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activeTab="10"/>
  </bookViews>
  <sheets>
    <sheet name="06.1.6." sheetId="1" r:id="rId1"/>
    <sheet name="08.1.5." sheetId="3" r:id="rId2"/>
    <sheet name="08.4.2." sheetId="5" r:id="rId3"/>
    <sheet name="09.2.1." sheetId="7" r:id="rId4"/>
    <sheet name="8.piel." sheetId="2" r:id="rId5"/>
    <sheet name="11.piel." sheetId="4" r:id="rId6"/>
    <sheet name="24.piel." sheetId="6" r:id="rId7"/>
    <sheet name="05.1.5." sheetId="8" r:id="rId8"/>
    <sheet name="06.1.7." sheetId="9" r:id="rId9"/>
    <sheet name="3.piel." sheetId="10" r:id="rId10"/>
    <sheet name="34.piel." sheetId="11" r:id="rId11"/>
  </sheets>
  <definedNames>
    <definedName name="_xlnm._FilterDatabase" localSheetId="7" hidden="1">'05.1.5.'!$A$18:$P$298</definedName>
    <definedName name="_xlnm._FilterDatabase" localSheetId="0" hidden="1">'06.1.6.'!$A$18:$P$298</definedName>
    <definedName name="_xlnm._FilterDatabase" localSheetId="8" hidden="1">'06.1.7.'!$A$18:$P$298</definedName>
    <definedName name="_xlnm._FilterDatabase" localSheetId="1" hidden="1">'08.1.5.'!$A$18:$P$298</definedName>
    <definedName name="_xlnm._FilterDatabase" localSheetId="2" hidden="1">'08.4.2.'!$A$18:$P$298</definedName>
    <definedName name="_xlnm._FilterDatabase" localSheetId="3" hidden="1">'09.2.1.'!$A$18:$P$298</definedName>
    <definedName name="_xlnm._FilterDatabase" localSheetId="9" hidden="1">'3.piel.'!$A$10:$S$45</definedName>
    <definedName name="_xlnm.Print_Titles" localSheetId="7">'05.1.5.'!$18:$18</definedName>
    <definedName name="_xlnm.Print_Titles" localSheetId="0">'06.1.6.'!$18:$18</definedName>
    <definedName name="_xlnm.Print_Titles" localSheetId="8">'06.1.7.'!$18:$18</definedName>
    <definedName name="_xlnm.Print_Titles" localSheetId="1">'08.1.5.'!$18:$18</definedName>
    <definedName name="_xlnm.Print_Titles" localSheetId="2">'08.4.2.'!$18:$18</definedName>
    <definedName name="_xlnm.Print_Titles" localSheetId="3">'09.2.1.'!$18:$18</definedName>
  </definedNames>
  <calcPr calcId="152511"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9" i="11" l="1"/>
  <c r="G128" i="11"/>
  <c r="G127" i="11" s="1"/>
  <c r="F127" i="11"/>
  <c r="E127" i="11"/>
  <c r="G121" i="11"/>
  <c r="G120" i="11"/>
  <c r="G119" i="11"/>
  <c r="E119" i="11"/>
  <c r="G118" i="11"/>
  <c r="F118" i="11"/>
  <c r="E118" i="11"/>
  <c r="G112" i="11"/>
  <c r="G111" i="11"/>
  <c r="G110" i="11"/>
  <c r="G109" i="11"/>
  <c r="G108" i="11"/>
  <c r="G107" i="11"/>
  <c r="G106" i="11"/>
  <c r="G105" i="11"/>
  <c r="G104" i="11"/>
  <c r="G103" i="11"/>
  <c r="G102" i="11"/>
  <c r="G101" i="11"/>
  <c r="G100" i="11"/>
  <c r="G99" i="11"/>
  <c r="G98" i="11"/>
  <c r="G97" i="11" s="1"/>
  <c r="F97" i="11"/>
  <c r="E97" i="11"/>
  <c r="G91" i="11"/>
  <c r="G90" i="11"/>
  <c r="G89" i="11"/>
  <c r="G88" i="11"/>
  <c r="G87" i="11"/>
  <c r="G86" i="11"/>
  <c r="G85" i="11"/>
  <c r="G84" i="11"/>
  <c r="E84" i="11"/>
  <c r="E81" i="11" s="1"/>
  <c r="G83" i="11"/>
  <c r="G82" i="11"/>
  <c r="G81" i="11"/>
  <c r="F81" i="11"/>
  <c r="G75" i="11"/>
  <c r="G74" i="11"/>
  <c r="F74" i="11"/>
  <c r="E74" i="11"/>
  <c r="G68" i="11"/>
  <c r="G67" i="11"/>
  <c r="F67" i="11"/>
  <c r="E67" i="11"/>
  <c r="G61" i="11"/>
  <c r="G60" i="11"/>
  <c r="F60" i="11"/>
  <c r="E60" i="11"/>
  <c r="E54" i="11"/>
  <c r="G54" i="11" s="1"/>
  <c r="G53" i="11"/>
  <c r="G52" i="11"/>
  <c r="G51" i="11"/>
  <c r="G50" i="11"/>
  <c r="E50" i="11"/>
  <c r="G49" i="11"/>
  <c r="G48" i="11"/>
  <c r="G47" i="11"/>
  <c r="F47" i="11"/>
  <c r="F41" i="11"/>
  <c r="G40" i="11"/>
  <c r="G39" i="11"/>
  <c r="G38" i="11"/>
  <c r="G37" i="11"/>
  <c r="G36" i="11"/>
  <c r="G35" i="11"/>
  <c r="G34" i="11"/>
  <c r="G33" i="11"/>
  <c r="G32" i="11"/>
  <c r="G31" i="11"/>
  <c r="G30" i="11"/>
  <c r="G29" i="11"/>
  <c r="E28" i="11"/>
  <c r="G22" i="11"/>
  <c r="G21" i="11" s="1"/>
  <c r="F21" i="11"/>
  <c r="E21" i="11"/>
  <c r="G15" i="11"/>
  <c r="G14" i="11"/>
  <c r="G13" i="11"/>
  <c r="G12" i="11" s="1"/>
  <c r="F12" i="11"/>
  <c r="E12" i="11"/>
  <c r="L48" i="10"/>
  <c r="I48" i="10"/>
  <c r="F48" i="10"/>
  <c r="R47" i="10"/>
  <c r="Q47" i="10"/>
  <c r="P47" i="10"/>
  <c r="O47" i="10"/>
  <c r="N47" i="10"/>
  <c r="L47" i="10"/>
  <c r="K47" i="10"/>
  <c r="J47" i="10"/>
  <c r="I47" i="10"/>
  <c r="H47" i="10"/>
  <c r="G47" i="10"/>
  <c r="F47" i="10"/>
  <c r="L45" i="10"/>
  <c r="I45" i="10"/>
  <c r="F45" i="10" s="1"/>
  <c r="F44" i="10" s="1"/>
  <c r="F43" i="10" s="1"/>
  <c r="R44" i="10"/>
  <c r="R43" i="10" s="1"/>
  <c r="P44" i="10"/>
  <c r="N44" i="10"/>
  <c r="L44" i="10"/>
  <c r="K44" i="10"/>
  <c r="K43" i="10" s="1"/>
  <c r="J44" i="10"/>
  <c r="I44" i="10"/>
  <c r="H44" i="10"/>
  <c r="G44" i="10"/>
  <c r="G43" i="10" s="1"/>
  <c r="Q43" i="10"/>
  <c r="P43" i="10"/>
  <c r="O43" i="10"/>
  <c r="N43" i="10"/>
  <c r="L43" i="10"/>
  <c r="J43" i="10"/>
  <c r="I43" i="10"/>
  <c r="H43" i="10"/>
  <c r="L40" i="10"/>
  <c r="G40" i="10"/>
  <c r="L39" i="10"/>
  <c r="I39" i="10"/>
  <c r="F39" i="10"/>
  <c r="L38" i="10"/>
  <c r="G38" i="10"/>
  <c r="I38" i="10" s="1"/>
  <c r="L37" i="10"/>
  <c r="I37" i="10"/>
  <c r="F37" i="10"/>
  <c r="L36" i="10"/>
  <c r="L35" i="10" s="1"/>
  <c r="I36" i="10"/>
  <c r="F36" i="10" s="1"/>
  <c r="R35" i="10"/>
  <c r="P35" i="10"/>
  <c r="N35" i="10"/>
  <c r="K35" i="10"/>
  <c r="J35" i="10"/>
  <c r="H35" i="10"/>
  <c r="L34" i="10"/>
  <c r="I34" i="10"/>
  <c r="F34" i="10"/>
  <c r="L33" i="10"/>
  <c r="L27" i="10" s="1"/>
  <c r="I33" i="10"/>
  <c r="F33" i="10" s="1"/>
  <c r="L32" i="10"/>
  <c r="I32" i="10"/>
  <c r="F32" i="10" s="1"/>
  <c r="G32" i="10"/>
  <c r="L31" i="10"/>
  <c r="I31" i="10"/>
  <c r="F31" i="10" s="1"/>
  <c r="L30" i="10"/>
  <c r="I30" i="10"/>
  <c r="F30" i="10"/>
  <c r="L29" i="10"/>
  <c r="G29" i="10"/>
  <c r="I29" i="10" s="1"/>
  <c r="I27" i="10" s="1"/>
  <c r="L28" i="10"/>
  <c r="I28" i="10"/>
  <c r="F28" i="10"/>
  <c r="R27" i="10"/>
  <c r="P27" i="10"/>
  <c r="N27" i="10"/>
  <c r="K27" i="10"/>
  <c r="J27" i="10"/>
  <c r="H27" i="10"/>
  <c r="G27" i="10"/>
  <c r="L26" i="10"/>
  <c r="I26" i="10"/>
  <c r="I23" i="10" s="1"/>
  <c r="F26" i="10"/>
  <c r="L25" i="10"/>
  <c r="I25" i="10"/>
  <c r="F25" i="10"/>
  <c r="L24" i="10"/>
  <c r="L23" i="10" s="1"/>
  <c r="I24" i="10"/>
  <c r="R23" i="10"/>
  <c r="P23" i="10"/>
  <c r="N23" i="10"/>
  <c r="K23" i="10"/>
  <c r="J23" i="10"/>
  <c r="H23" i="10"/>
  <c r="G23" i="10"/>
  <c r="L22" i="10"/>
  <c r="I22" i="10"/>
  <c r="F22" i="10"/>
  <c r="L21" i="10"/>
  <c r="I21" i="10"/>
  <c r="F21" i="10" s="1"/>
  <c r="L20" i="10"/>
  <c r="I20" i="10"/>
  <c r="F20" i="10" s="1"/>
  <c r="L19" i="10"/>
  <c r="I19" i="10"/>
  <c r="F19" i="10"/>
  <c r="L18" i="10"/>
  <c r="I18" i="10"/>
  <c r="F18" i="10"/>
  <c r="L17" i="10"/>
  <c r="I17" i="10"/>
  <c r="F17" i="10" s="1"/>
  <c r="L16" i="10"/>
  <c r="I16" i="10"/>
  <c r="F16" i="10" s="1"/>
  <c r="L15" i="10"/>
  <c r="I15" i="10"/>
  <c r="F15" i="10"/>
  <c r="L14" i="10"/>
  <c r="I14" i="10"/>
  <c r="F14" i="10"/>
  <c r="L13" i="10"/>
  <c r="F13" i="10" s="1"/>
  <c r="J13" i="10"/>
  <c r="I13" i="10"/>
  <c r="L12" i="10"/>
  <c r="L11" i="10" s="1"/>
  <c r="L10" i="10" s="1"/>
  <c r="I12" i="10"/>
  <c r="R11" i="10"/>
  <c r="R10" i="10" s="1"/>
  <c r="R8" i="10" s="1"/>
  <c r="P11" i="10"/>
  <c r="P10" i="10" s="1"/>
  <c r="P8" i="10" s="1"/>
  <c r="N11" i="10"/>
  <c r="M11" i="10"/>
  <c r="K11" i="10"/>
  <c r="K10" i="10" s="1"/>
  <c r="J11" i="10"/>
  <c r="H11" i="10"/>
  <c r="H10" i="10" s="1"/>
  <c r="H8" i="10" s="1"/>
  <c r="G11" i="10"/>
  <c r="N10" i="10"/>
  <c r="N8" i="10" s="1"/>
  <c r="M10" i="10"/>
  <c r="J10" i="10"/>
  <c r="J8" i="10" s="1"/>
  <c r="L8" i="10"/>
  <c r="O298" i="9"/>
  <c r="L298" i="9"/>
  <c r="C298" i="9" s="1"/>
  <c r="I298" i="9"/>
  <c r="F298" i="9"/>
  <c r="O297" i="9"/>
  <c r="L297" i="9"/>
  <c r="I297" i="9"/>
  <c r="F297" i="9"/>
  <c r="C297" i="9"/>
  <c r="O296" i="9"/>
  <c r="L296" i="9"/>
  <c r="I296" i="9"/>
  <c r="F296" i="9"/>
  <c r="C296" i="9" s="1"/>
  <c r="O295" i="9"/>
  <c r="L295" i="9"/>
  <c r="I295" i="9"/>
  <c r="F295" i="9"/>
  <c r="C295" i="9" s="1"/>
  <c r="O294" i="9"/>
  <c r="L294" i="9"/>
  <c r="C294" i="9" s="1"/>
  <c r="I294" i="9"/>
  <c r="F294" i="9"/>
  <c r="O293" i="9"/>
  <c r="O290" i="9" s="1"/>
  <c r="L293" i="9"/>
  <c r="I293" i="9"/>
  <c r="F293" i="9"/>
  <c r="C293" i="9"/>
  <c r="O292" i="9"/>
  <c r="L292" i="9"/>
  <c r="I292" i="9"/>
  <c r="F292" i="9"/>
  <c r="C292" i="9" s="1"/>
  <c r="O291" i="9"/>
  <c r="L291" i="9"/>
  <c r="I291" i="9"/>
  <c r="I290" i="9" s="1"/>
  <c r="F291" i="9"/>
  <c r="N290" i="9"/>
  <c r="M290" i="9"/>
  <c r="K290" i="9"/>
  <c r="J290" i="9"/>
  <c r="H290" i="9"/>
  <c r="G290" i="9"/>
  <c r="F290" i="9"/>
  <c r="E290" i="9"/>
  <c r="D290" i="9"/>
  <c r="O285" i="9"/>
  <c r="O283" i="9" s="1"/>
  <c r="L285" i="9"/>
  <c r="I285" i="9"/>
  <c r="F285" i="9"/>
  <c r="C285" i="9"/>
  <c r="O284" i="9"/>
  <c r="L284" i="9"/>
  <c r="I284" i="9"/>
  <c r="F284" i="9"/>
  <c r="N283" i="9"/>
  <c r="M283" i="9"/>
  <c r="L283" i="9"/>
  <c r="K283" i="9"/>
  <c r="J283" i="9"/>
  <c r="I283" i="9"/>
  <c r="H283" i="9"/>
  <c r="G283" i="9"/>
  <c r="E283" i="9"/>
  <c r="D283" i="9"/>
  <c r="O282" i="9"/>
  <c r="L282" i="9"/>
  <c r="I282" i="9"/>
  <c r="F282" i="9"/>
  <c r="O281" i="9"/>
  <c r="N281" i="9"/>
  <c r="M281" i="9"/>
  <c r="K281" i="9"/>
  <c r="J281" i="9"/>
  <c r="I281" i="9"/>
  <c r="H281" i="9"/>
  <c r="G281" i="9"/>
  <c r="G269" i="9" s="1"/>
  <c r="F281" i="9"/>
  <c r="E281" i="9"/>
  <c r="D281" i="9"/>
  <c r="O280" i="9"/>
  <c r="L280" i="9"/>
  <c r="I280" i="9"/>
  <c r="F280" i="9"/>
  <c r="C280" i="9" s="1"/>
  <c r="O279" i="9"/>
  <c r="L279" i="9"/>
  <c r="I279" i="9"/>
  <c r="I276" i="9" s="1"/>
  <c r="F279" i="9"/>
  <c r="C279" i="9" s="1"/>
  <c r="O278" i="9"/>
  <c r="L278" i="9"/>
  <c r="C278" i="9" s="1"/>
  <c r="I278" i="9"/>
  <c r="F278" i="9"/>
  <c r="O277" i="9"/>
  <c r="O276" i="9" s="1"/>
  <c r="L277" i="9"/>
  <c r="I277" i="9"/>
  <c r="F277" i="9"/>
  <c r="F276" i="9" s="1"/>
  <c r="C277" i="9"/>
  <c r="N276" i="9"/>
  <c r="M276" i="9"/>
  <c r="K276" i="9"/>
  <c r="J276" i="9"/>
  <c r="H276" i="9"/>
  <c r="G276" i="9"/>
  <c r="E276" i="9"/>
  <c r="D276" i="9"/>
  <c r="O275" i="9"/>
  <c r="L275" i="9"/>
  <c r="I275" i="9"/>
  <c r="F275" i="9"/>
  <c r="C275" i="9" s="1"/>
  <c r="O274" i="9"/>
  <c r="L274" i="9"/>
  <c r="C274" i="9" s="1"/>
  <c r="I274" i="9"/>
  <c r="F274" i="9"/>
  <c r="O273" i="9"/>
  <c r="O272" i="9" s="1"/>
  <c r="O270" i="9" s="1"/>
  <c r="L273" i="9"/>
  <c r="I273" i="9"/>
  <c r="F273" i="9"/>
  <c r="F272" i="9" s="1"/>
  <c r="C273" i="9"/>
  <c r="N272" i="9"/>
  <c r="M272" i="9"/>
  <c r="M270" i="9" s="1"/>
  <c r="M269" i="9" s="1"/>
  <c r="L272" i="9"/>
  <c r="K272" i="9"/>
  <c r="J272" i="9"/>
  <c r="I272" i="9"/>
  <c r="H272" i="9"/>
  <c r="H270" i="9" s="1"/>
  <c r="H269" i="9" s="1"/>
  <c r="G272" i="9"/>
  <c r="E272" i="9"/>
  <c r="E270" i="9" s="1"/>
  <c r="E269" i="9" s="1"/>
  <c r="D272" i="9"/>
  <c r="O271" i="9"/>
  <c r="L271" i="9"/>
  <c r="I271" i="9"/>
  <c r="I270" i="9" s="1"/>
  <c r="I269" i="9" s="1"/>
  <c r="F271" i="9"/>
  <c r="N270" i="9"/>
  <c r="N269" i="9" s="1"/>
  <c r="K270" i="9"/>
  <c r="J270" i="9"/>
  <c r="J269" i="9" s="1"/>
  <c r="G270" i="9"/>
  <c r="F270" i="9"/>
  <c r="O269" i="9"/>
  <c r="K269" i="9"/>
  <c r="O268" i="9"/>
  <c r="L268" i="9"/>
  <c r="I268" i="9"/>
  <c r="F268" i="9"/>
  <c r="C268" i="9" s="1"/>
  <c r="O267" i="9"/>
  <c r="L267" i="9"/>
  <c r="I267" i="9"/>
  <c r="F267" i="9"/>
  <c r="C267" i="9" s="1"/>
  <c r="O266" i="9"/>
  <c r="L266" i="9"/>
  <c r="I266" i="9"/>
  <c r="F266" i="9"/>
  <c r="O265" i="9"/>
  <c r="O264" i="9" s="1"/>
  <c r="L265" i="9"/>
  <c r="I265" i="9"/>
  <c r="F265" i="9"/>
  <c r="F264" i="9" s="1"/>
  <c r="C265" i="9"/>
  <c r="N264" i="9"/>
  <c r="M264" i="9"/>
  <c r="L264" i="9"/>
  <c r="K264" i="9"/>
  <c r="J264" i="9"/>
  <c r="H264" i="9"/>
  <c r="G264" i="9"/>
  <c r="E264" i="9"/>
  <c r="D264" i="9"/>
  <c r="O263" i="9"/>
  <c r="L263" i="9"/>
  <c r="I263" i="9"/>
  <c r="F263" i="9"/>
  <c r="C263" i="9" s="1"/>
  <c r="O262" i="9"/>
  <c r="L262" i="9"/>
  <c r="L260" i="9" s="1"/>
  <c r="L259" i="9" s="1"/>
  <c r="I262" i="9"/>
  <c r="F262" i="9"/>
  <c r="O261" i="9"/>
  <c r="O260" i="9" s="1"/>
  <c r="O259" i="9" s="1"/>
  <c r="L261" i="9"/>
  <c r="I261" i="9"/>
  <c r="F261" i="9"/>
  <c r="F260" i="9" s="1"/>
  <c r="C261" i="9"/>
  <c r="N260" i="9"/>
  <c r="M260" i="9"/>
  <c r="K260" i="9"/>
  <c r="K259" i="9" s="1"/>
  <c r="J260" i="9"/>
  <c r="H260" i="9"/>
  <c r="H259" i="9" s="1"/>
  <c r="G260" i="9"/>
  <c r="G259" i="9" s="1"/>
  <c r="E260" i="9"/>
  <c r="D260" i="9"/>
  <c r="D259" i="9" s="1"/>
  <c r="N259" i="9"/>
  <c r="M259" i="9"/>
  <c r="J259" i="9"/>
  <c r="E259" i="9"/>
  <c r="O258" i="9"/>
  <c r="L258" i="9"/>
  <c r="I258" i="9"/>
  <c r="C258" i="9" s="1"/>
  <c r="F258" i="9"/>
  <c r="O257" i="9"/>
  <c r="L257" i="9"/>
  <c r="I257" i="9"/>
  <c r="F257" i="9"/>
  <c r="C257" i="9"/>
  <c r="O256" i="9"/>
  <c r="L256" i="9"/>
  <c r="I256" i="9"/>
  <c r="F256" i="9"/>
  <c r="O255" i="9"/>
  <c r="L255" i="9"/>
  <c r="I255" i="9"/>
  <c r="I252" i="9" s="1"/>
  <c r="F255" i="9"/>
  <c r="C255" i="9" s="1"/>
  <c r="O254" i="9"/>
  <c r="L254" i="9"/>
  <c r="L252" i="9" s="1"/>
  <c r="L251" i="9" s="1"/>
  <c r="I254" i="9"/>
  <c r="F254" i="9"/>
  <c r="O253" i="9"/>
  <c r="O252" i="9" s="1"/>
  <c r="L253" i="9"/>
  <c r="I253" i="9"/>
  <c r="F253" i="9"/>
  <c r="C253" i="9"/>
  <c r="N252" i="9"/>
  <c r="M252" i="9"/>
  <c r="K252" i="9"/>
  <c r="J252" i="9"/>
  <c r="H252" i="9"/>
  <c r="H251" i="9" s="1"/>
  <c r="H230" i="9" s="1"/>
  <c r="G252" i="9"/>
  <c r="E252" i="9"/>
  <c r="D252" i="9"/>
  <c r="D251" i="9" s="1"/>
  <c r="D230" i="9" s="1"/>
  <c r="N251" i="9"/>
  <c r="M251" i="9"/>
  <c r="K251" i="9"/>
  <c r="J251" i="9"/>
  <c r="I251" i="9"/>
  <c r="G251" i="9"/>
  <c r="E251" i="9"/>
  <c r="O250" i="9"/>
  <c r="L250" i="9"/>
  <c r="I250" i="9"/>
  <c r="F250" i="9"/>
  <c r="O249" i="9"/>
  <c r="O246" i="9" s="1"/>
  <c r="L249" i="9"/>
  <c r="I249" i="9"/>
  <c r="F249" i="9"/>
  <c r="C249" i="9"/>
  <c r="O248" i="9"/>
  <c r="L248" i="9"/>
  <c r="I248" i="9"/>
  <c r="F248" i="9"/>
  <c r="C248" i="9" s="1"/>
  <c r="O247" i="9"/>
  <c r="L247" i="9"/>
  <c r="I247" i="9"/>
  <c r="I246" i="9" s="1"/>
  <c r="F247" i="9"/>
  <c r="C247" i="9" s="1"/>
  <c r="N246" i="9"/>
  <c r="M246" i="9"/>
  <c r="K246" i="9"/>
  <c r="J246" i="9"/>
  <c r="H246" i="9"/>
  <c r="G246" i="9"/>
  <c r="E246" i="9"/>
  <c r="D246" i="9"/>
  <c r="O245" i="9"/>
  <c r="L245" i="9"/>
  <c r="I245" i="9"/>
  <c r="F245" i="9"/>
  <c r="C245" i="9"/>
  <c r="O244" i="9"/>
  <c r="L244" i="9"/>
  <c r="I244" i="9"/>
  <c r="F244" i="9"/>
  <c r="C244" i="9" s="1"/>
  <c r="O243" i="9"/>
  <c r="L243" i="9"/>
  <c r="I243" i="9"/>
  <c r="F243" i="9"/>
  <c r="C243" i="9" s="1"/>
  <c r="O242" i="9"/>
  <c r="L242" i="9"/>
  <c r="I242" i="9"/>
  <c r="F242" i="9"/>
  <c r="O241" i="9"/>
  <c r="O238" i="9" s="1"/>
  <c r="L241" i="9"/>
  <c r="I241" i="9"/>
  <c r="F241" i="9"/>
  <c r="C241" i="9"/>
  <c r="O240" i="9"/>
  <c r="L240" i="9"/>
  <c r="I240" i="9"/>
  <c r="F240" i="9"/>
  <c r="C240" i="9" s="1"/>
  <c r="O239" i="9"/>
  <c r="L239" i="9"/>
  <c r="I239" i="9"/>
  <c r="I238" i="9" s="1"/>
  <c r="F239" i="9"/>
  <c r="N238" i="9"/>
  <c r="N231" i="9" s="1"/>
  <c r="N230" i="9" s="1"/>
  <c r="M238" i="9"/>
  <c r="K238" i="9"/>
  <c r="J238" i="9"/>
  <c r="H238" i="9"/>
  <c r="G238" i="9"/>
  <c r="F238" i="9"/>
  <c r="E238" i="9"/>
  <c r="D238" i="9"/>
  <c r="O237" i="9"/>
  <c r="O235" i="9" s="1"/>
  <c r="L237" i="9"/>
  <c r="I237" i="9"/>
  <c r="F237" i="9"/>
  <c r="C237" i="9"/>
  <c r="O236" i="9"/>
  <c r="L236" i="9"/>
  <c r="I236" i="9"/>
  <c r="F236" i="9"/>
  <c r="N235" i="9"/>
  <c r="M235" i="9"/>
  <c r="L235" i="9"/>
  <c r="K235" i="9"/>
  <c r="J235" i="9"/>
  <c r="I235" i="9"/>
  <c r="I231" i="9" s="1"/>
  <c r="H235" i="9"/>
  <c r="G235" i="9"/>
  <c r="E235" i="9"/>
  <c r="E231" i="9" s="1"/>
  <c r="E230" i="9" s="1"/>
  <c r="D235" i="9"/>
  <c r="O234" i="9"/>
  <c r="L234" i="9"/>
  <c r="L233" i="9" s="1"/>
  <c r="I234" i="9"/>
  <c r="C234" i="9" s="1"/>
  <c r="F234" i="9"/>
  <c r="O233" i="9"/>
  <c r="O231" i="9" s="1"/>
  <c r="N233" i="9"/>
  <c r="M233" i="9"/>
  <c r="K233" i="9"/>
  <c r="K231" i="9" s="1"/>
  <c r="K230" i="9" s="1"/>
  <c r="J233" i="9"/>
  <c r="I233" i="9"/>
  <c r="H233" i="9"/>
  <c r="G233" i="9"/>
  <c r="G231" i="9" s="1"/>
  <c r="G230" i="9" s="1"/>
  <c r="F233" i="9"/>
  <c r="E233" i="9"/>
  <c r="D233" i="9"/>
  <c r="O232" i="9"/>
  <c r="L232" i="9"/>
  <c r="I232" i="9"/>
  <c r="F232" i="9"/>
  <c r="M231" i="9"/>
  <c r="M230" i="9" s="1"/>
  <c r="H231" i="9"/>
  <c r="D231" i="9"/>
  <c r="O229" i="9"/>
  <c r="L229" i="9"/>
  <c r="I229" i="9"/>
  <c r="F229" i="9"/>
  <c r="C229" i="9"/>
  <c r="O228" i="9"/>
  <c r="O227" i="9" s="1"/>
  <c r="L228" i="9"/>
  <c r="I228" i="9"/>
  <c r="F228" i="9"/>
  <c r="N227" i="9"/>
  <c r="M227" i="9"/>
  <c r="L227" i="9"/>
  <c r="K227" i="9"/>
  <c r="J227" i="9"/>
  <c r="I227" i="9"/>
  <c r="H227" i="9"/>
  <c r="G227" i="9"/>
  <c r="E227" i="9"/>
  <c r="D227" i="9"/>
  <c r="O226" i="9"/>
  <c r="L226" i="9"/>
  <c r="I226" i="9"/>
  <c r="D226" i="9"/>
  <c r="F226" i="9" s="1"/>
  <c r="C226" i="9" s="1"/>
  <c r="O225" i="9"/>
  <c r="L225" i="9"/>
  <c r="I225" i="9"/>
  <c r="F225" i="9"/>
  <c r="C225" i="9" s="1"/>
  <c r="O224" i="9"/>
  <c r="L224" i="9"/>
  <c r="I224" i="9"/>
  <c r="C224" i="9" s="1"/>
  <c r="F224" i="9"/>
  <c r="O223" i="9"/>
  <c r="L223" i="9"/>
  <c r="I223" i="9"/>
  <c r="F223" i="9"/>
  <c r="C223" i="9" s="1"/>
  <c r="O222" i="9"/>
  <c r="L222" i="9"/>
  <c r="I222" i="9"/>
  <c r="F222" i="9"/>
  <c r="C222" i="9"/>
  <c r="O221" i="9"/>
  <c r="L221" i="9"/>
  <c r="I221" i="9"/>
  <c r="F221" i="9"/>
  <c r="C221" i="9" s="1"/>
  <c r="O220" i="9"/>
  <c r="L220" i="9"/>
  <c r="I220" i="9"/>
  <c r="F220" i="9"/>
  <c r="C220" i="9" s="1"/>
  <c r="O219" i="9"/>
  <c r="L219" i="9"/>
  <c r="I219" i="9"/>
  <c r="F219" i="9"/>
  <c r="O218" i="9"/>
  <c r="L218" i="9"/>
  <c r="I218" i="9"/>
  <c r="F218" i="9"/>
  <c r="C218" i="9"/>
  <c r="O217" i="9"/>
  <c r="L217" i="9"/>
  <c r="I217" i="9"/>
  <c r="F217" i="9"/>
  <c r="C217" i="9" s="1"/>
  <c r="N216" i="9"/>
  <c r="M216" i="9"/>
  <c r="K216" i="9"/>
  <c r="J216" i="9"/>
  <c r="I216" i="9"/>
  <c r="H216" i="9"/>
  <c r="G216" i="9"/>
  <c r="E216" i="9"/>
  <c r="D216" i="9"/>
  <c r="O215" i="9"/>
  <c r="L215" i="9"/>
  <c r="I215" i="9"/>
  <c r="F215" i="9"/>
  <c r="C215" i="9" s="1"/>
  <c r="O214" i="9"/>
  <c r="L214" i="9"/>
  <c r="I214" i="9"/>
  <c r="C214" i="9" s="1"/>
  <c r="F214" i="9"/>
  <c r="O213" i="9"/>
  <c r="L213" i="9"/>
  <c r="I213" i="9"/>
  <c r="F213" i="9"/>
  <c r="C213" i="9" s="1"/>
  <c r="O212" i="9"/>
  <c r="L212" i="9"/>
  <c r="I212" i="9"/>
  <c r="F212" i="9"/>
  <c r="C212" i="9"/>
  <c r="O211" i="9"/>
  <c r="L211" i="9"/>
  <c r="I211" i="9"/>
  <c r="F211" i="9"/>
  <c r="C211" i="9" s="1"/>
  <c r="O210" i="9"/>
  <c r="L210" i="9"/>
  <c r="I210" i="9"/>
  <c r="C210" i="9" s="1"/>
  <c r="F210" i="9"/>
  <c r="O209" i="9"/>
  <c r="L209" i="9"/>
  <c r="L205" i="9" s="1"/>
  <c r="I209" i="9"/>
  <c r="F209" i="9"/>
  <c r="C209" i="9" s="1"/>
  <c r="O208" i="9"/>
  <c r="L208" i="9"/>
  <c r="I208" i="9"/>
  <c r="F208" i="9"/>
  <c r="C208" i="9"/>
  <c r="O207" i="9"/>
  <c r="L207" i="9"/>
  <c r="I207" i="9"/>
  <c r="F207" i="9"/>
  <c r="C207" i="9" s="1"/>
  <c r="O206" i="9"/>
  <c r="O205" i="9" s="1"/>
  <c r="L206" i="9"/>
  <c r="I206" i="9"/>
  <c r="I205" i="9" s="1"/>
  <c r="I204" i="9" s="1"/>
  <c r="F206" i="9"/>
  <c r="N205" i="9"/>
  <c r="N204" i="9" s="1"/>
  <c r="N195" i="9" s="1"/>
  <c r="N194" i="9" s="1"/>
  <c r="M205" i="9"/>
  <c r="K205" i="9"/>
  <c r="J205" i="9"/>
  <c r="J204" i="9" s="1"/>
  <c r="J195" i="9" s="1"/>
  <c r="H205" i="9"/>
  <c r="H204" i="9" s="1"/>
  <c r="H195" i="9" s="1"/>
  <c r="H194" i="9" s="1"/>
  <c r="G205" i="9"/>
  <c r="F205" i="9"/>
  <c r="E205" i="9"/>
  <c r="D205" i="9"/>
  <c r="D204" i="9" s="1"/>
  <c r="D195" i="9" s="1"/>
  <c r="M204" i="9"/>
  <c r="K204" i="9"/>
  <c r="G204" i="9"/>
  <c r="E204" i="9"/>
  <c r="O203" i="9"/>
  <c r="L203" i="9"/>
  <c r="I203" i="9"/>
  <c r="F203" i="9"/>
  <c r="C203" i="9" s="1"/>
  <c r="O202" i="9"/>
  <c r="L202" i="9"/>
  <c r="I202" i="9"/>
  <c r="C202" i="9" s="1"/>
  <c r="F202" i="9"/>
  <c r="O201" i="9"/>
  <c r="L201" i="9"/>
  <c r="I201" i="9"/>
  <c r="F201" i="9"/>
  <c r="C201" i="9" s="1"/>
  <c r="O200" i="9"/>
  <c r="O198" i="9" s="1"/>
  <c r="O196" i="9" s="1"/>
  <c r="L200" i="9"/>
  <c r="I200" i="9"/>
  <c r="F200" i="9"/>
  <c r="C200" i="9"/>
  <c r="O199" i="9"/>
  <c r="L199" i="9"/>
  <c r="L198" i="9" s="1"/>
  <c r="I199" i="9"/>
  <c r="F199" i="9"/>
  <c r="F198" i="9" s="1"/>
  <c r="C198" i="9" s="1"/>
  <c r="N198" i="9"/>
  <c r="M198" i="9"/>
  <c r="M196" i="9" s="1"/>
  <c r="M195" i="9" s="1"/>
  <c r="M194" i="9" s="1"/>
  <c r="K198" i="9"/>
  <c r="J198" i="9"/>
  <c r="I198" i="9"/>
  <c r="I196" i="9" s="1"/>
  <c r="I195" i="9" s="1"/>
  <c r="H198" i="9"/>
  <c r="G198" i="9"/>
  <c r="E198" i="9"/>
  <c r="E196" i="9" s="1"/>
  <c r="E195" i="9" s="1"/>
  <c r="E194" i="9" s="1"/>
  <c r="D198" i="9"/>
  <c r="O197" i="9"/>
  <c r="L197" i="9"/>
  <c r="L196" i="9" s="1"/>
  <c r="I197" i="9"/>
  <c r="F197" i="9"/>
  <c r="C197" i="9" s="1"/>
  <c r="N196" i="9"/>
  <c r="K196" i="9"/>
  <c r="K195" i="9" s="1"/>
  <c r="K194" i="9" s="1"/>
  <c r="J196" i="9"/>
  <c r="H196" i="9"/>
  <c r="G196" i="9"/>
  <c r="G195" i="9" s="1"/>
  <c r="G194" i="9" s="1"/>
  <c r="D196" i="9"/>
  <c r="O193" i="9"/>
  <c r="L193" i="9"/>
  <c r="L192" i="9" s="1"/>
  <c r="L191" i="9" s="1"/>
  <c r="I193" i="9"/>
  <c r="F193" i="9"/>
  <c r="C193" i="9" s="1"/>
  <c r="O192" i="9"/>
  <c r="O191" i="9" s="1"/>
  <c r="N192" i="9"/>
  <c r="M192" i="9"/>
  <c r="M191" i="9" s="1"/>
  <c r="K192" i="9"/>
  <c r="K191" i="9" s="1"/>
  <c r="J192" i="9"/>
  <c r="I192" i="9"/>
  <c r="I191" i="9" s="1"/>
  <c r="H192" i="9"/>
  <c r="G192" i="9"/>
  <c r="G191" i="9" s="1"/>
  <c r="E192" i="9"/>
  <c r="E191" i="9" s="1"/>
  <c r="D192" i="9"/>
  <c r="N191" i="9"/>
  <c r="J191" i="9"/>
  <c r="H191" i="9"/>
  <c r="D191" i="9"/>
  <c r="O190" i="9"/>
  <c r="L190" i="9"/>
  <c r="I190" i="9"/>
  <c r="C190" i="9" s="1"/>
  <c r="F190" i="9"/>
  <c r="O189" i="9"/>
  <c r="L189" i="9"/>
  <c r="L188" i="9" s="1"/>
  <c r="L187" i="9" s="1"/>
  <c r="I189" i="9"/>
  <c r="F189" i="9"/>
  <c r="C189" i="9" s="1"/>
  <c r="O188" i="9"/>
  <c r="O187" i="9" s="1"/>
  <c r="N188" i="9"/>
  <c r="M188" i="9"/>
  <c r="M187" i="9" s="1"/>
  <c r="K188" i="9"/>
  <c r="J188" i="9"/>
  <c r="H188" i="9"/>
  <c r="G188" i="9"/>
  <c r="E188" i="9"/>
  <c r="E187" i="9" s="1"/>
  <c r="D188" i="9"/>
  <c r="N187" i="9"/>
  <c r="J187" i="9"/>
  <c r="H187" i="9"/>
  <c r="D187" i="9"/>
  <c r="O186" i="9"/>
  <c r="L186" i="9"/>
  <c r="I186" i="9"/>
  <c r="C186" i="9" s="1"/>
  <c r="F186" i="9"/>
  <c r="O185" i="9"/>
  <c r="L185" i="9"/>
  <c r="L184" i="9" s="1"/>
  <c r="I185" i="9"/>
  <c r="F185" i="9"/>
  <c r="C185" i="9" s="1"/>
  <c r="O184" i="9"/>
  <c r="N184" i="9"/>
  <c r="M184" i="9"/>
  <c r="K184" i="9"/>
  <c r="J184" i="9"/>
  <c r="H184" i="9"/>
  <c r="G184" i="9"/>
  <c r="E184" i="9"/>
  <c r="D184" i="9"/>
  <c r="O183" i="9"/>
  <c r="L183" i="9"/>
  <c r="I183" i="9"/>
  <c r="F183" i="9"/>
  <c r="C183" i="9" s="1"/>
  <c r="O182" i="9"/>
  <c r="L182" i="9"/>
  <c r="I182" i="9"/>
  <c r="C182" i="9" s="1"/>
  <c r="F182" i="9"/>
  <c r="O181" i="9"/>
  <c r="L181" i="9"/>
  <c r="I181" i="9"/>
  <c r="F181" i="9"/>
  <c r="C181" i="9" s="1"/>
  <c r="O180" i="9"/>
  <c r="O179" i="9" s="1"/>
  <c r="L180" i="9"/>
  <c r="I180" i="9"/>
  <c r="I179" i="9" s="1"/>
  <c r="F180" i="9"/>
  <c r="C180" i="9"/>
  <c r="N179" i="9"/>
  <c r="M179" i="9"/>
  <c r="L179" i="9"/>
  <c r="K179" i="9"/>
  <c r="J179" i="9"/>
  <c r="H179" i="9"/>
  <c r="G179" i="9"/>
  <c r="E179" i="9"/>
  <c r="D179" i="9"/>
  <c r="O178" i="9"/>
  <c r="L178" i="9"/>
  <c r="I178" i="9"/>
  <c r="C178" i="9" s="1"/>
  <c r="F178" i="9"/>
  <c r="O177" i="9"/>
  <c r="L177" i="9"/>
  <c r="I177" i="9"/>
  <c r="F177" i="9"/>
  <c r="C177" i="9" s="1"/>
  <c r="O176" i="9"/>
  <c r="O175" i="9" s="1"/>
  <c r="O174" i="9" s="1"/>
  <c r="O173" i="9" s="1"/>
  <c r="L176" i="9"/>
  <c r="I176" i="9"/>
  <c r="I175" i="9" s="1"/>
  <c r="I174" i="9" s="1"/>
  <c r="F176" i="9"/>
  <c r="C176" i="9"/>
  <c r="N175" i="9"/>
  <c r="N174" i="9" s="1"/>
  <c r="N173" i="9" s="1"/>
  <c r="M175" i="9"/>
  <c r="L175" i="9"/>
  <c r="L174" i="9" s="1"/>
  <c r="L173" i="9" s="1"/>
  <c r="K175" i="9"/>
  <c r="J175" i="9"/>
  <c r="J174" i="9" s="1"/>
  <c r="J173" i="9" s="1"/>
  <c r="H175" i="9"/>
  <c r="H174" i="9" s="1"/>
  <c r="H173" i="9" s="1"/>
  <c r="G175" i="9"/>
  <c r="F175" i="9"/>
  <c r="E175" i="9"/>
  <c r="D175" i="9"/>
  <c r="D174" i="9" s="1"/>
  <c r="D173" i="9" s="1"/>
  <c r="M174" i="9"/>
  <c r="M173" i="9" s="1"/>
  <c r="K174" i="9"/>
  <c r="K173" i="9" s="1"/>
  <c r="G174" i="9"/>
  <c r="G173" i="9" s="1"/>
  <c r="E174" i="9"/>
  <c r="E173" i="9" s="1"/>
  <c r="O172" i="9"/>
  <c r="L172" i="9"/>
  <c r="I172" i="9"/>
  <c r="F172" i="9"/>
  <c r="C172" i="9"/>
  <c r="O171" i="9"/>
  <c r="L171" i="9"/>
  <c r="I171" i="9"/>
  <c r="F171" i="9"/>
  <c r="C171" i="9" s="1"/>
  <c r="O170" i="9"/>
  <c r="L170" i="9"/>
  <c r="I170" i="9"/>
  <c r="C170" i="9" s="1"/>
  <c r="F170" i="9"/>
  <c r="O169" i="9"/>
  <c r="L169" i="9"/>
  <c r="I169" i="9"/>
  <c r="F169" i="9"/>
  <c r="C169" i="9" s="1"/>
  <c r="O168" i="9"/>
  <c r="O166" i="9" s="1"/>
  <c r="O165" i="9" s="1"/>
  <c r="L168" i="9"/>
  <c r="I168" i="9"/>
  <c r="F168" i="9"/>
  <c r="C168" i="9"/>
  <c r="O167" i="9"/>
  <c r="L167" i="9"/>
  <c r="L166" i="9" s="1"/>
  <c r="L165" i="9" s="1"/>
  <c r="I167" i="9"/>
  <c r="F167" i="9"/>
  <c r="F166" i="9" s="1"/>
  <c r="N166" i="9"/>
  <c r="M166" i="9"/>
  <c r="M165" i="9" s="1"/>
  <c r="K166" i="9"/>
  <c r="K165" i="9" s="1"/>
  <c r="J166" i="9"/>
  <c r="I166" i="9"/>
  <c r="I165" i="9" s="1"/>
  <c r="H166" i="9"/>
  <c r="G166" i="9"/>
  <c r="G165" i="9" s="1"/>
  <c r="E166" i="9"/>
  <c r="E165" i="9" s="1"/>
  <c r="D166" i="9"/>
  <c r="N165" i="9"/>
  <c r="J165" i="9"/>
  <c r="H165" i="9"/>
  <c r="D165" i="9"/>
  <c r="O164" i="9"/>
  <c r="L164" i="9"/>
  <c r="I164" i="9"/>
  <c r="F164" i="9"/>
  <c r="C164" i="9"/>
  <c r="O163" i="9"/>
  <c r="L163" i="9"/>
  <c r="I163" i="9"/>
  <c r="F163" i="9"/>
  <c r="C163" i="9" s="1"/>
  <c r="O162" i="9"/>
  <c r="L162" i="9"/>
  <c r="I162" i="9"/>
  <c r="C162" i="9" s="1"/>
  <c r="F162" i="9"/>
  <c r="O161" i="9"/>
  <c r="L161" i="9"/>
  <c r="L160" i="9" s="1"/>
  <c r="I161" i="9"/>
  <c r="F161" i="9"/>
  <c r="C161" i="9" s="1"/>
  <c r="O160" i="9"/>
  <c r="N160" i="9"/>
  <c r="M160" i="9"/>
  <c r="K160" i="9"/>
  <c r="J160" i="9"/>
  <c r="H160" i="9"/>
  <c r="G160" i="9"/>
  <c r="E160" i="9"/>
  <c r="D160" i="9"/>
  <c r="O159" i="9"/>
  <c r="L159" i="9"/>
  <c r="I159" i="9"/>
  <c r="F159" i="9"/>
  <c r="C159" i="9" s="1"/>
  <c r="O158" i="9"/>
  <c r="L158" i="9"/>
  <c r="I158" i="9"/>
  <c r="C158" i="9" s="1"/>
  <c r="F158" i="9"/>
  <c r="O157" i="9"/>
  <c r="L157" i="9"/>
  <c r="I157" i="9"/>
  <c r="F157" i="9"/>
  <c r="C157" i="9" s="1"/>
  <c r="O156" i="9"/>
  <c r="L156" i="9"/>
  <c r="I156" i="9"/>
  <c r="F156" i="9"/>
  <c r="C156" i="9"/>
  <c r="O155" i="9"/>
  <c r="L155" i="9"/>
  <c r="I155" i="9"/>
  <c r="F155" i="9"/>
  <c r="O154" i="9"/>
  <c r="L154" i="9"/>
  <c r="I154" i="9"/>
  <c r="C154" i="9" s="1"/>
  <c r="F154" i="9"/>
  <c r="O153" i="9"/>
  <c r="L153" i="9"/>
  <c r="L151" i="9" s="1"/>
  <c r="L130" i="9" s="1"/>
  <c r="I153" i="9"/>
  <c r="F153" i="9"/>
  <c r="O152" i="9"/>
  <c r="O151" i="9" s="1"/>
  <c r="L152" i="9"/>
  <c r="I152" i="9"/>
  <c r="I151" i="9" s="1"/>
  <c r="F152" i="9"/>
  <c r="C152" i="9"/>
  <c r="N151" i="9"/>
  <c r="M151" i="9"/>
  <c r="K151" i="9"/>
  <c r="J151" i="9"/>
  <c r="H151" i="9"/>
  <c r="G151" i="9"/>
  <c r="E151" i="9"/>
  <c r="D151" i="9"/>
  <c r="O150" i="9"/>
  <c r="L150" i="9"/>
  <c r="I150" i="9"/>
  <c r="C150" i="9" s="1"/>
  <c r="F150" i="9"/>
  <c r="O149" i="9"/>
  <c r="L149" i="9"/>
  <c r="I149" i="9"/>
  <c r="F149" i="9"/>
  <c r="C149" i="9" s="1"/>
  <c r="O148" i="9"/>
  <c r="L148" i="9"/>
  <c r="I148" i="9"/>
  <c r="F148" i="9"/>
  <c r="C148" i="9"/>
  <c r="O147" i="9"/>
  <c r="L147" i="9"/>
  <c r="I147" i="9"/>
  <c r="F147" i="9"/>
  <c r="C147" i="9" s="1"/>
  <c r="O146" i="9"/>
  <c r="L146" i="9"/>
  <c r="I146" i="9"/>
  <c r="F146" i="9"/>
  <c r="O145" i="9"/>
  <c r="L145" i="9"/>
  <c r="L144" i="9" s="1"/>
  <c r="I145" i="9"/>
  <c r="F145" i="9"/>
  <c r="O144" i="9"/>
  <c r="N144" i="9"/>
  <c r="M144" i="9"/>
  <c r="K144" i="9"/>
  <c r="J144" i="9"/>
  <c r="H144" i="9"/>
  <c r="G144" i="9"/>
  <c r="E144" i="9"/>
  <c r="D144" i="9"/>
  <c r="O143" i="9"/>
  <c r="L143" i="9"/>
  <c r="I143" i="9"/>
  <c r="F143" i="9"/>
  <c r="C143" i="9" s="1"/>
  <c r="O142" i="9"/>
  <c r="O141" i="9" s="1"/>
  <c r="L142" i="9"/>
  <c r="I142" i="9"/>
  <c r="F142" i="9"/>
  <c r="N141" i="9"/>
  <c r="M141" i="9"/>
  <c r="L141" i="9"/>
  <c r="K141" i="9"/>
  <c r="J141" i="9"/>
  <c r="H141" i="9"/>
  <c r="G141" i="9"/>
  <c r="F141" i="9"/>
  <c r="E141" i="9"/>
  <c r="D141" i="9"/>
  <c r="O140" i="9"/>
  <c r="L140" i="9"/>
  <c r="I140" i="9"/>
  <c r="F140" i="9"/>
  <c r="C140" i="9"/>
  <c r="O139" i="9"/>
  <c r="L139" i="9"/>
  <c r="I139" i="9"/>
  <c r="F139" i="9"/>
  <c r="O138" i="9"/>
  <c r="L138" i="9"/>
  <c r="I138" i="9"/>
  <c r="F138" i="9"/>
  <c r="O137" i="9"/>
  <c r="L137" i="9"/>
  <c r="L136" i="9" s="1"/>
  <c r="I137" i="9"/>
  <c r="F137" i="9"/>
  <c r="C137" i="9" s="1"/>
  <c r="O136" i="9"/>
  <c r="O130" i="9" s="1"/>
  <c r="N136" i="9"/>
  <c r="M136" i="9"/>
  <c r="K136" i="9"/>
  <c r="J136" i="9"/>
  <c r="H136" i="9"/>
  <c r="G136" i="9"/>
  <c r="E136" i="9"/>
  <c r="D136" i="9"/>
  <c r="O135" i="9"/>
  <c r="L135" i="9"/>
  <c r="I135" i="9"/>
  <c r="F135" i="9"/>
  <c r="C135" i="9" s="1"/>
  <c r="O134" i="9"/>
  <c r="L134" i="9"/>
  <c r="I134" i="9"/>
  <c r="I131" i="9" s="1"/>
  <c r="F134" i="9"/>
  <c r="O133" i="9"/>
  <c r="L133" i="9"/>
  <c r="I133" i="9"/>
  <c r="F133" i="9"/>
  <c r="C133" i="9" s="1"/>
  <c r="O132" i="9"/>
  <c r="O131" i="9" s="1"/>
  <c r="L132" i="9"/>
  <c r="I132" i="9"/>
  <c r="F132" i="9"/>
  <c r="C132" i="9"/>
  <c r="N131" i="9"/>
  <c r="M131" i="9"/>
  <c r="L131" i="9"/>
  <c r="K131" i="9"/>
  <c r="J131" i="9"/>
  <c r="H131" i="9"/>
  <c r="H130" i="9" s="1"/>
  <c r="G131" i="9"/>
  <c r="E131" i="9"/>
  <c r="D131" i="9"/>
  <c r="D130" i="9" s="1"/>
  <c r="N130" i="9"/>
  <c r="M130" i="9"/>
  <c r="K130" i="9"/>
  <c r="J130" i="9"/>
  <c r="G130" i="9"/>
  <c r="E130" i="9"/>
  <c r="O129" i="9"/>
  <c r="L129" i="9"/>
  <c r="C129" i="9" s="1"/>
  <c r="I129" i="9"/>
  <c r="I128" i="9" s="1"/>
  <c r="F129" i="9"/>
  <c r="O128" i="9"/>
  <c r="N128" i="9"/>
  <c r="M128" i="9"/>
  <c r="K128" i="9"/>
  <c r="J128" i="9"/>
  <c r="H128" i="9"/>
  <c r="G128" i="9"/>
  <c r="F128" i="9"/>
  <c r="E128" i="9"/>
  <c r="D128" i="9"/>
  <c r="O127" i="9"/>
  <c r="L127" i="9"/>
  <c r="I127" i="9"/>
  <c r="F127" i="9"/>
  <c r="C127" i="9" s="1"/>
  <c r="O126" i="9"/>
  <c r="L126" i="9"/>
  <c r="I126" i="9"/>
  <c r="F126" i="9"/>
  <c r="C126" i="9" s="1"/>
  <c r="O125" i="9"/>
  <c r="L125" i="9"/>
  <c r="C125" i="9" s="1"/>
  <c r="I125" i="9"/>
  <c r="F125" i="9"/>
  <c r="O124" i="9"/>
  <c r="L124" i="9"/>
  <c r="I124" i="9"/>
  <c r="F124" i="9"/>
  <c r="C124" i="9"/>
  <c r="O123" i="9"/>
  <c r="O122" i="9" s="1"/>
  <c r="L123" i="9"/>
  <c r="I123" i="9"/>
  <c r="F123" i="9"/>
  <c r="F122" i="9" s="1"/>
  <c r="N122" i="9"/>
  <c r="M122" i="9"/>
  <c r="K122" i="9"/>
  <c r="J122" i="9"/>
  <c r="I122" i="9"/>
  <c r="H122" i="9"/>
  <c r="G122" i="9"/>
  <c r="E122" i="9"/>
  <c r="D122" i="9"/>
  <c r="O121" i="9"/>
  <c r="L121" i="9"/>
  <c r="C121" i="9" s="1"/>
  <c r="I121" i="9"/>
  <c r="F121" i="9"/>
  <c r="O120" i="9"/>
  <c r="L120" i="9"/>
  <c r="I120" i="9"/>
  <c r="F120" i="9"/>
  <c r="C120" i="9"/>
  <c r="O119" i="9"/>
  <c r="L119" i="9"/>
  <c r="I119" i="9"/>
  <c r="F119" i="9"/>
  <c r="C119" i="9" s="1"/>
  <c r="O118" i="9"/>
  <c r="L118" i="9"/>
  <c r="I118" i="9"/>
  <c r="I116" i="9" s="1"/>
  <c r="F118" i="9"/>
  <c r="C118" i="9" s="1"/>
  <c r="O117" i="9"/>
  <c r="L117" i="9"/>
  <c r="C117" i="9" s="1"/>
  <c r="I117" i="9"/>
  <c r="F117" i="9"/>
  <c r="O116" i="9"/>
  <c r="N116" i="9"/>
  <c r="M116" i="9"/>
  <c r="K116" i="9"/>
  <c r="J116" i="9"/>
  <c r="H116" i="9"/>
  <c r="G116" i="9"/>
  <c r="E116" i="9"/>
  <c r="D116" i="9"/>
  <c r="O115" i="9"/>
  <c r="L115" i="9"/>
  <c r="I115" i="9"/>
  <c r="F115" i="9"/>
  <c r="C115" i="9" s="1"/>
  <c r="O114" i="9"/>
  <c r="L114" i="9"/>
  <c r="I114" i="9"/>
  <c r="I112" i="9" s="1"/>
  <c r="F114" i="9"/>
  <c r="C114" i="9" s="1"/>
  <c r="O113" i="9"/>
  <c r="L113" i="9"/>
  <c r="C113" i="9" s="1"/>
  <c r="I113" i="9"/>
  <c r="F113" i="9"/>
  <c r="O112" i="9"/>
  <c r="N112" i="9"/>
  <c r="M112" i="9"/>
  <c r="K112" i="9"/>
  <c r="J112" i="9"/>
  <c r="H112" i="9"/>
  <c r="G112" i="9"/>
  <c r="E112" i="9"/>
  <c r="D112" i="9"/>
  <c r="O111" i="9"/>
  <c r="L111" i="9"/>
  <c r="I111" i="9"/>
  <c r="F111" i="9"/>
  <c r="C111" i="9" s="1"/>
  <c r="O110" i="9"/>
  <c r="L110" i="9"/>
  <c r="I110" i="9"/>
  <c r="F110" i="9"/>
  <c r="C110" i="9" s="1"/>
  <c r="O109" i="9"/>
  <c r="L109" i="9"/>
  <c r="C109" i="9" s="1"/>
  <c r="I109" i="9"/>
  <c r="F109" i="9"/>
  <c r="O108" i="9"/>
  <c r="L108" i="9"/>
  <c r="I108" i="9"/>
  <c r="F108" i="9"/>
  <c r="C108" i="9"/>
  <c r="O107" i="9"/>
  <c r="L107" i="9"/>
  <c r="I107" i="9"/>
  <c r="F107" i="9"/>
  <c r="C107" i="9" s="1"/>
  <c r="E107" i="9"/>
  <c r="O106" i="9"/>
  <c r="L106" i="9"/>
  <c r="C106" i="9" s="1"/>
  <c r="I106" i="9"/>
  <c r="F106" i="9"/>
  <c r="O105" i="9"/>
  <c r="O103" i="9" s="1"/>
  <c r="L105" i="9"/>
  <c r="I105" i="9"/>
  <c r="F105" i="9"/>
  <c r="C105" i="9"/>
  <c r="O104" i="9"/>
  <c r="L104" i="9"/>
  <c r="I104" i="9"/>
  <c r="F104" i="9"/>
  <c r="C104" i="9" s="1"/>
  <c r="N103" i="9"/>
  <c r="M103" i="9"/>
  <c r="K103" i="9"/>
  <c r="J103" i="9"/>
  <c r="I103" i="9"/>
  <c r="H103" i="9"/>
  <c r="G103" i="9"/>
  <c r="F103" i="9"/>
  <c r="E103" i="9"/>
  <c r="D103" i="9"/>
  <c r="O102" i="9"/>
  <c r="L102" i="9"/>
  <c r="I102" i="9"/>
  <c r="F102" i="9"/>
  <c r="C102" i="9"/>
  <c r="O101" i="9"/>
  <c r="L101" i="9"/>
  <c r="I101" i="9"/>
  <c r="F101" i="9"/>
  <c r="C101" i="9" s="1"/>
  <c r="O100" i="9"/>
  <c r="L100" i="9"/>
  <c r="I100" i="9"/>
  <c r="F100" i="9"/>
  <c r="C100" i="9" s="1"/>
  <c r="O99" i="9"/>
  <c r="L99" i="9"/>
  <c r="I99" i="9"/>
  <c r="F99" i="9"/>
  <c r="C99" i="9" s="1"/>
  <c r="O98" i="9"/>
  <c r="L98" i="9"/>
  <c r="L95" i="9" s="1"/>
  <c r="I98" i="9"/>
  <c r="F98" i="9"/>
  <c r="C98" i="9"/>
  <c r="O97" i="9"/>
  <c r="O95" i="9" s="1"/>
  <c r="L97" i="9"/>
  <c r="I97" i="9"/>
  <c r="F97" i="9"/>
  <c r="C97" i="9" s="1"/>
  <c r="O96" i="9"/>
  <c r="L96" i="9"/>
  <c r="I96" i="9"/>
  <c r="I95" i="9" s="1"/>
  <c r="F96" i="9"/>
  <c r="C96" i="9" s="1"/>
  <c r="N95" i="9"/>
  <c r="M95" i="9"/>
  <c r="K95" i="9"/>
  <c r="J95" i="9"/>
  <c r="H95" i="9"/>
  <c r="G95" i="9"/>
  <c r="F95" i="9"/>
  <c r="E95" i="9"/>
  <c r="D95" i="9"/>
  <c r="O94" i="9"/>
  <c r="L94" i="9"/>
  <c r="I94" i="9"/>
  <c r="F94" i="9"/>
  <c r="C94" i="9"/>
  <c r="O93" i="9"/>
  <c r="L93" i="9"/>
  <c r="I93" i="9"/>
  <c r="F93" i="9"/>
  <c r="C93" i="9" s="1"/>
  <c r="O92" i="9"/>
  <c r="L92" i="9"/>
  <c r="I92" i="9"/>
  <c r="F92" i="9"/>
  <c r="C92" i="9" s="1"/>
  <c r="O91" i="9"/>
  <c r="L91" i="9"/>
  <c r="I91" i="9"/>
  <c r="C91" i="9" s="1"/>
  <c r="F91" i="9"/>
  <c r="O90" i="9"/>
  <c r="O89" i="9" s="1"/>
  <c r="L90" i="9"/>
  <c r="I90" i="9"/>
  <c r="F90" i="9"/>
  <c r="C90" i="9"/>
  <c r="N89" i="9"/>
  <c r="M89" i="9"/>
  <c r="L89" i="9"/>
  <c r="K89" i="9"/>
  <c r="J89" i="9"/>
  <c r="H89" i="9"/>
  <c r="G89" i="9"/>
  <c r="E89" i="9"/>
  <c r="D89" i="9"/>
  <c r="O88" i="9"/>
  <c r="L88" i="9"/>
  <c r="I88" i="9"/>
  <c r="F88" i="9"/>
  <c r="C88" i="9" s="1"/>
  <c r="O87" i="9"/>
  <c r="L87" i="9"/>
  <c r="L84" i="9" s="1"/>
  <c r="I87" i="9"/>
  <c r="C87" i="9" s="1"/>
  <c r="F87" i="9"/>
  <c r="O86" i="9"/>
  <c r="L86" i="9"/>
  <c r="I86" i="9"/>
  <c r="F86" i="9"/>
  <c r="C86" i="9"/>
  <c r="O85" i="9"/>
  <c r="O84" i="9" s="1"/>
  <c r="L85" i="9"/>
  <c r="I85" i="9"/>
  <c r="F85" i="9"/>
  <c r="F84" i="9" s="1"/>
  <c r="N84" i="9"/>
  <c r="M84" i="9"/>
  <c r="M83" i="9" s="1"/>
  <c r="K84" i="9"/>
  <c r="J84" i="9"/>
  <c r="I84" i="9"/>
  <c r="H84" i="9"/>
  <c r="G84" i="9"/>
  <c r="E84" i="9"/>
  <c r="D84" i="9"/>
  <c r="N83" i="9"/>
  <c r="K83" i="9"/>
  <c r="J83" i="9"/>
  <c r="H83" i="9"/>
  <c r="G83" i="9"/>
  <c r="E83" i="9"/>
  <c r="D83" i="9"/>
  <c r="O82" i="9"/>
  <c r="L82" i="9"/>
  <c r="I82" i="9"/>
  <c r="F82" i="9"/>
  <c r="C82" i="9"/>
  <c r="O81" i="9"/>
  <c r="O80" i="9" s="1"/>
  <c r="L81" i="9"/>
  <c r="I81" i="9"/>
  <c r="F81" i="9"/>
  <c r="F80" i="9" s="1"/>
  <c r="N80" i="9"/>
  <c r="M80" i="9"/>
  <c r="L80" i="9"/>
  <c r="K80" i="9"/>
  <c r="J80" i="9"/>
  <c r="I80" i="9"/>
  <c r="H80" i="9"/>
  <c r="G80" i="9"/>
  <c r="E80" i="9"/>
  <c r="D80" i="9"/>
  <c r="O79" i="9"/>
  <c r="L79" i="9"/>
  <c r="I79" i="9"/>
  <c r="F79" i="9"/>
  <c r="C79" i="9" s="1"/>
  <c r="O78" i="9"/>
  <c r="O77" i="9" s="1"/>
  <c r="O76" i="9" s="1"/>
  <c r="L78" i="9"/>
  <c r="I78" i="9"/>
  <c r="F78" i="9"/>
  <c r="C78" i="9"/>
  <c r="N77" i="9"/>
  <c r="M77" i="9"/>
  <c r="L77" i="9"/>
  <c r="K77" i="9"/>
  <c r="J77" i="9"/>
  <c r="I77" i="9"/>
  <c r="H77" i="9"/>
  <c r="H76" i="9" s="1"/>
  <c r="H75" i="9" s="1"/>
  <c r="G77" i="9"/>
  <c r="F77" i="9"/>
  <c r="E77" i="9"/>
  <c r="D77" i="9"/>
  <c r="D76" i="9" s="1"/>
  <c r="D75" i="9" s="1"/>
  <c r="N76" i="9"/>
  <c r="M76" i="9"/>
  <c r="M75" i="9" s="1"/>
  <c r="M52" i="9" s="1"/>
  <c r="M51" i="9" s="1"/>
  <c r="M50" i="9" s="1"/>
  <c r="K76" i="9"/>
  <c r="J76" i="9"/>
  <c r="I76" i="9"/>
  <c r="G76" i="9"/>
  <c r="E76" i="9"/>
  <c r="E75" i="9" s="1"/>
  <c r="E52" i="9" s="1"/>
  <c r="E51" i="9" s="1"/>
  <c r="N75" i="9"/>
  <c r="K75" i="9"/>
  <c r="J75" i="9"/>
  <c r="G75" i="9"/>
  <c r="O74" i="9"/>
  <c r="L74" i="9"/>
  <c r="I74" i="9"/>
  <c r="F74" i="9"/>
  <c r="C74" i="9"/>
  <c r="O73" i="9"/>
  <c r="L73" i="9"/>
  <c r="I73" i="9"/>
  <c r="F73" i="9"/>
  <c r="C73" i="9" s="1"/>
  <c r="O72" i="9"/>
  <c r="L72" i="9"/>
  <c r="I72" i="9"/>
  <c r="I69" i="9" s="1"/>
  <c r="F72" i="9"/>
  <c r="C72" i="9" s="1"/>
  <c r="O71" i="9"/>
  <c r="L71" i="9"/>
  <c r="C71" i="9" s="1"/>
  <c r="I71" i="9"/>
  <c r="F71" i="9"/>
  <c r="O70" i="9"/>
  <c r="O69" i="9" s="1"/>
  <c r="O67" i="9" s="1"/>
  <c r="L70" i="9"/>
  <c r="I70" i="9"/>
  <c r="F70" i="9"/>
  <c r="C70" i="9"/>
  <c r="N69" i="9"/>
  <c r="M69" i="9"/>
  <c r="L69" i="9"/>
  <c r="L67" i="9" s="1"/>
  <c r="K69" i="9"/>
  <c r="J69" i="9"/>
  <c r="H69" i="9"/>
  <c r="H67" i="9" s="1"/>
  <c r="H53" i="9" s="1"/>
  <c r="H52" i="9" s="1"/>
  <c r="H51" i="9" s="1"/>
  <c r="G69" i="9"/>
  <c r="E69" i="9"/>
  <c r="D69" i="9"/>
  <c r="D67" i="9" s="1"/>
  <c r="D53" i="9" s="1"/>
  <c r="D52" i="9" s="1"/>
  <c r="O68" i="9"/>
  <c r="L68" i="9"/>
  <c r="I68" i="9"/>
  <c r="I67" i="9" s="1"/>
  <c r="F68" i="9"/>
  <c r="N67" i="9"/>
  <c r="M67" i="9"/>
  <c r="K67" i="9"/>
  <c r="J67" i="9"/>
  <c r="G67" i="9"/>
  <c r="E67" i="9"/>
  <c r="O66" i="9"/>
  <c r="L66" i="9"/>
  <c r="I66" i="9"/>
  <c r="F66" i="9"/>
  <c r="C66" i="9"/>
  <c r="O65" i="9"/>
  <c r="L65" i="9"/>
  <c r="I65" i="9"/>
  <c r="F65" i="9"/>
  <c r="C65" i="9" s="1"/>
  <c r="O64" i="9"/>
  <c r="L64" i="9"/>
  <c r="I64" i="9"/>
  <c r="C64" i="9" s="1"/>
  <c r="F64" i="9"/>
  <c r="O63" i="9"/>
  <c r="L63" i="9"/>
  <c r="C63" i="9" s="1"/>
  <c r="I63" i="9"/>
  <c r="F63" i="9"/>
  <c r="O62" i="9"/>
  <c r="L62" i="9"/>
  <c r="I62" i="9"/>
  <c r="F62" i="9"/>
  <c r="C62" i="9"/>
  <c r="O61" i="9"/>
  <c r="L61" i="9"/>
  <c r="I61" i="9"/>
  <c r="F61" i="9"/>
  <c r="C61" i="9" s="1"/>
  <c r="O60" i="9"/>
  <c r="L60" i="9"/>
  <c r="I60" i="9"/>
  <c r="I58" i="9" s="1"/>
  <c r="F60" i="9"/>
  <c r="C60" i="9" s="1"/>
  <c r="O59" i="9"/>
  <c r="L59" i="9"/>
  <c r="L58" i="9" s="1"/>
  <c r="L54" i="9" s="1"/>
  <c r="L53" i="9" s="1"/>
  <c r="I59" i="9"/>
  <c r="F59" i="9"/>
  <c r="C59" i="9" s="1"/>
  <c r="O58" i="9"/>
  <c r="N58" i="9"/>
  <c r="M58" i="9"/>
  <c r="K58" i="9"/>
  <c r="J58" i="9"/>
  <c r="H58" i="9"/>
  <c r="G58" i="9"/>
  <c r="E58" i="9"/>
  <c r="D58" i="9"/>
  <c r="O57" i="9"/>
  <c r="L57" i="9"/>
  <c r="I57" i="9"/>
  <c r="F57" i="9"/>
  <c r="C57" i="9" s="1"/>
  <c r="O56" i="9"/>
  <c r="L56" i="9"/>
  <c r="I56" i="9"/>
  <c r="I55" i="9" s="1"/>
  <c r="I54" i="9" s="1"/>
  <c r="I53" i="9" s="1"/>
  <c r="F56" i="9"/>
  <c r="C56" i="9" s="1"/>
  <c r="O55" i="9"/>
  <c r="N55" i="9"/>
  <c r="N54" i="9" s="1"/>
  <c r="N53" i="9" s="1"/>
  <c r="N52" i="9" s="1"/>
  <c r="N51" i="9" s="1"/>
  <c r="N50" i="9" s="1"/>
  <c r="M55" i="9"/>
  <c r="L55" i="9"/>
  <c r="K55" i="9"/>
  <c r="J55" i="9"/>
  <c r="J54" i="9" s="1"/>
  <c r="J53" i="9" s="1"/>
  <c r="J52" i="9" s="1"/>
  <c r="H55" i="9"/>
  <c r="G55" i="9"/>
  <c r="F55" i="9"/>
  <c r="C55" i="9" s="1"/>
  <c r="E55" i="9"/>
  <c r="D55" i="9"/>
  <c r="O54" i="9"/>
  <c r="O53" i="9" s="1"/>
  <c r="M54" i="9"/>
  <c r="K54" i="9"/>
  <c r="K53" i="9" s="1"/>
  <c r="H54" i="9"/>
  <c r="G54" i="9"/>
  <c r="G53" i="9" s="1"/>
  <c r="E54" i="9"/>
  <c r="D54" i="9"/>
  <c r="M53" i="9"/>
  <c r="E53" i="9"/>
  <c r="O47" i="9"/>
  <c r="C47" i="9" s="1"/>
  <c r="O46" i="9"/>
  <c r="C46" i="9"/>
  <c r="O45" i="9"/>
  <c r="N45" i="9"/>
  <c r="M45" i="9"/>
  <c r="C45" i="9"/>
  <c r="L44" i="9"/>
  <c r="I44" i="9"/>
  <c r="F44" i="9"/>
  <c r="C44" i="9"/>
  <c r="L43" i="9"/>
  <c r="K43" i="9"/>
  <c r="J43" i="9"/>
  <c r="I43" i="9"/>
  <c r="H43" i="9"/>
  <c r="G43" i="9"/>
  <c r="F43" i="9"/>
  <c r="C43" i="9" s="1"/>
  <c r="E43" i="9"/>
  <c r="D43" i="9"/>
  <c r="F42" i="9"/>
  <c r="F41" i="9" s="1"/>
  <c r="C41" i="9" s="1"/>
  <c r="C42" i="9"/>
  <c r="E41" i="9"/>
  <c r="D41" i="9"/>
  <c r="L40" i="9"/>
  <c r="C40" i="9"/>
  <c r="L39" i="9"/>
  <c r="C39" i="9"/>
  <c r="L38" i="9"/>
  <c r="C38" i="9" s="1"/>
  <c r="L37" i="9"/>
  <c r="L36" i="9" s="1"/>
  <c r="C36" i="9" s="1"/>
  <c r="C37" i="9"/>
  <c r="K36" i="9"/>
  <c r="J36" i="9"/>
  <c r="L35" i="9"/>
  <c r="C35" i="9" s="1"/>
  <c r="L34" i="9"/>
  <c r="L33" i="9" s="1"/>
  <c r="C33" i="9" s="1"/>
  <c r="C34" i="9"/>
  <c r="K33" i="9"/>
  <c r="J33" i="9"/>
  <c r="L32" i="9"/>
  <c r="L31" i="9" s="1"/>
  <c r="K31" i="9"/>
  <c r="K26" i="9" s="1"/>
  <c r="J31" i="9"/>
  <c r="L30" i="9"/>
  <c r="C30" i="9"/>
  <c r="L29" i="9"/>
  <c r="C29" i="9" s="1"/>
  <c r="L28" i="9"/>
  <c r="C28" i="9"/>
  <c r="L27" i="9"/>
  <c r="K27" i="9"/>
  <c r="J27" i="9"/>
  <c r="C27" i="9"/>
  <c r="J26" i="9"/>
  <c r="F25" i="9"/>
  <c r="C25" i="9" s="1"/>
  <c r="I24" i="9"/>
  <c r="O23" i="9"/>
  <c r="L23" i="9"/>
  <c r="C23" i="9" s="1"/>
  <c r="I23" i="9"/>
  <c r="F23" i="9"/>
  <c r="O22" i="9"/>
  <c r="O21" i="9" s="1"/>
  <c r="L22" i="9"/>
  <c r="I22" i="9"/>
  <c r="F22" i="9"/>
  <c r="C22" i="9"/>
  <c r="N21" i="9"/>
  <c r="N289" i="9" s="1"/>
  <c r="N288" i="9" s="1"/>
  <c r="M21" i="9"/>
  <c r="M289" i="9" s="1"/>
  <c r="M288" i="9" s="1"/>
  <c r="L21" i="9"/>
  <c r="L289" i="9" s="1"/>
  <c r="K21" i="9"/>
  <c r="K289" i="9" s="1"/>
  <c r="K288" i="9" s="1"/>
  <c r="J21" i="9"/>
  <c r="J289" i="9" s="1"/>
  <c r="J288" i="9" s="1"/>
  <c r="I21" i="9"/>
  <c r="I289" i="9" s="1"/>
  <c r="I288" i="9" s="1"/>
  <c r="H21" i="9"/>
  <c r="H289" i="9" s="1"/>
  <c r="H288" i="9" s="1"/>
  <c r="G21" i="9"/>
  <c r="G289" i="9" s="1"/>
  <c r="G288" i="9" s="1"/>
  <c r="F21" i="9"/>
  <c r="E21" i="9"/>
  <c r="E289" i="9" s="1"/>
  <c r="E288" i="9" s="1"/>
  <c r="D21" i="9"/>
  <c r="D289" i="9" s="1"/>
  <c r="D288" i="9" s="1"/>
  <c r="N20" i="9"/>
  <c r="M20" i="9"/>
  <c r="J20" i="9"/>
  <c r="I20" i="9"/>
  <c r="H20" i="9"/>
  <c r="G20" i="9"/>
  <c r="D20" i="9"/>
  <c r="O298" i="8"/>
  <c r="L298" i="8"/>
  <c r="I298" i="8"/>
  <c r="F298" i="8"/>
  <c r="C298" i="8" s="1"/>
  <c r="O297" i="8"/>
  <c r="L297" i="8"/>
  <c r="C297" i="8" s="1"/>
  <c r="I297" i="8"/>
  <c r="F297" i="8"/>
  <c r="O296" i="8"/>
  <c r="L296" i="8"/>
  <c r="I296" i="8"/>
  <c r="F296" i="8"/>
  <c r="C296" i="8"/>
  <c r="O295" i="8"/>
  <c r="L295" i="8"/>
  <c r="I295" i="8"/>
  <c r="F295" i="8"/>
  <c r="C295" i="8" s="1"/>
  <c r="O294" i="8"/>
  <c r="L294" i="8"/>
  <c r="I294" i="8"/>
  <c r="F294" i="8"/>
  <c r="C294" i="8" s="1"/>
  <c r="O293" i="8"/>
  <c r="L293" i="8"/>
  <c r="C293" i="8" s="1"/>
  <c r="I293" i="8"/>
  <c r="F293" i="8"/>
  <c r="O292" i="8"/>
  <c r="L292" i="8"/>
  <c r="I292" i="8"/>
  <c r="F292" i="8"/>
  <c r="C292" i="8"/>
  <c r="O291" i="8"/>
  <c r="O290" i="8" s="1"/>
  <c r="L291" i="8"/>
  <c r="I291" i="8"/>
  <c r="F291" i="8"/>
  <c r="C291" i="8" s="1"/>
  <c r="N290" i="8"/>
  <c r="M290" i="8"/>
  <c r="K290" i="8"/>
  <c r="J290" i="8"/>
  <c r="I290" i="8"/>
  <c r="H290" i="8"/>
  <c r="G290" i="8"/>
  <c r="F290" i="8"/>
  <c r="E290" i="8"/>
  <c r="D290" i="8"/>
  <c r="O285" i="8"/>
  <c r="L285" i="8"/>
  <c r="I285" i="8"/>
  <c r="F285" i="8"/>
  <c r="C285" i="8"/>
  <c r="O284" i="8"/>
  <c r="O283" i="8" s="1"/>
  <c r="L284" i="8"/>
  <c r="I284" i="8"/>
  <c r="F284" i="8"/>
  <c r="F283" i="8" s="1"/>
  <c r="N283" i="8"/>
  <c r="M283" i="8"/>
  <c r="L283" i="8"/>
  <c r="K283" i="8"/>
  <c r="J283" i="8"/>
  <c r="I283" i="8"/>
  <c r="H283" i="8"/>
  <c r="G283" i="8"/>
  <c r="E283" i="8"/>
  <c r="D283" i="8"/>
  <c r="O282" i="8"/>
  <c r="L282" i="8"/>
  <c r="L281" i="8" s="1"/>
  <c r="I282" i="8"/>
  <c r="C282" i="8" s="1"/>
  <c r="F282" i="8"/>
  <c r="O281" i="8"/>
  <c r="N281" i="8"/>
  <c r="M281" i="8"/>
  <c r="K281" i="8"/>
  <c r="J281" i="8"/>
  <c r="H281" i="8"/>
  <c r="G281" i="8"/>
  <c r="F281" i="8"/>
  <c r="E281" i="8"/>
  <c r="D281" i="8"/>
  <c r="O280" i="8"/>
  <c r="L280" i="8"/>
  <c r="I280" i="8"/>
  <c r="F280" i="8"/>
  <c r="C280" i="8" s="1"/>
  <c r="O279" i="8"/>
  <c r="L279" i="8"/>
  <c r="I279" i="8"/>
  <c r="F279" i="8"/>
  <c r="C279" i="8" s="1"/>
  <c r="O278" i="8"/>
  <c r="L278" i="8"/>
  <c r="I278" i="8"/>
  <c r="C278" i="8" s="1"/>
  <c r="F278" i="8"/>
  <c r="O277" i="8"/>
  <c r="O276" i="8" s="1"/>
  <c r="L277" i="8"/>
  <c r="I277" i="8"/>
  <c r="F277" i="8"/>
  <c r="C277" i="8"/>
  <c r="N276" i="8"/>
  <c r="M276" i="8"/>
  <c r="L276" i="8"/>
  <c r="K276" i="8"/>
  <c r="J276" i="8"/>
  <c r="H276" i="8"/>
  <c r="G276" i="8"/>
  <c r="E276" i="8"/>
  <c r="D276" i="8"/>
  <c r="O275" i="8"/>
  <c r="L275" i="8"/>
  <c r="I275" i="8"/>
  <c r="F275" i="8"/>
  <c r="C275" i="8" s="1"/>
  <c r="O274" i="8"/>
  <c r="L274" i="8"/>
  <c r="I274" i="8"/>
  <c r="C274" i="8" s="1"/>
  <c r="F274" i="8"/>
  <c r="O273" i="8"/>
  <c r="O272" i="8" s="1"/>
  <c r="L273" i="8"/>
  <c r="I273" i="8"/>
  <c r="F273" i="8"/>
  <c r="C273" i="8"/>
  <c r="N272" i="8"/>
  <c r="M272" i="8"/>
  <c r="L272" i="8"/>
  <c r="L270" i="8" s="1"/>
  <c r="L269" i="8" s="1"/>
  <c r="K272" i="8"/>
  <c r="J272" i="8"/>
  <c r="H272" i="8"/>
  <c r="H270" i="8" s="1"/>
  <c r="H269" i="8" s="1"/>
  <c r="G272" i="8"/>
  <c r="F272" i="8"/>
  <c r="E272" i="8"/>
  <c r="D272" i="8"/>
  <c r="O271" i="8"/>
  <c r="L271" i="8"/>
  <c r="I271" i="8"/>
  <c r="F271" i="8"/>
  <c r="C271" i="8" s="1"/>
  <c r="N270" i="8"/>
  <c r="M270" i="8"/>
  <c r="K270" i="8"/>
  <c r="J270" i="8"/>
  <c r="G270" i="8"/>
  <c r="E270" i="8"/>
  <c r="E269" i="8" s="1"/>
  <c r="D270" i="8"/>
  <c r="D269" i="8" s="1"/>
  <c r="N269" i="8"/>
  <c r="M269" i="8"/>
  <c r="K269" i="8"/>
  <c r="J269" i="8"/>
  <c r="G269" i="8"/>
  <c r="O268" i="8"/>
  <c r="L268" i="8"/>
  <c r="I268" i="8"/>
  <c r="F268" i="8"/>
  <c r="C268" i="8"/>
  <c r="O267" i="8"/>
  <c r="L267" i="8"/>
  <c r="I267" i="8"/>
  <c r="F267" i="8"/>
  <c r="C267" i="8" s="1"/>
  <c r="O266" i="8"/>
  <c r="L266" i="8"/>
  <c r="I266" i="8"/>
  <c r="F266" i="8"/>
  <c r="C266" i="8" s="1"/>
  <c r="O265" i="8"/>
  <c r="L265" i="8"/>
  <c r="L264" i="8" s="1"/>
  <c r="I265" i="8"/>
  <c r="I264" i="8" s="1"/>
  <c r="F265" i="8"/>
  <c r="C265" i="8" s="1"/>
  <c r="O264" i="8"/>
  <c r="N264" i="8"/>
  <c r="M264" i="8"/>
  <c r="K264" i="8"/>
  <c r="J264" i="8"/>
  <c r="H264" i="8"/>
  <c r="G264" i="8"/>
  <c r="E264" i="8"/>
  <c r="D264" i="8"/>
  <c r="O263" i="8"/>
  <c r="L263" i="8"/>
  <c r="I263" i="8"/>
  <c r="F263" i="8"/>
  <c r="C263" i="8" s="1"/>
  <c r="O262" i="8"/>
  <c r="L262" i="8"/>
  <c r="I262" i="8"/>
  <c r="F262" i="8"/>
  <c r="C262" i="8" s="1"/>
  <c r="O261" i="8"/>
  <c r="L261" i="8"/>
  <c r="L260" i="8" s="1"/>
  <c r="L259" i="8" s="1"/>
  <c r="I261" i="8"/>
  <c r="I260" i="8" s="1"/>
  <c r="I259" i="8" s="1"/>
  <c r="F261" i="8"/>
  <c r="C261" i="8" s="1"/>
  <c r="O260" i="8"/>
  <c r="O259" i="8" s="1"/>
  <c r="N260" i="8"/>
  <c r="N259" i="8" s="1"/>
  <c r="M260" i="8"/>
  <c r="K260" i="8"/>
  <c r="K259" i="8" s="1"/>
  <c r="J260" i="8"/>
  <c r="J259" i="8" s="1"/>
  <c r="H260" i="8"/>
  <c r="G260" i="8"/>
  <c r="G259" i="8" s="1"/>
  <c r="E260" i="8"/>
  <c r="D260" i="8"/>
  <c r="M259" i="8"/>
  <c r="H259" i="8"/>
  <c r="E259" i="8"/>
  <c r="D259" i="8"/>
  <c r="O258" i="8"/>
  <c r="L258" i="8"/>
  <c r="I258" i="8"/>
  <c r="F258" i="8"/>
  <c r="C258" i="8" s="1"/>
  <c r="O257" i="8"/>
  <c r="L257" i="8"/>
  <c r="I257" i="8"/>
  <c r="F257" i="8"/>
  <c r="C257" i="8" s="1"/>
  <c r="O256" i="8"/>
  <c r="L256" i="8"/>
  <c r="I256" i="8"/>
  <c r="F256" i="8"/>
  <c r="C256" i="8"/>
  <c r="O255" i="8"/>
  <c r="L255" i="8"/>
  <c r="I255" i="8"/>
  <c r="F255" i="8"/>
  <c r="C255" i="8" s="1"/>
  <c r="O254" i="8"/>
  <c r="L254" i="8"/>
  <c r="I254" i="8"/>
  <c r="F254" i="8"/>
  <c r="C254" i="8" s="1"/>
  <c r="O253" i="8"/>
  <c r="L253" i="8"/>
  <c r="L252" i="8" s="1"/>
  <c r="L251" i="8" s="1"/>
  <c r="I253" i="8"/>
  <c r="I252" i="8" s="1"/>
  <c r="I251" i="8" s="1"/>
  <c r="F253" i="8"/>
  <c r="C253" i="8" s="1"/>
  <c r="O252" i="8"/>
  <c r="O251" i="8" s="1"/>
  <c r="N252" i="8"/>
  <c r="N251" i="8" s="1"/>
  <c r="N230" i="8" s="1"/>
  <c r="M252" i="8"/>
  <c r="K252" i="8"/>
  <c r="K251" i="8" s="1"/>
  <c r="J252" i="8"/>
  <c r="H252" i="8"/>
  <c r="G252" i="8"/>
  <c r="G251" i="8" s="1"/>
  <c r="E252" i="8"/>
  <c r="D252" i="8"/>
  <c r="M251" i="8"/>
  <c r="J251" i="8"/>
  <c r="H251" i="8"/>
  <c r="E251" i="8"/>
  <c r="D251" i="8"/>
  <c r="O250" i="8"/>
  <c r="L250" i="8"/>
  <c r="I250" i="8"/>
  <c r="F250" i="8"/>
  <c r="C250" i="8" s="1"/>
  <c r="O249" i="8"/>
  <c r="L249" i="8"/>
  <c r="L246" i="8" s="1"/>
  <c r="I249" i="8"/>
  <c r="F249" i="8"/>
  <c r="C249" i="8" s="1"/>
  <c r="O248" i="8"/>
  <c r="L248" i="8"/>
  <c r="I248" i="8"/>
  <c r="F248" i="8"/>
  <c r="C248" i="8"/>
  <c r="O247" i="8"/>
  <c r="O246" i="8" s="1"/>
  <c r="L247" i="8"/>
  <c r="I247" i="8"/>
  <c r="F247" i="8"/>
  <c r="C247" i="8" s="1"/>
  <c r="N246" i="8"/>
  <c r="M246" i="8"/>
  <c r="K246" i="8"/>
  <c r="J246" i="8"/>
  <c r="I246" i="8"/>
  <c r="H246" i="8"/>
  <c r="G246" i="8"/>
  <c r="E246" i="8"/>
  <c r="D246" i="8"/>
  <c r="O245" i="8"/>
  <c r="L245" i="8"/>
  <c r="I245" i="8"/>
  <c r="F245" i="8"/>
  <c r="C245" i="8" s="1"/>
  <c r="O244" i="8"/>
  <c r="L244" i="8"/>
  <c r="I244" i="8"/>
  <c r="F244" i="8"/>
  <c r="C244" i="8"/>
  <c r="O243" i="8"/>
  <c r="L243" i="8"/>
  <c r="I243" i="8"/>
  <c r="F243" i="8"/>
  <c r="C243" i="8" s="1"/>
  <c r="O242" i="8"/>
  <c r="L242" i="8"/>
  <c r="I242" i="8"/>
  <c r="F242" i="8"/>
  <c r="C242" i="8" s="1"/>
  <c r="O241" i="8"/>
  <c r="L241" i="8"/>
  <c r="L238" i="8" s="1"/>
  <c r="L231" i="8" s="1"/>
  <c r="I241" i="8"/>
  <c r="F241" i="8"/>
  <c r="C241" i="8" s="1"/>
  <c r="O240" i="8"/>
  <c r="O238" i="8" s="1"/>
  <c r="L240" i="8"/>
  <c r="I240" i="8"/>
  <c r="F240" i="8"/>
  <c r="C240" i="8"/>
  <c r="O239" i="8"/>
  <c r="L239" i="8"/>
  <c r="I239" i="8"/>
  <c r="F239" i="8"/>
  <c r="C239" i="8" s="1"/>
  <c r="N238" i="8"/>
  <c r="M238" i="8"/>
  <c r="K238" i="8"/>
  <c r="J238" i="8"/>
  <c r="I238" i="8"/>
  <c r="H238" i="8"/>
  <c r="G238" i="8"/>
  <c r="E238" i="8"/>
  <c r="D238" i="8"/>
  <c r="O237" i="8"/>
  <c r="L237" i="8"/>
  <c r="I237" i="8"/>
  <c r="F237" i="8"/>
  <c r="C237" i="8" s="1"/>
  <c r="O236" i="8"/>
  <c r="O235" i="8" s="1"/>
  <c r="L236" i="8"/>
  <c r="I236" i="8"/>
  <c r="I235" i="8" s="1"/>
  <c r="F236" i="8"/>
  <c r="C236" i="8"/>
  <c r="N235" i="8"/>
  <c r="M235" i="8"/>
  <c r="L235" i="8"/>
  <c r="K235" i="8"/>
  <c r="J235" i="8"/>
  <c r="H235" i="8"/>
  <c r="G235" i="8"/>
  <c r="F235" i="8"/>
  <c r="E235" i="8"/>
  <c r="D235" i="8"/>
  <c r="O234" i="8"/>
  <c r="O233" i="8" s="1"/>
  <c r="L234" i="8"/>
  <c r="I234" i="8"/>
  <c r="I233" i="8" s="1"/>
  <c r="F234" i="8"/>
  <c r="N233" i="8"/>
  <c r="M233" i="8"/>
  <c r="L233" i="8"/>
  <c r="K233" i="8"/>
  <c r="J233" i="8"/>
  <c r="H233" i="8"/>
  <c r="G233" i="8"/>
  <c r="F233" i="8"/>
  <c r="C233" i="8" s="1"/>
  <c r="E233" i="8"/>
  <c r="D233" i="8"/>
  <c r="O232" i="8"/>
  <c r="O231" i="8" s="1"/>
  <c r="O230" i="8" s="1"/>
  <c r="L232" i="8"/>
  <c r="I232" i="8"/>
  <c r="F232" i="8"/>
  <c r="C232" i="8"/>
  <c r="N231" i="8"/>
  <c r="M231" i="8"/>
  <c r="K231" i="8"/>
  <c r="J231" i="8"/>
  <c r="J230" i="8" s="1"/>
  <c r="H231" i="8"/>
  <c r="G231" i="8"/>
  <c r="E231" i="8"/>
  <c r="D231" i="8"/>
  <c r="M230" i="8"/>
  <c r="H230" i="8"/>
  <c r="E230" i="8"/>
  <c r="D230" i="8"/>
  <c r="O229" i="8"/>
  <c r="L229" i="8"/>
  <c r="I229" i="8"/>
  <c r="F229" i="8"/>
  <c r="C229" i="8" s="1"/>
  <c r="O228" i="8"/>
  <c r="O227" i="8" s="1"/>
  <c r="L228" i="8"/>
  <c r="I228" i="8"/>
  <c r="I227" i="8" s="1"/>
  <c r="F228" i="8"/>
  <c r="C228" i="8"/>
  <c r="N227" i="8"/>
  <c r="M227" i="8"/>
  <c r="L227" i="8"/>
  <c r="K227" i="8"/>
  <c r="J227" i="8"/>
  <c r="H227" i="8"/>
  <c r="G227" i="8"/>
  <c r="F227" i="8"/>
  <c r="E227" i="8"/>
  <c r="D227" i="8"/>
  <c r="O226" i="8"/>
  <c r="L226" i="8"/>
  <c r="I226" i="8"/>
  <c r="C226" i="8" s="1"/>
  <c r="F226" i="8"/>
  <c r="O225" i="8"/>
  <c r="L225" i="8"/>
  <c r="I225" i="8"/>
  <c r="F225" i="8"/>
  <c r="C225" i="8" s="1"/>
  <c r="O224" i="8"/>
  <c r="L224" i="8"/>
  <c r="I224" i="8"/>
  <c r="F224" i="8"/>
  <c r="C224" i="8"/>
  <c r="O223" i="8"/>
  <c r="L223" i="8"/>
  <c r="I223" i="8"/>
  <c r="F223" i="8"/>
  <c r="C223" i="8" s="1"/>
  <c r="O222" i="8"/>
  <c r="L222" i="8"/>
  <c r="I222" i="8"/>
  <c r="C222" i="8" s="1"/>
  <c r="F222" i="8"/>
  <c r="O221" i="8"/>
  <c r="L221" i="8"/>
  <c r="I221" i="8"/>
  <c r="F221" i="8"/>
  <c r="C221" i="8" s="1"/>
  <c r="O220" i="8"/>
  <c r="L220" i="8"/>
  <c r="I220" i="8"/>
  <c r="F220" i="8"/>
  <c r="C220" i="8"/>
  <c r="O219" i="8"/>
  <c r="L219" i="8"/>
  <c r="I219" i="8"/>
  <c r="F219" i="8"/>
  <c r="C219" i="8" s="1"/>
  <c r="O218" i="8"/>
  <c r="L218" i="8"/>
  <c r="I218" i="8"/>
  <c r="F218" i="8"/>
  <c r="C218" i="8"/>
  <c r="O217" i="8"/>
  <c r="L217" i="8"/>
  <c r="L216" i="8" s="1"/>
  <c r="I217" i="8"/>
  <c r="F217" i="8"/>
  <c r="F216" i="8" s="1"/>
  <c r="O216" i="8"/>
  <c r="N216" i="8"/>
  <c r="M216" i="8"/>
  <c r="K216" i="8"/>
  <c r="J216" i="8"/>
  <c r="I216" i="8"/>
  <c r="H216" i="8"/>
  <c r="G216" i="8"/>
  <c r="E216" i="8"/>
  <c r="D216" i="8"/>
  <c r="O215" i="8"/>
  <c r="L215" i="8"/>
  <c r="I215" i="8"/>
  <c r="F215" i="8"/>
  <c r="C215" i="8" s="1"/>
  <c r="O214" i="8"/>
  <c r="L214" i="8"/>
  <c r="I214" i="8"/>
  <c r="F214" i="8"/>
  <c r="C214" i="8"/>
  <c r="O213" i="8"/>
  <c r="L213" i="8"/>
  <c r="I213" i="8"/>
  <c r="F213" i="8"/>
  <c r="C213" i="8" s="1"/>
  <c r="O212" i="8"/>
  <c r="L212" i="8"/>
  <c r="I212" i="8"/>
  <c r="C212" i="8" s="1"/>
  <c r="F212" i="8"/>
  <c r="O211" i="8"/>
  <c r="L211" i="8"/>
  <c r="I211" i="8"/>
  <c r="F211" i="8"/>
  <c r="C211" i="8" s="1"/>
  <c r="O210" i="8"/>
  <c r="L210" i="8"/>
  <c r="I210" i="8"/>
  <c r="F210" i="8"/>
  <c r="C210" i="8"/>
  <c r="O209" i="8"/>
  <c r="L209" i="8"/>
  <c r="I209" i="8"/>
  <c r="F209" i="8"/>
  <c r="C209" i="8" s="1"/>
  <c r="O208" i="8"/>
  <c r="L208" i="8"/>
  <c r="I208" i="8"/>
  <c r="I205" i="8" s="1"/>
  <c r="I204" i="8" s="1"/>
  <c r="F208" i="8"/>
  <c r="O207" i="8"/>
  <c r="L207" i="8"/>
  <c r="I207" i="8"/>
  <c r="F207" i="8"/>
  <c r="C207" i="8" s="1"/>
  <c r="O206" i="8"/>
  <c r="O205" i="8" s="1"/>
  <c r="L206" i="8"/>
  <c r="I206" i="8"/>
  <c r="F206" i="8"/>
  <c r="C206" i="8"/>
  <c r="N205" i="8"/>
  <c r="M205" i="8"/>
  <c r="L205" i="8"/>
  <c r="K205" i="8"/>
  <c r="J205" i="8"/>
  <c r="H205" i="8"/>
  <c r="H204" i="8" s="1"/>
  <c r="G205" i="8"/>
  <c r="F205" i="8"/>
  <c r="E205" i="8"/>
  <c r="D205" i="8"/>
  <c r="D204" i="8" s="1"/>
  <c r="N204" i="8"/>
  <c r="M204" i="8"/>
  <c r="K204" i="8"/>
  <c r="J204" i="8"/>
  <c r="G204" i="8"/>
  <c r="E204" i="8"/>
  <c r="O203" i="8"/>
  <c r="L203" i="8"/>
  <c r="C203" i="8" s="1"/>
  <c r="I203" i="8"/>
  <c r="F203" i="8"/>
  <c r="O202" i="8"/>
  <c r="L202" i="8"/>
  <c r="I202" i="8"/>
  <c r="F202" i="8"/>
  <c r="C202" i="8"/>
  <c r="O201" i="8"/>
  <c r="L201" i="8"/>
  <c r="I201" i="8"/>
  <c r="F201" i="8"/>
  <c r="C201" i="8" s="1"/>
  <c r="O200" i="8"/>
  <c r="L200" i="8"/>
  <c r="I200" i="8"/>
  <c r="C200" i="8" s="1"/>
  <c r="F200" i="8"/>
  <c r="O199" i="8"/>
  <c r="L199" i="8"/>
  <c r="C199" i="8" s="1"/>
  <c r="I199" i="8"/>
  <c r="F199" i="8"/>
  <c r="F198" i="8" s="1"/>
  <c r="O198" i="8"/>
  <c r="O196" i="8" s="1"/>
  <c r="N198" i="8"/>
  <c r="M198" i="8"/>
  <c r="K198" i="8"/>
  <c r="K196" i="8" s="1"/>
  <c r="K195" i="8" s="1"/>
  <c r="J198" i="8"/>
  <c r="H198" i="8"/>
  <c r="H196" i="8" s="1"/>
  <c r="G198" i="8"/>
  <c r="G196" i="8" s="1"/>
  <c r="G195" i="8" s="1"/>
  <c r="E198" i="8"/>
  <c r="D198" i="8"/>
  <c r="D196" i="8" s="1"/>
  <c r="D195" i="8" s="1"/>
  <c r="D194" i="8" s="1"/>
  <c r="O197" i="8"/>
  <c r="L197" i="8"/>
  <c r="I197" i="8"/>
  <c r="F197" i="8"/>
  <c r="F196" i="8" s="1"/>
  <c r="N196" i="8"/>
  <c r="M196" i="8"/>
  <c r="M195" i="8" s="1"/>
  <c r="M194" i="8" s="1"/>
  <c r="J196" i="8"/>
  <c r="E196" i="8"/>
  <c r="E195" i="8" s="1"/>
  <c r="E194" i="8" s="1"/>
  <c r="N195" i="8"/>
  <c r="N194" i="8" s="1"/>
  <c r="J195" i="8"/>
  <c r="O193" i="8"/>
  <c r="L193" i="8"/>
  <c r="L192" i="8" s="1"/>
  <c r="L191" i="8" s="1"/>
  <c r="I193" i="8"/>
  <c r="F193" i="8"/>
  <c r="F192" i="8" s="1"/>
  <c r="O192" i="8"/>
  <c r="N192" i="8"/>
  <c r="M192" i="8"/>
  <c r="M191" i="8" s="1"/>
  <c r="K192" i="8"/>
  <c r="J192" i="8"/>
  <c r="I192" i="8"/>
  <c r="I191" i="8" s="1"/>
  <c r="H192" i="8"/>
  <c r="G192" i="8"/>
  <c r="E192" i="8"/>
  <c r="E191" i="8" s="1"/>
  <c r="D192" i="8"/>
  <c r="O191" i="8"/>
  <c r="N191" i="8"/>
  <c r="K191" i="8"/>
  <c r="J191" i="8"/>
  <c r="H191" i="8"/>
  <c r="G191" i="8"/>
  <c r="D191" i="8"/>
  <c r="O190" i="8"/>
  <c r="O188" i="8" s="1"/>
  <c r="O187" i="8" s="1"/>
  <c r="L190" i="8"/>
  <c r="I190" i="8"/>
  <c r="F190" i="8"/>
  <c r="C190" i="8"/>
  <c r="O189" i="8"/>
  <c r="L189" i="8"/>
  <c r="L188" i="8" s="1"/>
  <c r="I189" i="8"/>
  <c r="F189" i="8"/>
  <c r="F188" i="8" s="1"/>
  <c r="N188" i="8"/>
  <c r="M188" i="8"/>
  <c r="M187" i="8" s="1"/>
  <c r="K188" i="8"/>
  <c r="J188" i="8"/>
  <c r="I188" i="8"/>
  <c r="H188" i="8"/>
  <c r="G188" i="8"/>
  <c r="E188" i="8"/>
  <c r="E187" i="8" s="1"/>
  <c r="D188" i="8"/>
  <c r="N187" i="8"/>
  <c r="K187" i="8"/>
  <c r="J187" i="8"/>
  <c r="H187" i="8"/>
  <c r="G187" i="8"/>
  <c r="D187" i="8"/>
  <c r="O186" i="8"/>
  <c r="L186" i="8"/>
  <c r="I186" i="8"/>
  <c r="F186" i="8"/>
  <c r="C186" i="8"/>
  <c r="O185" i="8"/>
  <c r="O184" i="8" s="1"/>
  <c r="L185" i="8"/>
  <c r="I185" i="8"/>
  <c r="F185" i="8"/>
  <c r="F184" i="8" s="1"/>
  <c r="C184" i="8" s="1"/>
  <c r="N184" i="8"/>
  <c r="M184" i="8"/>
  <c r="L184" i="8"/>
  <c r="K184" i="8"/>
  <c r="J184" i="8"/>
  <c r="I184" i="8"/>
  <c r="H184" i="8"/>
  <c r="G184" i="8"/>
  <c r="E184" i="8"/>
  <c r="D184" i="8"/>
  <c r="O183" i="8"/>
  <c r="L183" i="8"/>
  <c r="L179" i="8" s="1"/>
  <c r="L174" i="8" s="1"/>
  <c r="L173" i="8" s="1"/>
  <c r="I183" i="8"/>
  <c r="C183" i="8" s="1"/>
  <c r="F183" i="8"/>
  <c r="O182" i="8"/>
  <c r="L182" i="8"/>
  <c r="I182" i="8"/>
  <c r="F182" i="8"/>
  <c r="C182" i="8"/>
  <c r="O181" i="8"/>
  <c r="O179" i="8" s="1"/>
  <c r="L181" i="8"/>
  <c r="I181" i="8"/>
  <c r="F181" i="8"/>
  <c r="C181" i="8" s="1"/>
  <c r="O180" i="8"/>
  <c r="L180" i="8"/>
  <c r="I180" i="8"/>
  <c r="I179" i="8" s="1"/>
  <c r="F180" i="8"/>
  <c r="C180" i="8" s="1"/>
  <c r="N179" i="8"/>
  <c r="M179" i="8"/>
  <c r="K179" i="8"/>
  <c r="J179" i="8"/>
  <c r="H179" i="8"/>
  <c r="G179" i="8"/>
  <c r="F179" i="8"/>
  <c r="E179" i="8"/>
  <c r="D179" i="8"/>
  <c r="O178" i="8"/>
  <c r="L178" i="8"/>
  <c r="I178" i="8"/>
  <c r="F178" i="8"/>
  <c r="C178" i="8"/>
  <c r="O177" i="8"/>
  <c r="O175" i="8" s="1"/>
  <c r="L177" i="8"/>
  <c r="I177" i="8"/>
  <c r="F177" i="8"/>
  <c r="C177" i="8" s="1"/>
  <c r="O176" i="8"/>
  <c r="L176" i="8"/>
  <c r="I176" i="8"/>
  <c r="I175" i="8" s="1"/>
  <c r="I174" i="8" s="1"/>
  <c r="I173" i="8" s="1"/>
  <c r="F176" i="8"/>
  <c r="C176" i="8" s="1"/>
  <c r="N175" i="8"/>
  <c r="N174" i="8" s="1"/>
  <c r="N173" i="8" s="1"/>
  <c r="M175" i="8"/>
  <c r="L175" i="8"/>
  <c r="K175" i="8"/>
  <c r="J175" i="8"/>
  <c r="J174" i="8" s="1"/>
  <c r="J173" i="8" s="1"/>
  <c r="H175" i="8"/>
  <c r="G175" i="8"/>
  <c r="F175" i="8"/>
  <c r="E175" i="8"/>
  <c r="D175" i="8"/>
  <c r="M174" i="8"/>
  <c r="K174" i="8"/>
  <c r="K173" i="8" s="1"/>
  <c r="H174" i="8"/>
  <c r="G174" i="8"/>
  <c r="G173" i="8" s="1"/>
  <c r="E174" i="8"/>
  <c r="D174" i="8"/>
  <c r="M173" i="8"/>
  <c r="H173" i="8"/>
  <c r="E173" i="8"/>
  <c r="D173" i="8"/>
  <c r="O172" i="8"/>
  <c r="L172" i="8"/>
  <c r="I172" i="8"/>
  <c r="F172" i="8"/>
  <c r="C172" i="8" s="1"/>
  <c r="O171" i="8"/>
  <c r="L171" i="8"/>
  <c r="C171" i="8" s="1"/>
  <c r="I171" i="8"/>
  <c r="F171" i="8"/>
  <c r="O170" i="8"/>
  <c r="L170" i="8"/>
  <c r="I170" i="8"/>
  <c r="F170" i="8"/>
  <c r="C170" i="8"/>
  <c r="O169" i="8"/>
  <c r="L169" i="8"/>
  <c r="I169" i="8"/>
  <c r="F169" i="8"/>
  <c r="C169" i="8" s="1"/>
  <c r="O168" i="8"/>
  <c r="L168" i="8"/>
  <c r="I168" i="8"/>
  <c r="I166" i="8" s="1"/>
  <c r="I165" i="8" s="1"/>
  <c r="F168" i="8"/>
  <c r="C168" i="8" s="1"/>
  <c r="O167" i="8"/>
  <c r="L167" i="8"/>
  <c r="C167" i="8" s="1"/>
  <c r="I167" i="8"/>
  <c r="F167" i="8"/>
  <c r="O166" i="8"/>
  <c r="O165" i="8" s="1"/>
  <c r="N166" i="8"/>
  <c r="M166" i="8"/>
  <c r="K166" i="8"/>
  <c r="K165" i="8" s="1"/>
  <c r="K75" i="8" s="1"/>
  <c r="J166" i="8"/>
  <c r="H166" i="8"/>
  <c r="G166" i="8"/>
  <c r="G165" i="8" s="1"/>
  <c r="G75" i="8" s="1"/>
  <c r="E166" i="8"/>
  <c r="D166" i="8"/>
  <c r="N165" i="8"/>
  <c r="M165" i="8"/>
  <c r="J165" i="8"/>
  <c r="H165" i="8"/>
  <c r="E165" i="8"/>
  <c r="D165" i="8"/>
  <c r="O164" i="8"/>
  <c r="L164" i="8"/>
  <c r="I164" i="8"/>
  <c r="C164" i="8" s="1"/>
  <c r="F164" i="8"/>
  <c r="O163" i="8"/>
  <c r="L163" i="8"/>
  <c r="I163" i="8"/>
  <c r="F163" i="8"/>
  <c r="C163" i="8" s="1"/>
  <c r="O162" i="8"/>
  <c r="O160" i="8" s="1"/>
  <c r="L162" i="8"/>
  <c r="I162" i="8"/>
  <c r="F162" i="8"/>
  <c r="C162" i="8"/>
  <c r="O161" i="8"/>
  <c r="L161" i="8"/>
  <c r="L160" i="8" s="1"/>
  <c r="I161" i="8"/>
  <c r="F161" i="8"/>
  <c r="F160" i="8" s="1"/>
  <c r="N160" i="8"/>
  <c r="M160" i="8"/>
  <c r="K160" i="8"/>
  <c r="J160" i="8"/>
  <c r="I160" i="8"/>
  <c r="H160" i="8"/>
  <c r="G160" i="8"/>
  <c r="E160" i="8"/>
  <c r="D160" i="8"/>
  <c r="O159" i="8"/>
  <c r="L159" i="8"/>
  <c r="I159" i="8"/>
  <c r="F159" i="8"/>
  <c r="C159" i="8" s="1"/>
  <c r="O158" i="8"/>
  <c r="L158" i="8"/>
  <c r="I158" i="8"/>
  <c r="F158" i="8"/>
  <c r="C158" i="8"/>
  <c r="O157" i="8"/>
  <c r="L157" i="8"/>
  <c r="I157" i="8"/>
  <c r="F157" i="8"/>
  <c r="C157" i="8" s="1"/>
  <c r="O156" i="8"/>
  <c r="L156" i="8"/>
  <c r="I156" i="8"/>
  <c r="C156" i="8" s="1"/>
  <c r="F156" i="8"/>
  <c r="O155" i="8"/>
  <c r="L155" i="8"/>
  <c r="L151" i="8" s="1"/>
  <c r="I155" i="8"/>
  <c r="F155" i="8"/>
  <c r="C155" i="8" s="1"/>
  <c r="O154" i="8"/>
  <c r="L154" i="8"/>
  <c r="I154" i="8"/>
  <c r="F154" i="8"/>
  <c r="C154" i="8"/>
  <c r="O153" i="8"/>
  <c r="L153" i="8"/>
  <c r="I153" i="8"/>
  <c r="F153" i="8"/>
  <c r="C153" i="8" s="1"/>
  <c r="O152" i="8"/>
  <c r="O151" i="8" s="1"/>
  <c r="L152" i="8"/>
  <c r="I152" i="8"/>
  <c r="I151" i="8" s="1"/>
  <c r="F152" i="8"/>
  <c r="N151" i="8"/>
  <c r="M151" i="8"/>
  <c r="K151" i="8"/>
  <c r="J151" i="8"/>
  <c r="H151" i="8"/>
  <c r="G151" i="8"/>
  <c r="F151" i="8"/>
  <c r="C151" i="8" s="1"/>
  <c r="E151" i="8"/>
  <c r="D151" i="8"/>
  <c r="O150" i="8"/>
  <c r="L150" i="8"/>
  <c r="I150" i="8"/>
  <c r="F150" i="8"/>
  <c r="C150" i="8"/>
  <c r="O149" i="8"/>
  <c r="L149" i="8"/>
  <c r="I149" i="8"/>
  <c r="F149" i="8"/>
  <c r="C149" i="8" s="1"/>
  <c r="O148" i="8"/>
  <c r="L148" i="8"/>
  <c r="I148" i="8"/>
  <c r="C148" i="8" s="1"/>
  <c r="F148" i="8"/>
  <c r="O147" i="8"/>
  <c r="L147" i="8"/>
  <c r="L144" i="8" s="1"/>
  <c r="I147" i="8"/>
  <c r="F147" i="8"/>
  <c r="C147" i="8" s="1"/>
  <c r="O146" i="8"/>
  <c r="O144" i="8" s="1"/>
  <c r="L146" i="8"/>
  <c r="I146" i="8"/>
  <c r="F146" i="8"/>
  <c r="C146" i="8"/>
  <c r="O145" i="8"/>
  <c r="L145" i="8"/>
  <c r="I145" i="8"/>
  <c r="F145" i="8"/>
  <c r="F144" i="8" s="1"/>
  <c r="C144" i="8" s="1"/>
  <c r="N144" i="8"/>
  <c r="M144" i="8"/>
  <c r="K144" i="8"/>
  <c r="J144" i="8"/>
  <c r="I144" i="8"/>
  <c r="H144" i="8"/>
  <c r="G144" i="8"/>
  <c r="E144" i="8"/>
  <c r="D144" i="8"/>
  <c r="O143" i="8"/>
  <c r="L143" i="8"/>
  <c r="I143" i="8"/>
  <c r="F143" i="8"/>
  <c r="C143" i="8" s="1"/>
  <c r="O142" i="8"/>
  <c r="O141" i="8" s="1"/>
  <c r="L142" i="8"/>
  <c r="I142" i="8"/>
  <c r="F142" i="8"/>
  <c r="C142" i="8"/>
  <c r="N141" i="8"/>
  <c r="M141" i="8"/>
  <c r="L141" i="8"/>
  <c r="K141" i="8"/>
  <c r="J141" i="8"/>
  <c r="I141" i="8"/>
  <c r="H141" i="8"/>
  <c r="G141" i="8"/>
  <c r="F141" i="8"/>
  <c r="E141" i="8"/>
  <c r="D141" i="8"/>
  <c r="O140" i="8"/>
  <c r="L140" i="8"/>
  <c r="I140" i="8"/>
  <c r="F140" i="8"/>
  <c r="C140" i="8" s="1"/>
  <c r="O139" i="8"/>
  <c r="L139" i="8"/>
  <c r="L136" i="8" s="1"/>
  <c r="I139" i="8"/>
  <c r="F139" i="8"/>
  <c r="C139" i="8" s="1"/>
  <c r="O138" i="8"/>
  <c r="O136" i="8" s="1"/>
  <c r="L138" i="8"/>
  <c r="I138" i="8"/>
  <c r="F138" i="8"/>
  <c r="C138" i="8"/>
  <c r="O137" i="8"/>
  <c r="L137" i="8"/>
  <c r="I137" i="8"/>
  <c r="F137" i="8"/>
  <c r="F136" i="8" s="1"/>
  <c r="N136" i="8"/>
  <c r="M136" i="8"/>
  <c r="K136" i="8"/>
  <c r="J136" i="8"/>
  <c r="I136" i="8"/>
  <c r="H136" i="8"/>
  <c r="G136" i="8"/>
  <c r="E136" i="8"/>
  <c r="D136" i="8"/>
  <c r="O135" i="8"/>
  <c r="L135" i="8"/>
  <c r="I135" i="8"/>
  <c r="F135" i="8"/>
  <c r="C135" i="8" s="1"/>
  <c r="O134" i="8"/>
  <c r="O131" i="8" s="1"/>
  <c r="O130" i="8" s="1"/>
  <c r="L134" i="8"/>
  <c r="I134" i="8"/>
  <c r="F134" i="8"/>
  <c r="C134" i="8"/>
  <c r="O133" i="8"/>
  <c r="L133" i="8"/>
  <c r="I133" i="8"/>
  <c r="F133" i="8"/>
  <c r="C133" i="8" s="1"/>
  <c r="O132" i="8"/>
  <c r="L132" i="8"/>
  <c r="I132" i="8"/>
  <c r="I131" i="8" s="1"/>
  <c r="F132" i="8"/>
  <c r="C132" i="8" s="1"/>
  <c r="N131" i="8"/>
  <c r="M131" i="8"/>
  <c r="L131" i="8"/>
  <c r="K131" i="8"/>
  <c r="J131" i="8"/>
  <c r="H131" i="8"/>
  <c r="G131" i="8"/>
  <c r="F131" i="8"/>
  <c r="C131" i="8" s="1"/>
  <c r="E131" i="8"/>
  <c r="D131" i="8"/>
  <c r="N130" i="8"/>
  <c r="M130" i="8"/>
  <c r="K130" i="8"/>
  <c r="J130" i="8"/>
  <c r="H130" i="8"/>
  <c r="G130" i="8"/>
  <c r="E130" i="8"/>
  <c r="D130" i="8"/>
  <c r="O129" i="8"/>
  <c r="L129" i="8"/>
  <c r="I129" i="8"/>
  <c r="F129" i="8"/>
  <c r="C129" i="8" s="1"/>
  <c r="O128" i="8"/>
  <c r="N128" i="8"/>
  <c r="M128" i="8"/>
  <c r="L128" i="8"/>
  <c r="K128" i="8"/>
  <c r="J128" i="8"/>
  <c r="I128" i="8"/>
  <c r="H128" i="8"/>
  <c r="G128" i="8"/>
  <c r="F128" i="8"/>
  <c r="E128" i="8"/>
  <c r="D128" i="8"/>
  <c r="C128" i="8"/>
  <c r="O127" i="8"/>
  <c r="L127" i="8"/>
  <c r="I127" i="8"/>
  <c r="F127" i="8"/>
  <c r="C127" i="8" s="1"/>
  <c r="O126" i="8"/>
  <c r="L126" i="8"/>
  <c r="I126" i="8"/>
  <c r="F126" i="8"/>
  <c r="C126" i="8"/>
  <c r="O125" i="8"/>
  <c r="L125" i="8"/>
  <c r="I125" i="8"/>
  <c r="F125" i="8"/>
  <c r="C125" i="8" s="1"/>
  <c r="O124" i="8"/>
  <c r="L124" i="8"/>
  <c r="I124" i="8"/>
  <c r="C124" i="8" s="1"/>
  <c r="F124" i="8"/>
  <c r="O123" i="8"/>
  <c r="L123" i="8"/>
  <c r="L122" i="8" s="1"/>
  <c r="C122" i="8" s="1"/>
  <c r="I123" i="8"/>
  <c r="F123" i="8"/>
  <c r="C123" i="8" s="1"/>
  <c r="O122" i="8"/>
  <c r="N122" i="8"/>
  <c r="M122" i="8"/>
  <c r="K122" i="8"/>
  <c r="J122" i="8"/>
  <c r="I122" i="8"/>
  <c r="H122" i="8"/>
  <c r="G122" i="8"/>
  <c r="F122" i="8"/>
  <c r="E122" i="8"/>
  <c r="D122" i="8"/>
  <c r="O121" i="8"/>
  <c r="L121" i="8"/>
  <c r="I121" i="8"/>
  <c r="F121" i="8"/>
  <c r="C121" i="8" s="1"/>
  <c r="O120" i="8"/>
  <c r="L120" i="8"/>
  <c r="I120" i="8"/>
  <c r="C120" i="8" s="1"/>
  <c r="F120" i="8"/>
  <c r="O119" i="8"/>
  <c r="L119" i="8"/>
  <c r="I119" i="8"/>
  <c r="F119" i="8"/>
  <c r="C119" i="8" s="1"/>
  <c r="O118" i="8"/>
  <c r="L118" i="8"/>
  <c r="I118" i="8"/>
  <c r="F118" i="8"/>
  <c r="C118" i="8"/>
  <c r="O117" i="8"/>
  <c r="L117" i="8"/>
  <c r="I117" i="8"/>
  <c r="F117" i="8"/>
  <c r="C117" i="8" s="1"/>
  <c r="O116" i="8"/>
  <c r="N116" i="8"/>
  <c r="M116" i="8"/>
  <c r="L116" i="8"/>
  <c r="K116" i="8"/>
  <c r="J116" i="8"/>
  <c r="I116" i="8"/>
  <c r="H116" i="8"/>
  <c r="G116" i="8"/>
  <c r="F116" i="8"/>
  <c r="E116" i="8"/>
  <c r="D116" i="8"/>
  <c r="C116" i="8"/>
  <c r="O115" i="8"/>
  <c r="L115" i="8"/>
  <c r="I115" i="8"/>
  <c r="F115" i="8"/>
  <c r="C115" i="8" s="1"/>
  <c r="O114" i="8"/>
  <c r="L114" i="8"/>
  <c r="I114" i="8"/>
  <c r="F114" i="8"/>
  <c r="C114" i="8"/>
  <c r="O113" i="8"/>
  <c r="L113" i="8"/>
  <c r="L112" i="8" s="1"/>
  <c r="C112" i="8" s="1"/>
  <c r="I113" i="8"/>
  <c r="F113" i="8"/>
  <c r="C113" i="8" s="1"/>
  <c r="O112" i="8"/>
  <c r="N112" i="8"/>
  <c r="M112" i="8"/>
  <c r="K112" i="8"/>
  <c r="J112" i="8"/>
  <c r="I112" i="8"/>
  <c r="H112" i="8"/>
  <c r="G112" i="8"/>
  <c r="F112" i="8"/>
  <c r="E112" i="8"/>
  <c r="D112" i="8"/>
  <c r="O111" i="8"/>
  <c r="L111" i="8"/>
  <c r="I111" i="8"/>
  <c r="F111" i="8"/>
  <c r="C111" i="8" s="1"/>
  <c r="O110" i="8"/>
  <c r="L110" i="8"/>
  <c r="I110" i="8"/>
  <c r="F110" i="8"/>
  <c r="C110" i="8"/>
  <c r="O109" i="8"/>
  <c r="L109" i="8"/>
  <c r="I109" i="8"/>
  <c r="F109" i="8"/>
  <c r="C109" i="8" s="1"/>
  <c r="O108" i="8"/>
  <c r="L108" i="8"/>
  <c r="I108" i="8"/>
  <c r="C108" i="8" s="1"/>
  <c r="F108" i="8"/>
  <c r="O107" i="8"/>
  <c r="L107" i="8"/>
  <c r="I107" i="8"/>
  <c r="F107" i="8"/>
  <c r="C107" i="8" s="1"/>
  <c r="O106" i="8"/>
  <c r="L106" i="8"/>
  <c r="I106" i="8"/>
  <c r="F106" i="8"/>
  <c r="C106" i="8"/>
  <c r="O105" i="8"/>
  <c r="L105" i="8"/>
  <c r="I105" i="8"/>
  <c r="F105" i="8"/>
  <c r="C105" i="8" s="1"/>
  <c r="O104" i="8"/>
  <c r="L104" i="8"/>
  <c r="I104" i="8"/>
  <c r="I103" i="8" s="1"/>
  <c r="F104" i="8"/>
  <c r="O103" i="8"/>
  <c r="N103" i="8"/>
  <c r="M103" i="8"/>
  <c r="L103" i="8"/>
  <c r="K103" i="8"/>
  <c r="J103" i="8"/>
  <c r="H103" i="8"/>
  <c r="G103" i="8"/>
  <c r="F103" i="8"/>
  <c r="C103" i="8" s="1"/>
  <c r="E103" i="8"/>
  <c r="D103" i="8"/>
  <c r="O102" i="8"/>
  <c r="L102" i="8"/>
  <c r="I102" i="8"/>
  <c r="F102" i="8"/>
  <c r="C102" i="8"/>
  <c r="O101" i="8"/>
  <c r="L101" i="8"/>
  <c r="I101" i="8"/>
  <c r="F101" i="8"/>
  <c r="C101" i="8" s="1"/>
  <c r="O100" i="8"/>
  <c r="L100" i="8"/>
  <c r="I100" i="8"/>
  <c r="C100" i="8" s="1"/>
  <c r="F100" i="8"/>
  <c r="O99" i="8"/>
  <c r="L99" i="8"/>
  <c r="I99" i="8"/>
  <c r="F99" i="8"/>
  <c r="C99" i="8" s="1"/>
  <c r="O98" i="8"/>
  <c r="O95" i="8" s="1"/>
  <c r="L98" i="8"/>
  <c r="I98" i="8"/>
  <c r="F98" i="8"/>
  <c r="C98" i="8"/>
  <c r="O97" i="8"/>
  <c r="L97" i="8"/>
  <c r="I97" i="8"/>
  <c r="F97" i="8"/>
  <c r="C97" i="8" s="1"/>
  <c r="O96" i="8"/>
  <c r="L96" i="8"/>
  <c r="I96" i="8"/>
  <c r="I95" i="8" s="1"/>
  <c r="F96" i="8"/>
  <c r="N95" i="8"/>
  <c r="M95" i="8"/>
  <c r="L95" i="8"/>
  <c r="K95" i="8"/>
  <c r="J95" i="8"/>
  <c r="H95" i="8"/>
  <c r="G95" i="8"/>
  <c r="F95" i="8"/>
  <c r="C95" i="8" s="1"/>
  <c r="E95" i="8"/>
  <c r="D95" i="8"/>
  <c r="O94" i="8"/>
  <c r="L94" i="8"/>
  <c r="I94" i="8"/>
  <c r="F94" i="8"/>
  <c r="C94" i="8"/>
  <c r="O93" i="8"/>
  <c r="L93" i="8"/>
  <c r="I93" i="8"/>
  <c r="F93" i="8"/>
  <c r="C93" i="8" s="1"/>
  <c r="O92" i="8"/>
  <c r="L92" i="8"/>
  <c r="I92" i="8"/>
  <c r="I89" i="8" s="1"/>
  <c r="F92" i="8"/>
  <c r="O91" i="8"/>
  <c r="L91" i="8"/>
  <c r="I91" i="8"/>
  <c r="F91" i="8"/>
  <c r="C91" i="8" s="1"/>
  <c r="O90" i="8"/>
  <c r="O89" i="8" s="1"/>
  <c r="L90" i="8"/>
  <c r="I90" i="8"/>
  <c r="F90" i="8"/>
  <c r="C90" i="8"/>
  <c r="N89" i="8"/>
  <c r="M89" i="8"/>
  <c r="L89" i="8"/>
  <c r="K89" i="8"/>
  <c r="J89" i="8"/>
  <c r="H89" i="8"/>
  <c r="G89" i="8"/>
  <c r="F89" i="8"/>
  <c r="C89" i="8" s="1"/>
  <c r="E89" i="8"/>
  <c r="D89" i="8"/>
  <c r="O88" i="8"/>
  <c r="L88" i="8"/>
  <c r="I88" i="8"/>
  <c r="C88" i="8" s="1"/>
  <c r="F88" i="8"/>
  <c r="O87" i="8"/>
  <c r="L87" i="8"/>
  <c r="L84" i="8" s="1"/>
  <c r="L83" i="8" s="1"/>
  <c r="I87" i="8"/>
  <c r="F87" i="8"/>
  <c r="C87" i="8" s="1"/>
  <c r="O86" i="8"/>
  <c r="O84" i="8" s="1"/>
  <c r="L86" i="8"/>
  <c r="I86" i="8"/>
  <c r="F86" i="8"/>
  <c r="C86" i="8"/>
  <c r="O85" i="8"/>
  <c r="L85" i="8"/>
  <c r="I85" i="8"/>
  <c r="F85" i="8"/>
  <c r="F84" i="8" s="1"/>
  <c r="N84" i="8"/>
  <c r="M84" i="8"/>
  <c r="M83" i="8" s="1"/>
  <c r="K84" i="8"/>
  <c r="J84" i="8"/>
  <c r="I84" i="8"/>
  <c r="I83" i="8" s="1"/>
  <c r="H84" i="8"/>
  <c r="G84" i="8"/>
  <c r="E84" i="8"/>
  <c r="E83" i="8" s="1"/>
  <c r="D84" i="8"/>
  <c r="N83" i="8"/>
  <c r="K83" i="8"/>
  <c r="J83" i="8"/>
  <c r="H83" i="8"/>
  <c r="G83" i="8"/>
  <c r="D83" i="8"/>
  <c r="O82" i="8"/>
  <c r="O80" i="8" s="1"/>
  <c r="L82" i="8"/>
  <c r="I82" i="8"/>
  <c r="F82" i="8"/>
  <c r="C82" i="8"/>
  <c r="O81" i="8"/>
  <c r="L81" i="8"/>
  <c r="L80" i="8" s="1"/>
  <c r="I81" i="8"/>
  <c r="F81" i="8"/>
  <c r="F80" i="8" s="1"/>
  <c r="N80" i="8"/>
  <c r="M80" i="8"/>
  <c r="K80" i="8"/>
  <c r="J80" i="8"/>
  <c r="I80" i="8"/>
  <c r="H80" i="8"/>
  <c r="G80" i="8"/>
  <c r="E80" i="8"/>
  <c r="D80" i="8"/>
  <c r="O79" i="8"/>
  <c r="L79" i="8"/>
  <c r="C79" i="8" s="1"/>
  <c r="I79" i="8"/>
  <c r="F79" i="8"/>
  <c r="O78" i="8"/>
  <c r="O77" i="8" s="1"/>
  <c r="L78" i="8"/>
  <c r="I78" i="8"/>
  <c r="F78" i="8"/>
  <c r="C78" i="8"/>
  <c r="N77" i="8"/>
  <c r="M77" i="8"/>
  <c r="L77" i="8"/>
  <c r="L76" i="8" s="1"/>
  <c r="K77" i="8"/>
  <c r="J77" i="8"/>
  <c r="I77" i="8"/>
  <c r="H77" i="8"/>
  <c r="H76" i="8" s="1"/>
  <c r="H75" i="8" s="1"/>
  <c r="G77" i="8"/>
  <c r="F77" i="8"/>
  <c r="C77" i="8" s="1"/>
  <c r="E77" i="8"/>
  <c r="D77" i="8"/>
  <c r="D76" i="8" s="1"/>
  <c r="D75" i="8" s="1"/>
  <c r="N76" i="8"/>
  <c r="M76" i="8"/>
  <c r="M75" i="8" s="1"/>
  <c r="M52" i="8" s="1"/>
  <c r="M51" i="8" s="1"/>
  <c r="M50" i="8" s="1"/>
  <c r="K76" i="8"/>
  <c r="J76" i="8"/>
  <c r="I76" i="8"/>
  <c r="G76" i="8"/>
  <c r="E76" i="8"/>
  <c r="E75" i="8" s="1"/>
  <c r="E52" i="8" s="1"/>
  <c r="E51" i="8" s="1"/>
  <c r="N75" i="8"/>
  <c r="J75" i="8"/>
  <c r="O74" i="8"/>
  <c r="L74" i="8"/>
  <c r="I74" i="8"/>
  <c r="F74" i="8"/>
  <c r="C74" i="8"/>
  <c r="O73" i="8"/>
  <c r="L73" i="8"/>
  <c r="I73" i="8"/>
  <c r="F73" i="8"/>
  <c r="C73" i="8" s="1"/>
  <c r="O72" i="8"/>
  <c r="L72" i="8"/>
  <c r="I72" i="8"/>
  <c r="I69" i="8" s="1"/>
  <c r="F72" i="8"/>
  <c r="O71" i="8"/>
  <c r="L71" i="8"/>
  <c r="C71" i="8" s="1"/>
  <c r="I71" i="8"/>
  <c r="F71" i="8"/>
  <c r="O70" i="8"/>
  <c r="O69" i="8" s="1"/>
  <c r="O67" i="8" s="1"/>
  <c r="L70" i="8"/>
  <c r="I70" i="8"/>
  <c r="F70" i="8"/>
  <c r="C70" i="8"/>
  <c r="N69" i="8"/>
  <c r="M69" i="8"/>
  <c r="L69" i="8"/>
  <c r="L67" i="8" s="1"/>
  <c r="K69" i="8"/>
  <c r="J69" i="8"/>
  <c r="H69" i="8"/>
  <c r="H67" i="8" s="1"/>
  <c r="H53" i="8" s="1"/>
  <c r="G69" i="8"/>
  <c r="E69" i="8"/>
  <c r="D69" i="8"/>
  <c r="D67" i="8" s="1"/>
  <c r="D53" i="8" s="1"/>
  <c r="D52" i="8" s="1"/>
  <c r="D51" i="8" s="1"/>
  <c r="O68" i="8"/>
  <c r="L68" i="8"/>
  <c r="I68" i="8"/>
  <c r="I67" i="8" s="1"/>
  <c r="F68" i="8"/>
  <c r="N67" i="8"/>
  <c r="M67" i="8"/>
  <c r="K67" i="8"/>
  <c r="J67" i="8"/>
  <c r="G67" i="8"/>
  <c r="E67" i="8"/>
  <c r="O66" i="8"/>
  <c r="L66" i="8"/>
  <c r="I66" i="8"/>
  <c r="F66" i="8"/>
  <c r="C66" i="8"/>
  <c r="O65" i="8"/>
  <c r="L65" i="8"/>
  <c r="I65" i="8"/>
  <c r="F65" i="8"/>
  <c r="C65" i="8" s="1"/>
  <c r="O64" i="8"/>
  <c r="L64" i="8"/>
  <c r="I64" i="8"/>
  <c r="C64" i="8" s="1"/>
  <c r="F64" i="8"/>
  <c r="O63" i="8"/>
  <c r="L63" i="8"/>
  <c r="I63" i="8"/>
  <c r="F63" i="8"/>
  <c r="C63" i="8" s="1"/>
  <c r="O62" i="8"/>
  <c r="L62" i="8"/>
  <c r="I62" i="8"/>
  <c r="F62" i="8"/>
  <c r="C62" i="8"/>
  <c r="O61" i="8"/>
  <c r="L61" i="8"/>
  <c r="I61" i="8"/>
  <c r="F61" i="8"/>
  <c r="C61" i="8" s="1"/>
  <c r="O60" i="8"/>
  <c r="L60" i="8"/>
  <c r="I60" i="8"/>
  <c r="I58" i="8" s="1"/>
  <c r="F60" i="8"/>
  <c r="C60" i="8" s="1"/>
  <c r="O59" i="8"/>
  <c r="L59" i="8"/>
  <c r="C59" i="8" s="1"/>
  <c r="I59" i="8"/>
  <c r="F59" i="8"/>
  <c r="O58" i="8"/>
  <c r="N58" i="8"/>
  <c r="M58" i="8"/>
  <c r="K58" i="8"/>
  <c r="J58" i="8"/>
  <c r="H58" i="8"/>
  <c r="G58" i="8"/>
  <c r="E58" i="8"/>
  <c r="D58" i="8"/>
  <c r="O57" i="8"/>
  <c r="L57" i="8"/>
  <c r="I57" i="8"/>
  <c r="F57" i="8"/>
  <c r="C57" i="8" s="1"/>
  <c r="O56" i="8"/>
  <c r="L56" i="8"/>
  <c r="I56" i="8"/>
  <c r="I55" i="8" s="1"/>
  <c r="I54" i="8" s="1"/>
  <c r="I53" i="8" s="1"/>
  <c r="F56" i="8"/>
  <c r="O55" i="8"/>
  <c r="N55" i="8"/>
  <c r="N54" i="8" s="1"/>
  <c r="N53" i="8" s="1"/>
  <c r="N52" i="8" s="1"/>
  <c r="N51" i="8" s="1"/>
  <c r="N50" i="8" s="1"/>
  <c r="M55" i="8"/>
  <c r="L55" i="8"/>
  <c r="K55" i="8"/>
  <c r="J55" i="8"/>
  <c r="J54" i="8" s="1"/>
  <c r="J53" i="8" s="1"/>
  <c r="J52" i="8" s="1"/>
  <c r="H55" i="8"/>
  <c r="G55" i="8"/>
  <c r="F55" i="8"/>
  <c r="E55" i="8"/>
  <c r="D55" i="8"/>
  <c r="O54" i="8"/>
  <c r="M54" i="8"/>
  <c r="K54" i="8"/>
  <c r="K53" i="8" s="1"/>
  <c r="K52" i="8" s="1"/>
  <c r="H54" i="8"/>
  <c r="G54" i="8"/>
  <c r="G53" i="8" s="1"/>
  <c r="G52" i="8" s="1"/>
  <c r="E54" i="8"/>
  <c r="D54" i="8"/>
  <c r="M53" i="8"/>
  <c r="E53" i="8"/>
  <c r="O47" i="8"/>
  <c r="C47" i="8" s="1"/>
  <c r="O46" i="8"/>
  <c r="C46" i="8"/>
  <c r="O45" i="8"/>
  <c r="N45" i="8"/>
  <c r="M45" i="8"/>
  <c r="C45" i="8"/>
  <c r="L44" i="8"/>
  <c r="I44" i="8"/>
  <c r="F44" i="8"/>
  <c r="C44" i="8"/>
  <c r="L43" i="8"/>
  <c r="K43" i="8"/>
  <c r="J43" i="8"/>
  <c r="I43" i="8"/>
  <c r="C43" i="8" s="1"/>
  <c r="H43" i="8"/>
  <c r="G43" i="8"/>
  <c r="F43" i="8"/>
  <c r="E43" i="8"/>
  <c r="D43" i="8"/>
  <c r="F42" i="8"/>
  <c r="C42" i="8"/>
  <c r="F41" i="8"/>
  <c r="E41" i="8"/>
  <c r="D41" i="8"/>
  <c r="C41" i="8"/>
  <c r="L40" i="8"/>
  <c r="C40" i="8" s="1"/>
  <c r="L39" i="8"/>
  <c r="C39" i="8"/>
  <c r="L38" i="8"/>
  <c r="C38" i="8" s="1"/>
  <c r="L37" i="8"/>
  <c r="C37" i="8"/>
  <c r="L36" i="8"/>
  <c r="K36" i="8"/>
  <c r="J36" i="8"/>
  <c r="C36" i="8"/>
  <c r="L35" i="8"/>
  <c r="C35" i="8" s="1"/>
  <c r="L34" i="8"/>
  <c r="C34" i="8"/>
  <c r="L33" i="8"/>
  <c r="K33" i="8"/>
  <c r="J33" i="8"/>
  <c r="C33" i="8"/>
  <c r="L32" i="8"/>
  <c r="L31" i="8" s="1"/>
  <c r="K31" i="8"/>
  <c r="K26" i="8" s="1"/>
  <c r="J31" i="8"/>
  <c r="L30" i="8"/>
  <c r="C30" i="8"/>
  <c r="L29" i="8"/>
  <c r="C29" i="8" s="1"/>
  <c r="L28" i="8"/>
  <c r="C28" i="8"/>
  <c r="L27" i="8"/>
  <c r="C27" i="8" s="1"/>
  <c r="K27" i="8"/>
  <c r="J27" i="8"/>
  <c r="J26" i="8"/>
  <c r="F25" i="8"/>
  <c r="C25" i="8" s="1"/>
  <c r="I24" i="8"/>
  <c r="F24" i="8"/>
  <c r="C24" i="8"/>
  <c r="O23" i="8"/>
  <c r="L23" i="8"/>
  <c r="I23" i="8"/>
  <c r="F23" i="8"/>
  <c r="C23" i="8" s="1"/>
  <c r="O22" i="8"/>
  <c r="L22" i="8"/>
  <c r="L21" i="8" s="1"/>
  <c r="I22" i="8"/>
  <c r="C22" i="8" s="1"/>
  <c r="F22" i="8"/>
  <c r="O21" i="8"/>
  <c r="O289" i="8" s="1"/>
  <c r="O288" i="8" s="1"/>
  <c r="N21" i="8"/>
  <c r="N289" i="8" s="1"/>
  <c r="N288" i="8" s="1"/>
  <c r="M21" i="8"/>
  <c r="M289" i="8" s="1"/>
  <c r="M288" i="8" s="1"/>
  <c r="K21" i="8"/>
  <c r="K289" i="8" s="1"/>
  <c r="K288" i="8" s="1"/>
  <c r="J21" i="8"/>
  <c r="J289" i="8" s="1"/>
  <c r="J288" i="8" s="1"/>
  <c r="I21" i="8"/>
  <c r="I289" i="8" s="1"/>
  <c r="I288" i="8" s="1"/>
  <c r="H21" i="8"/>
  <c r="H289" i="8" s="1"/>
  <c r="H288" i="8" s="1"/>
  <c r="G21" i="8"/>
  <c r="G289" i="8" s="1"/>
  <c r="G288" i="8" s="1"/>
  <c r="F21" i="8"/>
  <c r="F289" i="8" s="1"/>
  <c r="E21" i="8"/>
  <c r="E289" i="8" s="1"/>
  <c r="E288" i="8" s="1"/>
  <c r="D21" i="8"/>
  <c r="D289" i="8" s="1"/>
  <c r="D288" i="8" s="1"/>
  <c r="O20" i="8"/>
  <c r="N20" i="8"/>
  <c r="M20" i="8"/>
  <c r="J20" i="8"/>
  <c r="I20" i="8"/>
  <c r="H20" i="8"/>
  <c r="G20" i="8"/>
  <c r="F20" i="8"/>
  <c r="E20" i="8"/>
  <c r="D20" i="8"/>
  <c r="L289" i="8" l="1"/>
  <c r="C21" i="8"/>
  <c r="C55" i="8"/>
  <c r="F130" i="8"/>
  <c r="C136" i="8"/>
  <c r="C160" i="8"/>
  <c r="O174" i="8"/>
  <c r="O173" i="8" s="1"/>
  <c r="C179" i="8"/>
  <c r="L187" i="8"/>
  <c r="F191" i="8"/>
  <c r="C191" i="8" s="1"/>
  <c r="C192" i="8"/>
  <c r="J194" i="8"/>
  <c r="J51" i="8" s="1"/>
  <c r="C205" i="8"/>
  <c r="O204" i="8"/>
  <c r="C227" i="8"/>
  <c r="C235" i="8"/>
  <c r="K230" i="8"/>
  <c r="K20" i="8"/>
  <c r="L26" i="8"/>
  <c r="L20" i="8" s="1"/>
  <c r="C20" i="8" s="1"/>
  <c r="C31" i="8"/>
  <c r="O53" i="8"/>
  <c r="H52" i="8"/>
  <c r="H51" i="8" s="1"/>
  <c r="O76" i="8"/>
  <c r="C141" i="8"/>
  <c r="C175" i="8"/>
  <c r="I187" i="8"/>
  <c r="H195" i="8"/>
  <c r="H194" i="8" s="1"/>
  <c r="L204" i="8"/>
  <c r="F204" i="8"/>
  <c r="C204" i="8" s="1"/>
  <c r="C216" i="8"/>
  <c r="L230" i="8"/>
  <c r="G230" i="8"/>
  <c r="G194" i="8" s="1"/>
  <c r="G51" i="8" s="1"/>
  <c r="D287" i="8"/>
  <c r="D50" i="8"/>
  <c r="F187" i="8"/>
  <c r="C187" i="8" s="1"/>
  <c r="C188" i="8"/>
  <c r="F195" i="8"/>
  <c r="O195" i="8"/>
  <c r="E287" i="8"/>
  <c r="E50" i="8"/>
  <c r="F76" i="8"/>
  <c r="C80" i="8"/>
  <c r="F83" i="8"/>
  <c r="C83" i="8" s="1"/>
  <c r="C84" i="8"/>
  <c r="O83" i="8"/>
  <c r="I130" i="8"/>
  <c r="I75" i="8" s="1"/>
  <c r="I52" i="8" s="1"/>
  <c r="L130" i="8"/>
  <c r="L75" i="8" s="1"/>
  <c r="K194" i="8"/>
  <c r="K51" i="8" s="1"/>
  <c r="I231" i="8"/>
  <c r="I230" i="8" s="1"/>
  <c r="C32" i="8"/>
  <c r="N287" i="8"/>
  <c r="C56" i="8"/>
  <c r="C68" i="8"/>
  <c r="F69" i="8"/>
  <c r="C72" i="8"/>
  <c r="C92" i="8"/>
  <c r="C96" i="8"/>
  <c r="C104" i="8"/>
  <c r="C152" i="8"/>
  <c r="I198" i="8"/>
  <c r="I196" i="8" s="1"/>
  <c r="I195" i="8" s="1"/>
  <c r="C208" i="8"/>
  <c r="J286" i="8"/>
  <c r="E286" i="8"/>
  <c r="N286" i="8"/>
  <c r="O289" i="9"/>
  <c r="C21" i="9"/>
  <c r="O20" i="9"/>
  <c r="C84" i="9"/>
  <c r="C289" i="8"/>
  <c r="F288" i="8"/>
  <c r="F58" i="8"/>
  <c r="C58" i="8" s="1"/>
  <c r="C81" i="8"/>
  <c r="C85" i="8"/>
  <c r="C137" i="8"/>
  <c r="C145" i="8"/>
  <c r="C161" i="8"/>
  <c r="F166" i="8"/>
  <c r="F174" i="8"/>
  <c r="C185" i="8"/>
  <c r="C189" i="8"/>
  <c r="C193" i="8"/>
  <c r="C197" i="8"/>
  <c r="C217" i="8"/>
  <c r="F238" i="8"/>
  <c r="F246" i="8"/>
  <c r="C246" i="8" s="1"/>
  <c r="G286" i="8"/>
  <c r="K286" i="8"/>
  <c r="C283" i="8"/>
  <c r="C77" i="9"/>
  <c r="C234" i="8"/>
  <c r="O270" i="8"/>
  <c r="O269" i="8" s="1"/>
  <c r="H286" i="8"/>
  <c r="K20" i="9"/>
  <c r="H287" i="9"/>
  <c r="H50" i="9"/>
  <c r="E24" i="9"/>
  <c r="E50" i="9"/>
  <c r="C95" i="9"/>
  <c r="M287" i="8"/>
  <c r="L58" i="8"/>
  <c r="L54" i="8" s="1"/>
  <c r="L53" i="8" s="1"/>
  <c r="L166" i="8"/>
  <c r="L165" i="8" s="1"/>
  <c r="L198" i="8"/>
  <c r="L196" i="8" s="1"/>
  <c r="L195" i="8" s="1"/>
  <c r="F252" i="8"/>
  <c r="F260" i="8"/>
  <c r="F264" i="8"/>
  <c r="C264" i="8" s="1"/>
  <c r="D286" i="8"/>
  <c r="M286" i="8"/>
  <c r="L26" i="9"/>
  <c r="C31" i="9"/>
  <c r="F76" i="9"/>
  <c r="C80" i="9"/>
  <c r="O83" i="9"/>
  <c r="O75" i="9" s="1"/>
  <c r="O52" i="9" s="1"/>
  <c r="F276" i="8"/>
  <c r="I281" i="8"/>
  <c r="C281" i="8" s="1"/>
  <c r="L290" i="8"/>
  <c r="C290" i="8" s="1"/>
  <c r="C32" i="9"/>
  <c r="N287" i="9"/>
  <c r="C68" i="9"/>
  <c r="F69" i="9"/>
  <c r="F89" i="9"/>
  <c r="L103" i="9"/>
  <c r="C103" i="9" s="1"/>
  <c r="F112" i="9"/>
  <c r="F116" i="9"/>
  <c r="C116" i="9" s="1"/>
  <c r="L122" i="9"/>
  <c r="C122" i="9" s="1"/>
  <c r="C123" i="9"/>
  <c r="C134" i="9"/>
  <c r="C146" i="9"/>
  <c r="I144" i="9"/>
  <c r="G187" i="9"/>
  <c r="G52" i="9" s="1"/>
  <c r="G51" i="9" s="1"/>
  <c r="C284" i="8"/>
  <c r="F54" i="9"/>
  <c r="F58" i="9"/>
  <c r="C58" i="9" s="1"/>
  <c r="L76" i="9"/>
  <c r="C81" i="9"/>
  <c r="C85" i="9"/>
  <c r="N286" i="9"/>
  <c r="G286" i="9"/>
  <c r="L112" i="9"/>
  <c r="L116" i="9"/>
  <c r="L128" i="9"/>
  <c r="C128" i="9" s="1"/>
  <c r="C139" i="9"/>
  <c r="F136" i="9"/>
  <c r="I141" i="9"/>
  <c r="C141" i="9" s="1"/>
  <c r="C142" i="9"/>
  <c r="C153" i="9"/>
  <c r="C155" i="9"/>
  <c r="F151" i="9"/>
  <c r="C151" i="9" s="1"/>
  <c r="F165" i="9"/>
  <c r="C165" i="9" s="1"/>
  <c r="C166" i="9"/>
  <c r="I272" i="8"/>
  <c r="I276" i="8"/>
  <c r="M287" i="9"/>
  <c r="I89" i="9"/>
  <c r="I83" i="9" s="1"/>
  <c r="I75" i="9" s="1"/>
  <c r="F131" i="9"/>
  <c r="C138" i="9"/>
  <c r="I136" i="9"/>
  <c r="I130" i="9" s="1"/>
  <c r="C145" i="9"/>
  <c r="K187" i="9"/>
  <c r="K52" i="9" s="1"/>
  <c r="K51" i="9" s="1"/>
  <c r="C205" i="9"/>
  <c r="I160" i="9"/>
  <c r="F179" i="9"/>
  <c r="C179" i="9" s="1"/>
  <c r="I184" i="9"/>
  <c r="I173" i="9" s="1"/>
  <c r="I188" i="9"/>
  <c r="I187" i="9" s="1"/>
  <c r="C206" i="9"/>
  <c r="C219" i="9"/>
  <c r="L216" i="9"/>
  <c r="L204" i="9" s="1"/>
  <c r="L195" i="9" s="1"/>
  <c r="L194" i="9" s="1"/>
  <c r="C238" i="9"/>
  <c r="C256" i="9"/>
  <c r="F252" i="9"/>
  <c r="F259" i="9"/>
  <c r="K286" i="9"/>
  <c r="L276" i="9"/>
  <c r="C276" i="9" s="1"/>
  <c r="M286" i="9"/>
  <c r="K8" i="10"/>
  <c r="G28" i="11"/>
  <c r="G41" i="11"/>
  <c r="F28" i="11"/>
  <c r="F144" i="9"/>
  <c r="C144" i="9" s="1"/>
  <c r="F160" i="9"/>
  <c r="C160" i="9" s="1"/>
  <c r="C167" i="9"/>
  <c r="C175" i="9"/>
  <c r="F184" i="9"/>
  <c r="C184" i="9" s="1"/>
  <c r="F188" i="9"/>
  <c r="F192" i="9"/>
  <c r="F196" i="9"/>
  <c r="C199" i="9"/>
  <c r="F204" i="9"/>
  <c r="F216" i="9"/>
  <c r="O216" i="9"/>
  <c r="O204" i="9" s="1"/>
  <c r="O195" i="9" s="1"/>
  <c r="F235" i="9"/>
  <c r="C235" i="9" s="1"/>
  <c r="C236" i="9"/>
  <c r="C250" i="9"/>
  <c r="L246" i="9"/>
  <c r="C254" i="9"/>
  <c r="C262" i="9"/>
  <c r="L270" i="9"/>
  <c r="L269" i="9" s="1"/>
  <c r="E286" i="9"/>
  <c r="C291" i="9"/>
  <c r="F12" i="10"/>
  <c r="F11" i="10" s="1"/>
  <c r="F24" i="10"/>
  <c r="F23" i="10" s="1"/>
  <c r="I40" i="10"/>
  <c r="F40" i="10" s="1"/>
  <c r="G35" i="10"/>
  <c r="G10" i="10" s="1"/>
  <c r="G8" i="10" s="1"/>
  <c r="E47" i="11"/>
  <c r="F227" i="9"/>
  <c r="C227" i="9" s="1"/>
  <c r="C228" i="9"/>
  <c r="C242" i="9"/>
  <c r="L238" i="9"/>
  <c r="L231" i="9" s="1"/>
  <c r="L230" i="9" s="1"/>
  <c r="F269" i="9"/>
  <c r="C269" i="9" s="1"/>
  <c r="C272" i="9"/>
  <c r="C282" i="9"/>
  <c r="L281" i="9"/>
  <c r="C281" i="9" s="1"/>
  <c r="F283" i="9"/>
  <c r="C284" i="9"/>
  <c r="O288" i="9"/>
  <c r="C232" i="9"/>
  <c r="C233" i="9"/>
  <c r="J231" i="9"/>
  <c r="J230" i="9" s="1"/>
  <c r="J194" i="9" s="1"/>
  <c r="J51" i="9" s="1"/>
  <c r="C239" i="9"/>
  <c r="F246" i="9"/>
  <c r="C246" i="9" s="1"/>
  <c r="O251" i="9"/>
  <c r="O230" i="9" s="1"/>
  <c r="O286" i="9" s="1"/>
  <c r="C266" i="9"/>
  <c r="C271" i="9"/>
  <c r="D270" i="9"/>
  <c r="D269" i="9" s="1"/>
  <c r="D194" i="9" s="1"/>
  <c r="D51" i="9" s="1"/>
  <c r="H286" i="9"/>
  <c r="L290" i="9"/>
  <c r="C290" i="9" s="1"/>
  <c r="F29" i="10"/>
  <c r="F27" i="10" s="1"/>
  <c r="F38" i="10"/>
  <c r="F35" i="10" s="1"/>
  <c r="I11" i="10"/>
  <c r="I260" i="9"/>
  <c r="I264" i="9"/>
  <c r="C264" i="9" s="1"/>
  <c r="K50" i="8" l="1"/>
  <c r="K287" i="8"/>
  <c r="G287" i="8"/>
  <c r="G50" i="8"/>
  <c r="J50" i="8"/>
  <c r="J287" i="8"/>
  <c r="D287" i="9"/>
  <c r="D50" i="9"/>
  <c r="K50" i="9"/>
  <c r="K287" i="9"/>
  <c r="L194" i="8"/>
  <c r="L286" i="8"/>
  <c r="J50" i="9"/>
  <c r="J287" i="9"/>
  <c r="O194" i="9"/>
  <c r="O51" i="9" s="1"/>
  <c r="I52" i="9"/>
  <c r="G287" i="9"/>
  <c r="G50" i="9"/>
  <c r="C204" i="9"/>
  <c r="C188" i="9"/>
  <c r="F251" i="9"/>
  <c r="C251" i="9" s="1"/>
  <c r="C252" i="9"/>
  <c r="F174" i="9"/>
  <c r="C136" i="9"/>
  <c r="F251" i="8"/>
  <c r="C251" i="8" s="1"/>
  <c r="C252" i="8"/>
  <c r="F24" i="9"/>
  <c r="E20" i="9"/>
  <c r="C166" i="8"/>
  <c r="F165" i="8"/>
  <c r="C165" i="8" s="1"/>
  <c r="C198" i="8"/>
  <c r="F75" i="8"/>
  <c r="C75" i="8" s="1"/>
  <c r="C76" i="8"/>
  <c r="O194" i="8"/>
  <c r="O75" i="8"/>
  <c r="O286" i="8" s="1"/>
  <c r="I259" i="9"/>
  <c r="I230" i="9" s="1"/>
  <c r="F231" i="9"/>
  <c r="I35" i="10"/>
  <c r="F130" i="9"/>
  <c r="C130" i="9" s="1"/>
  <c r="C131" i="9"/>
  <c r="L288" i="9"/>
  <c r="C89" i="9"/>
  <c r="C276" i="8"/>
  <c r="E287" i="9"/>
  <c r="C238" i="8"/>
  <c r="F231" i="8"/>
  <c r="C196" i="8"/>
  <c r="C283" i="9"/>
  <c r="C196" i="9"/>
  <c r="F195" i="9"/>
  <c r="D286" i="9"/>
  <c r="C260" i="9"/>
  <c r="J286" i="9"/>
  <c r="C272" i="8"/>
  <c r="I270" i="8"/>
  <c r="I269" i="8" s="1"/>
  <c r="I286" i="8" s="1"/>
  <c r="C54" i="9"/>
  <c r="F67" i="9"/>
  <c r="C67" i="9" s="1"/>
  <c r="C69" i="9"/>
  <c r="F289" i="9"/>
  <c r="L83" i="9"/>
  <c r="L75" i="9" s="1"/>
  <c r="C76" i="9"/>
  <c r="C26" i="9"/>
  <c r="L20" i="9"/>
  <c r="F83" i="9"/>
  <c r="C83" i="9" s="1"/>
  <c r="F67" i="8"/>
  <c r="C67" i="8" s="1"/>
  <c r="C69" i="8"/>
  <c r="C195" i="8"/>
  <c r="H287" i="8"/>
  <c r="H50" i="8"/>
  <c r="L287" i="8"/>
  <c r="C26" i="8"/>
  <c r="C130" i="8"/>
  <c r="L288" i="8"/>
  <c r="C288" i="8" s="1"/>
  <c r="I10" i="10"/>
  <c r="I8" i="10" s="1"/>
  <c r="F10" i="10"/>
  <c r="F8" i="10" s="1"/>
  <c r="C270" i="9"/>
  <c r="C216" i="9"/>
  <c r="C192" i="9"/>
  <c r="F191" i="9"/>
  <c r="C191" i="9" s="1"/>
  <c r="C259" i="9"/>
  <c r="C112" i="9"/>
  <c r="F259" i="8"/>
  <c r="C259" i="8" s="1"/>
  <c r="C260" i="8"/>
  <c r="L52" i="8"/>
  <c r="L51" i="8" s="1"/>
  <c r="L50" i="8" s="1"/>
  <c r="F270" i="8"/>
  <c r="C174" i="8"/>
  <c r="F173" i="8"/>
  <c r="C173" i="8" s="1"/>
  <c r="F54" i="8"/>
  <c r="O52" i="8"/>
  <c r="O51" i="8" s="1"/>
  <c r="L52" i="9" l="1"/>
  <c r="L51" i="9" s="1"/>
  <c r="L286" i="9"/>
  <c r="O50" i="9"/>
  <c r="O287" i="9"/>
  <c r="C231" i="9"/>
  <c r="F230" i="9"/>
  <c r="F173" i="9"/>
  <c r="C173" i="9" s="1"/>
  <c r="C174" i="9"/>
  <c r="F75" i="9"/>
  <c r="C75" i="9" s="1"/>
  <c r="F194" i="9"/>
  <c r="C195" i="9"/>
  <c r="I286" i="9"/>
  <c r="I194" i="9"/>
  <c r="I51" i="9" s="1"/>
  <c r="O50" i="8"/>
  <c r="O287" i="8"/>
  <c r="C270" i="8"/>
  <c r="F269" i="8"/>
  <c r="F53" i="9"/>
  <c r="C54" i="8"/>
  <c r="F53" i="8"/>
  <c r="F288" i="9"/>
  <c r="C288" i="9" s="1"/>
  <c r="C289" i="9"/>
  <c r="C231" i="8"/>
  <c r="F230" i="8"/>
  <c r="I194" i="8"/>
  <c r="I51" i="8" s="1"/>
  <c r="F20" i="9"/>
  <c r="C20" i="9" s="1"/>
  <c r="C24" i="9"/>
  <c r="F187" i="9"/>
  <c r="C187" i="9" s="1"/>
  <c r="I287" i="9" l="1"/>
  <c r="I50" i="9"/>
  <c r="F52" i="9"/>
  <c r="C53" i="9"/>
  <c r="C194" i="9"/>
  <c r="I287" i="8"/>
  <c r="I50" i="8"/>
  <c r="C269" i="8"/>
  <c r="F286" i="8"/>
  <c r="C286" i="8" s="1"/>
  <c r="C230" i="9"/>
  <c r="F286" i="9"/>
  <c r="C286" i="9" s="1"/>
  <c r="C230" i="8"/>
  <c r="F194" i="8"/>
  <c r="C194" i="8" s="1"/>
  <c r="F52" i="8"/>
  <c r="C53" i="8"/>
  <c r="L50" i="9"/>
  <c r="L287" i="9"/>
  <c r="F51" i="9" l="1"/>
  <c r="C52" i="9"/>
  <c r="F51" i="8"/>
  <c r="C52" i="8"/>
  <c r="F287" i="8" l="1"/>
  <c r="C287" i="8" s="1"/>
  <c r="C51" i="8"/>
  <c r="F50" i="8"/>
  <c r="C50" i="8" s="1"/>
  <c r="F287" i="9"/>
  <c r="C287" i="9" s="1"/>
  <c r="C51" i="9"/>
  <c r="F50" i="9"/>
  <c r="C50" i="9" s="1"/>
  <c r="O298" i="7" l="1"/>
  <c r="L298" i="7"/>
  <c r="I298" i="7"/>
  <c r="F298" i="7"/>
  <c r="O297" i="7"/>
  <c r="L297" i="7"/>
  <c r="I297" i="7"/>
  <c r="F297" i="7"/>
  <c r="C297" i="7" s="1"/>
  <c r="O296" i="7"/>
  <c r="L296" i="7"/>
  <c r="I296" i="7"/>
  <c r="F296" i="7"/>
  <c r="C296" i="7" s="1"/>
  <c r="O295" i="7"/>
  <c r="L295" i="7"/>
  <c r="I295" i="7"/>
  <c r="F295" i="7"/>
  <c r="C295" i="7"/>
  <c r="O294" i="7"/>
  <c r="L294" i="7"/>
  <c r="I294" i="7"/>
  <c r="F294" i="7"/>
  <c r="O293" i="7"/>
  <c r="L293" i="7"/>
  <c r="I293" i="7"/>
  <c r="I290" i="7" s="1"/>
  <c r="F293" i="7"/>
  <c r="O292" i="7"/>
  <c r="L292" i="7"/>
  <c r="I292" i="7"/>
  <c r="C292" i="7" s="1"/>
  <c r="F292" i="7"/>
  <c r="O291" i="7"/>
  <c r="O290" i="7" s="1"/>
  <c r="L291" i="7"/>
  <c r="I291" i="7"/>
  <c r="F291" i="7"/>
  <c r="C291" i="7"/>
  <c r="N290" i="7"/>
  <c r="M290" i="7"/>
  <c r="L290" i="7"/>
  <c r="K290" i="7"/>
  <c r="J290" i="7"/>
  <c r="H290" i="7"/>
  <c r="G290" i="7"/>
  <c r="E290" i="7"/>
  <c r="D290" i="7"/>
  <c r="M289" i="7"/>
  <c r="M288" i="7" s="1"/>
  <c r="O285" i="7"/>
  <c r="L285" i="7"/>
  <c r="I285" i="7"/>
  <c r="F285" i="7"/>
  <c r="O284" i="7"/>
  <c r="L284" i="7"/>
  <c r="L283" i="7" s="1"/>
  <c r="I284" i="7"/>
  <c r="F284" i="7"/>
  <c r="C284" i="7" s="1"/>
  <c r="O283" i="7"/>
  <c r="N283" i="7"/>
  <c r="M283" i="7"/>
  <c r="K283" i="7"/>
  <c r="J283" i="7"/>
  <c r="H283" i="7"/>
  <c r="G283" i="7"/>
  <c r="F283" i="7"/>
  <c r="E283" i="7"/>
  <c r="D283" i="7"/>
  <c r="O282" i="7"/>
  <c r="L282" i="7"/>
  <c r="I282" i="7"/>
  <c r="F282" i="7"/>
  <c r="O281" i="7"/>
  <c r="N281" i="7"/>
  <c r="M281" i="7"/>
  <c r="L281" i="7"/>
  <c r="K281" i="7"/>
  <c r="J281" i="7"/>
  <c r="I281" i="7"/>
  <c r="H281" i="7"/>
  <c r="G281" i="7"/>
  <c r="E281" i="7"/>
  <c r="D281" i="7"/>
  <c r="O280" i="7"/>
  <c r="L280" i="7"/>
  <c r="I280" i="7"/>
  <c r="F280" i="7"/>
  <c r="O279" i="7"/>
  <c r="O276" i="7" s="1"/>
  <c r="L279" i="7"/>
  <c r="I279" i="7"/>
  <c r="F279" i="7"/>
  <c r="C279" i="7"/>
  <c r="O278" i="7"/>
  <c r="L278" i="7"/>
  <c r="I278" i="7"/>
  <c r="F278" i="7"/>
  <c r="C278" i="7" s="1"/>
  <c r="O277" i="7"/>
  <c r="L277" i="7"/>
  <c r="I277" i="7"/>
  <c r="F277" i="7"/>
  <c r="N276" i="7"/>
  <c r="M276" i="7"/>
  <c r="L276" i="7"/>
  <c r="K276" i="7"/>
  <c r="J276" i="7"/>
  <c r="H276" i="7"/>
  <c r="G276" i="7"/>
  <c r="F276" i="7"/>
  <c r="E276" i="7"/>
  <c r="D276" i="7"/>
  <c r="O275" i="7"/>
  <c r="L275" i="7"/>
  <c r="I275" i="7"/>
  <c r="F275" i="7"/>
  <c r="C275" i="7"/>
  <c r="O274" i="7"/>
  <c r="L274" i="7"/>
  <c r="I274" i="7"/>
  <c r="F274" i="7"/>
  <c r="C274" i="7" s="1"/>
  <c r="O273" i="7"/>
  <c r="L273" i="7"/>
  <c r="I273" i="7"/>
  <c r="F273" i="7"/>
  <c r="O272" i="7"/>
  <c r="N272" i="7"/>
  <c r="N270" i="7" s="1"/>
  <c r="N269" i="7" s="1"/>
  <c r="M272" i="7"/>
  <c r="L272" i="7"/>
  <c r="K272" i="7"/>
  <c r="J272" i="7"/>
  <c r="J270" i="7" s="1"/>
  <c r="J269" i="7" s="1"/>
  <c r="H272" i="7"/>
  <c r="G272" i="7"/>
  <c r="F272" i="7"/>
  <c r="E272" i="7"/>
  <c r="D272" i="7"/>
  <c r="O271" i="7"/>
  <c r="O270" i="7" s="1"/>
  <c r="O269" i="7" s="1"/>
  <c r="L271" i="7"/>
  <c r="I271" i="7"/>
  <c r="F271" i="7"/>
  <c r="C271" i="7"/>
  <c r="M270" i="7"/>
  <c r="L270" i="7"/>
  <c r="L269" i="7" s="1"/>
  <c r="K270" i="7"/>
  <c r="H270" i="7"/>
  <c r="H269" i="7" s="1"/>
  <c r="G270" i="7"/>
  <c r="E270" i="7"/>
  <c r="D270" i="7"/>
  <c r="D269" i="7" s="1"/>
  <c r="M269" i="7"/>
  <c r="K269" i="7"/>
  <c r="G269" i="7"/>
  <c r="E269" i="7"/>
  <c r="O268" i="7"/>
  <c r="L268" i="7"/>
  <c r="L264" i="7" s="1"/>
  <c r="L259" i="7" s="1"/>
  <c r="I268" i="7"/>
  <c r="F268" i="7"/>
  <c r="O267" i="7"/>
  <c r="O264" i="7" s="1"/>
  <c r="L267" i="7"/>
  <c r="I267" i="7"/>
  <c r="F267" i="7"/>
  <c r="C267" i="7"/>
  <c r="O266" i="7"/>
  <c r="L266" i="7"/>
  <c r="I266" i="7"/>
  <c r="F266" i="7"/>
  <c r="C266" i="7" s="1"/>
  <c r="O265" i="7"/>
  <c r="L265" i="7"/>
  <c r="I265" i="7"/>
  <c r="F265" i="7"/>
  <c r="N264" i="7"/>
  <c r="M264" i="7"/>
  <c r="K264" i="7"/>
  <c r="J264" i="7"/>
  <c r="H264" i="7"/>
  <c r="G264" i="7"/>
  <c r="F264" i="7"/>
  <c r="E264" i="7"/>
  <c r="D264" i="7"/>
  <c r="O263" i="7"/>
  <c r="O260" i="7" s="1"/>
  <c r="L263" i="7"/>
  <c r="I263" i="7"/>
  <c r="F263" i="7"/>
  <c r="C263" i="7"/>
  <c r="O262" i="7"/>
  <c r="L262" i="7"/>
  <c r="I262" i="7"/>
  <c r="F262" i="7"/>
  <c r="C262" i="7" s="1"/>
  <c r="O261" i="7"/>
  <c r="L261" i="7"/>
  <c r="I261" i="7"/>
  <c r="F261" i="7"/>
  <c r="N260" i="7"/>
  <c r="M260" i="7"/>
  <c r="L260" i="7"/>
  <c r="K260" i="7"/>
  <c r="J260" i="7"/>
  <c r="J259" i="7" s="1"/>
  <c r="H260" i="7"/>
  <c r="G260" i="7"/>
  <c r="F260" i="7"/>
  <c r="E260" i="7"/>
  <c r="D260" i="7"/>
  <c r="O259" i="7"/>
  <c r="M259" i="7"/>
  <c r="K259" i="7"/>
  <c r="H259" i="7"/>
  <c r="G259" i="7"/>
  <c r="E259" i="7"/>
  <c r="D259" i="7"/>
  <c r="O258" i="7"/>
  <c r="L258" i="7"/>
  <c r="I258" i="7"/>
  <c r="F258" i="7"/>
  <c r="C258" i="7" s="1"/>
  <c r="O257" i="7"/>
  <c r="L257" i="7"/>
  <c r="I257" i="7"/>
  <c r="C257" i="7" s="1"/>
  <c r="F257" i="7"/>
  <c r="O256" i="7"/>
  <c r="L256" i="7"/>
  <c r="L252" i="7" s="1"/>
  <c r="L251" i="7" s="1"/>
  <c r="I256" i="7"/>
  <c r="F256" i="7"/>
  <c r="C256" i="7" s="1"/>
  <c r="O255" i="7"/>
  <c r="L255" i="7"/>
  <c r="I255" i="7"/>
  <c r="F255" i="7"/>
  <c r="C255" i="7"/>
  <c r="O254" i="7"/>
  <c r="L254" i="7"/>
  <c r="I254" i="7"/>
  <c r="F254" i="7"/>
  <c r="O253" i="7"/>
  <c r="L253" i="7"/>
  <c r="I253" i="7"/>
  <c r="F253" i="7"/>
  <c r="N252" i="7"/>
  <c r="N251" i="7" s="1"/>
  <c r="M252" i="7"/>
  <c r="K252" i="7"/>
  <c r="J252" i="7"/>
  <c r="J251" i="7" s="1"/>
  <c r="J230" i="7" s="1"/>
  <c r="H252" i="7"/>
  <c r="G252" i="7"/>
  <c r="E252" i="7"/>
  <c r="D252" i="7"/>
  <c r="M251" i="7"/>
  <c r="K251" i="7"/>
  <c r="H251" i="7"/>
  <c r="G251" i="7"/>
  <c r="E251" i="7"/>
  <c r="D251" i="7"/>
  <c r="O250" i="7"/>
  <c r="L250" i="7"/>
  <c r="I250" i="7"/>
  <c r="F250" i="7"/>
  <c r="O249" i="7"/>
  <c r="L249" i="7"/>
  <c r="I249" i="7"/>
  <c r="F249" i="7"/>
  <c r="O248" i="7"/>
  <c r="L248" i="7"/>
  <c r="I248" i="7"/>
  <c r="F248" i="7"/>
  <c r="O247" i="7"/>
  <c r="O246" i="7" s="1"/>
  <c r="L247" i="7"/>
  <c r="I247" i="7"/>
  <c r="F247" i="7"/>
  <c r="C247" i="7"/>
  <c r="N246" i="7"/>
  <c r="M246" i="7"/>
  <c r="L246" i="7"/>
  <c r="K246" i="7"/>
  <c r="J246" i="7"/>
  <c r="H246" i="7"/>
  <c r="G246" i="7"/>
  <c r="E246" i="7"/>
  <c r="D246" i="7"/>
  <c r="O245" i="7"/>
  <c r="L245" i="7"/>
  <c r="I245" i="7"/>
  <c r="C245" i="7" s="1"/>
  <c r="F245" i="7"/>
  <c r="O244" i="7"/>
  <c r="L244" i="7"/>
  <c r="I244" i="7"/>
  <c r="F244" i="7"/>
  <c r="O243" i="7"/>
  <c r="L243" i="7"/>
  <c r="I243" i="7"/>
  <c r="F243" i="7"/>
  <c r="C243" i="7"/>
  <c r="O242" i="7"/>
  <c r="L242" i="7"/>
  <c r="I242" i="7"/>
  <c r="F242" i="7"/>
  <c r="O241" i="7"/>
  <c r="L241" i="7"/>
  <c r="I241" i="7"/>
  <c r="F241" i="7"/>
  <c r="O240" i="7"/>
  <c r="L240" i="7"/>
  <c r="I240" i="7"/>
  <c r="F240" i="7"/>
  <c r="C240" i="7" s="1"/>
  <c r="O239" i="7"/>
  <c r="L239" i="7"/>
  <c r="I239" i="7"/>
  <c r="F239" i="7"/>
  <c r="C239" i="7"/>
  <c r="N238" i="7"/>
  <c r="M238" i="7"/>
  <c r="L238" i="7"/>
  <c r="K238" i="7"/>
  <c r="J238" i="7"/>
  <c r="H238" i="7"/>
  <c r="G238" i="7"/>
  <c r="E238" i="7"/>
  <c r="D238" i="7"/>
  <c r="D231" i="7" s="1"/>
  <c r="O237" i="7"/>
  <c r="L237" i="7"/>
  <c r="I237" i="7"/>
  <c r="F237" i="7"/>
  <c r="O236" i="7"/>
  <c r="L236" i="7"/>
  <c r="L235" i="7" s="1"/>
  <c r="I236" i="7"/>
  <c r="F236" i="7"/>
  <c r="O235" i="7"/>
  <c r="N235" i="7"/>
  <c r="M235" i="7"/>
  <c r="K235" i="7"/>
  <c r="J235" i="7"/>
  <c r="H235" i="7"/>
  <c r="G235" i="7"/>
  <c r="F235" i="7"/>
  <c r="E235" i="7"/>
  <c r="D235" i="7"/>
  <c r="O234" i="7"/>
  <c r="L234" i="7"/>
  <c r="L233" i="7" s="1"/>
  <c r="I234" i="7"/>
  <c r="F234" i="7"/>
  <c r="O233" i="7"/>
  <c r="N233" i="7"/>
  <c r="M233" i="7"/>
  <c r="M231" i="7" s="1"/>
  <c r="M230" i="7" s="1"/>
  <c r="K233" i="7"/>
  <c r="J233" i="7"/>
  <c r="I233" i="7"/>
  <c r="H233" i="7"/>
  <c r="G233" i="7"/>
  <c r="E233" i="7"/>
  <c r="E231" i="7" s="1"/>
  <c r="E230" i="7" s="1"/>
  <c r="D233" i="7"/>
  <c r="O232" i="7"/>
  <c r="L232" i="7"/>
  <c r="I232" i="7"/>
  <c r="F232" i="7"/>
  <c r="C232" i="7" s="1"/>
  <c r="N231" i="7"/>
  <c r="K231" i="7"/>
  <c r="J231" i="7"/>
  <c r="G231" i="7"/>
  <c r="D230" i="7"/>
  <c r="O229" i="7"/>
  <c r="L229" i="7"/>
  <c r="I229" i="7"/>
  <c r="C229" i="7" s="1"/>
  <c r="F229" i="7"/>
  <c r="O228" i="7"/>
  <c r="L228" i="7"/>
  <c r="L227" i="7" s="1"/>
  <c r="I228" i="7"/>
  <c r="F228" i="7"/>
  <c r="C228" i="7" s="1"/>
  <c r="O227" i="7"/>
  <c r="N227" i="7"/>
  <c r="M227" i="7"/>
  <c r="K227" i="7"/>
  <c r="K204" i="7" s="1"/>
  <c r="K195" i="7" s="1"/>
  <c r="J227" i="7"/>
  <c r="I227" i="7"/>
  <c r="H227" i="7"/>
  <c r="G227" i="7"/>
  <c r="G204" i="7" s="1"/>
  <c r="G195" i="7" s="1"/>
  <c r="F227" i="7"/>
  <c r="E227" i="7"/>
  <c r="D227" i="7"/>
  <c r="C227" i="7"/>
  <c r="O226" i="7"/>
  <c r="L226" i="7"/>
  <c r="I226" i="7"/>
  <c r="F226" i="7"/>
  <c r="C226" i="7" s="1"/>
  <c r="O225" i="7"/>
  <c r="L225" i="7"/>
  <c r="I225" i="7"/>
  <c r="C225" i="7" s="1"/>
  <c r="F225" i="7"/>
  <c r="O224" i="7"/>
  <c r="L224" i="7"/>
  <c r="I224" i="7"/>
  <c r="F224" i="7"/>
  <c r="C224" i="7" s="1"/>
  <c r="O223" i="7"/>
  <c r="L223" i="7"/>
  <c r="I223" i="7"/>
  <c r="F223" i="7"/>
  <c r="C223" i="7"/>
  <c r="O222" i="7"/>
  <c r="L222" i="7"/>
  <c r="I222" i="7"/>
  <c r="F222" i="7"/>
  <c r="C222" i="7" s="1"/>
  <c r="O221" i="7"/>
  <c r="L221" i="7"/>
  <c r="I221" i="7"/>
  <c r="C221" i="7" s="1"/>
  <c r="F221" i="7"/>
  <c r="O220" i="7"/>
  <c r="L220" i="7"/>
  <c r="I220" i="7"/>
  <c r="F220" i="7"/>
  <c r="C220" i="7" s="1"/>
  <c r="O219" i="7"/>
  <c r="L219" i="7"/>
  <c r="I219" i="7"/>
  <c r="F219" i="7"/>
  <c r="C219" i="7"/>
  <c r="O218" i="7"/>
  <c r="L218" i="7"/>
  <c r="I218" i="7"/>
  <c r="F218" i="7"/>
  <c r="C218" i="7" s="1"/>
  <c r="O217" i="7"/>
  <c r="L217" i="7"/>
  <c r="I217" i="7"/>
  <c r="F217" i="7"/>
  <c r="N216" i="7"/>
  <c r="M216" i="7"/>
  <c r="K216" i="7"/>
  <c r="J216" i="7"/>
  <c r="J204" i="7" s="1"/>
  <c r="H216" i="7"/>
  <c r="G216" i="7"/>
  <c r="E216" i="7"/>
  <c r="D216" i="7"/>
  <c r="O215" i="7"/>
  <c r="L215" i="7"/>
  <c r="I215" i="7"/>
  <c r="F215" i="7"/>
  <c r="C215" i="7"/>
  <c r="O214" i="7"/>
  <c r="L214" i="7"/>
  <c r="I214" i="7"/>
  <c r="F214" i="7"/>
  <c r="C214" i="7" s="1"/>
  <c r="O213" i="7"/>
  <c r="L213" i="7"/>
  <c r="I213" i="7"/>
  <c r="C213" i="7" s="1"/>
  <c r="F213" i="7"/>
  <c r="O212" i="7"/>
  <c r="L212" i="7"/>
  <c r="I212" i="7"/>
  <c r="F212" i="7"/>
  <c r="C212" i="7" s="1"/>
  <c r="O211" i="7"/>
  <c r="L211" i="7"/>
  <c r="I211" i="7"/>
  <c r="F211" i="7"/>
  <c r="C211" i="7"/>
  <c r="O210" i="7"/>
  <c r="L210" i="7"/>
  <c r="I210" i="7"/>
  <c r="F210" i="7"/>
  <c r="C210" i="7" s="1"/>
  <c r="O209" i="7"/>
  <c r="L209" i="7"/>
  <c r="I209" i="7"/>
  <c r="F209" i="7"/>
  <c r="O208" i="7"/>
  <c r="L208" i="7"/>
  <c r="I208" i="7"/>
  <c r="F208" i="7"/>
  <c r="C208" i="7" s="1"/>
  <c r="O207" i="7"/>
  <c r="O205" i="7" s="1"/>
  <c r="L207" i="7"/>
  <c r="I207" i="7"/>
  <c r="F207" i="7"/>
  <c r="C207" i="7"/>
  <c r="O206" i="7"/>
  <c r="L206" i="7"/>
  <c r="L205" i="7" s="1"/>
  <c r="I206" i="7"/>
  <c r="F206" i="7"/>
  <c r="N205" i="7"/>
  <c r="M205" i="7"/>
  <c r="M204" i="7" s="1"/>
  <c r="M195" i="7" s="1"/>
  <c r="M194" i="7" s="1"/>
  <c r="K205" i="7"/>
  <c r="J205" i="7"/>
  <c r="H205" i="7"/>
  <c r="G205" i="7"/>
  <c r="E205" i="7"/>
  <c r="E204" i="7" s="1"/>
  <c r="E195" i="7" s="1"/>
  <c r="E194" i="7" s="1"/>
  <c r="D205" i="7"/>
  <c r="N204" i="7"/>
  <c r="H204" i="7"/>
  <c r="D204" i="7"/>
  <c r="O203" i="7"/>
  <c r="L203" i="7"/>
  <c r="I203" i="7"/>
  <c r="F203" i="7"/>
  <c r="C203" i="7"/>
  <c r="O202" i="7"/>
  <c r="L202" i="7"/>
  <c r="I202" i="7"/>
  <c r="F202" i="7"/>
  <c r="C202" i="7" s="1"/>
  <c r="O201" i="7"/>
  <c r="L201" i="7"/>
  <c r="I201" i="7"/>
  <c r="C201" i="7" s="1"/>
  <c r="F201" i="7"/>
  <c r="O200" i="7"/>
  <c r="L200" i="7"/>
  <c r="I200" i="7"/>
  <c r="F200" i="7"/>
  <c r="C200" i="7" s="1"/>
  <c r="O199" i="7"/>
  <c r="O198" i="7" s="1"/>
  <c r="L199" i="7"/>
  <c r="I199" i="7"/>
  <c r="I198" i="7" s="1"/>
  <c r="F199" i="7"/>
  <c r="C199" i="7"/>
  <c r="N198" i="7"/>
  <c r="M198" i="7"/>
  <c r="L198" i="7"/>
  <c r="L196" i="7" s="1"/>
  <c r="K198" i="7"/>
  <c r="J198" i="7"/>
  <c r="H198" i="7"/>
  <c r="H196" i="7" s="1"/>
  <c r="H195" i="7" s="1"/>
  <c r="G198" i="7"/>
  <c r="F198" i="7"/>
  <c r="E198" i="7"/>
  <c r="D198" i="7"/>
  <c r="D196" i="7" s="1"/>
  <c r="D195" i="7" s="1"/>
  <c r="D194" i="7" s="1"/>
  <c r="O197" i="7"/>
  <c r="L197" i="7"/>
  <c r="I197" i="7"/>
  <c r="F197" i="7"/>
  <c r="N196" i="7"/>
  <c r="M196" i="7"/>
  <c r="K196" i="7"/>
  <c r="J196" i="7"/>
  <c r="G196" i="7"/>
  <c r="F196" i="7"/>
  <c r="E196" i="7"/>
  <c r="O193" i="7"/>
  <c r="O192" i="7" s="1"/>
  <c r="L193" i="7"/>
  <c r="I193" i="7"/>
  <c r="F193" i="7"/>
  <c r="N192" i="7"/>
  <c r="N191" i="7" s="1"/>
  <c r="M192" i="7"/>
  <c r="L192" i="7"/>
  <c r="L191" i="7" s="1"/>
  <c r="K192" i="7"/>
  <c r="J192" i="7"/>
  <c r="J191" i="7" s="1"/>
  <c r="H192" i="7"/>
  <c r="H191" i="7" s="1"/>
  <c r="G192" i="7"/>
  <c r="F192" i="7"/>
  <c r="E192" i="7"/>
  <c r="D192" i="7"/>
  <c r="D191" i="7" s="1"/>
  <c r="O191" i="7"/>
  <c r="M191" i="7"/>
  <c r="K191" i="7"/>
  <c r="G191" i="7"/>
  <c r="G187" i="7" s="1"/>
  <c r="E191" i="7"/>
  <c r="O190" i="7"/>
  <c r="L190" i="7"/>
  <c r="I190" i="7"/>
  <c r="F190" i="7"/>
  <c r="C190" i="7" s="1"/>
  <c r="O189" i="7"/>
  <c r="O188" i="7" s="1"/>
  <c r="L189" i="7"/>
  <c r="I189" i="7"/>
  <c r="F189" i="7"/>
  <c r="N188" i="7"/>
  <c r="N187" i="7" s="1"/>
  <c r="M188" i="7"/>
  <c r="L188" i="7"/>
  <c r="L187" i="7" s="1"/>
  <c r="K188" i="7"/>
  <c r="J188" i="7"/>
  <c r="J187" i="7" s="1"/>
  <c r="H188" i="7"/>
  <c r="H187" i="7" s="1"/>
  <c r="G188" i="7"/>
  <c r="F188" i="7"/>
  <c r="E188" i="7"/>
  <c r="D188" i="7"/>
  <c r="D187" i="7" s="1"/>
  <c r="O187" i="7"/>
  <c r="M187" i="7"/>
  <c r="K187" i="7"/>
  <c r="E187" i="7"/>
  <c r="O186" i="7"/>
  <c r="L186" i="7"/>
  <c r="I186" i="7"/>
  <c r="F186" i="7"/>
  <c r="C186" i="7"/>
  <c r="O185" i="7"/>
  <c r="L185" i="7"/>
  <c r="L184" i="7" s="1"/>
  <c r="I185" i="7"/>
  <c r="F185" i="7"/>
  <c r="O184" i="7"/>
  <c r="N184" i="7"/>
  <c r="M184" i="7"/>
  <c r="K184" i="7"/>
  <c r="J184" i="7"/>
  <c r="I184" i="7"/>
  <c r="H184" i="7"/>
  <c r="G184" i="7"/>
  <c r="E184" i="7"/>
  <c r="D184" i="7"/>
  <c r="O183" i="7"/>
  <c r="L183" i="7"/>
  <c r="L179" i="7" s="1"/>
  <c r="I183" i="7"/>
  <c r="F183" i="7"/>
  <c r="C183" i="7" s="1"/>
  <c r="O182" i="7"/>
  <c r="L182" i="7"/>
  <c r="I182" i="7"/>
  <c r="F182" i="7"/>
  <c r="C182" i="7"/>
  <c r="O181" i="7"/>
  <c r="L181" i="7"/>
  <c r="I181" i="7"/>
  <c r="F181" i="7"/>
  <c r="C181" i="7" s="1"/>
  <c r="O180" i="7"/>
  <c r="O179" i="7" s="1"/>
  <c r="L180" i="7"/>
  <c r="I180" i="7"/>
  <c r="F180" i="7"/>
  <c r="N179" i="7"/>
  <c r="M179" i="7"/>
  <c r="K179" i="7"/>
  <c r="J179" i="7"/>
  <c r="H179" i="7"/>
  <c r="G179" i="7"/>
  <c r="F179" i="7"/>
  <c r="E179" i="7"/>
  <c r="D179" i="7"/>
  <c r="O178" i="7"/>
  <c r="L178" i="7"/>
  <c r="I178" i="7"/>
  <c r="F178" i="7"/>
  <c r="C178" i="7"/>
  <c r="O177" i="7"/>
  <c r="L177" i="7"/>
  <c r="I177" i="7"/>
  <c r="F177" i="7"/>
  <c r="C177" i="7" s="1"/>
  <c r="O176" i="7"/>
  <c r="O175" i="7" s="1"/>
  <c r="O174" i="7" s="1"/>
  <c r="O173" i="7" s="1"/>
  <c r="L176" i="7"/>
  <c r="I176" i="7"/>
  <c r="F176" i="7"/>
  <c r="N175" i="7"/>
  <c r="N174" i="7" s="1"/>
  <c r="N173" i="7" s="1"/>
  <c r="M175" i="7"/>
  <c r="L175" i="7"/>
  <c r="L174" i="7" s="1"/>
  <c r="K175" i="7"/>
  <c r="J175" i="7"/>
  <c r="J174" i="7" s="1"/>
  <c r="J173" i="7" s="1"/>
  <c r="H175" i="7"/>
  <c r="H174" i="7" s="1"/>
  <c r="G175" i="7"/>
  <c r="F175" i="7"/>
  <c r="E175" i="7"/>
  <c r="D175" i="7"/>
  <c r="D174" i="7" s="1"/>
  <c r="M174" i="7"/>
  <c r="K174" i="7"/>
  <c r="K173" i="7" s="1"/>
  <c r="G174" i="7"/>
  <c r="G173" i="7" s="1"/>
  <c r="E174" i="7"/>
  <c r="E173" i="7" s="1"/>
  <c r="L173" i="7"/>
  <c r="H173" i="7"/>
  <c r="D173" i="7"/>
  <c r="O172" i="7"/>
  <c r="L172" i="7"/>
  <c r="I172" i="7"/>
  <c r="C172" i="7" s="1"/>
  <c r="F172" i="7"/>
  <c r="O171" i="7"/>
  <c r="L171" i="7"/>
  <c r="I171" i="7"/>
  <c r="F171" i="7"/>
  <c r="O170" i="7"/>
  <c r="L170" i="7"/>
  <c r="I170" i="7"/>
  <c r="F170" i="7"/>
  <c r="C170" i="7"/>
  <c r="O169" i="7"/>
  <c r="L169" i="7"/>
  <c r="I169" i="7"/>
  <c r="F169" i="7"/>
  <c r="C169" i="7" s="1"/>
  <c r="O168" i="7"/>
  <c r="L168" i="7"/>
  <c r="I168" i="7"/>
  <c r="F168" i="7"/>
  <c r="O167" i="7"/>
  <c r="L167" i="7"/>
  <c r="L166" i="7" s="1"/>
  <c r="L165" i="7" s="1"/>
  <c r="I167" i="7"/>
  <c r="F167" i="7"/>
  <c r="F166" i="7" s="1"/>
  <c r="F165" i="7" s="1"/>
  <c r="O166" i="7"/>
  <c r="O165" i="7" s="1"/>
  <c r="N166" i="7"/>
  <c r="M166" i="7"/>
  <c r="M165" i="7" s="1"/>
  <c r="K166" i="7"/>
  <c r="K165" i="7" s="1"/>
  <c r="J166" i="7"/>
  <c r="H166" i="7"/>
  <c r="G166" i="7"/>
  <c r="G165" i="7" s="1"/>
  <c r="E166" i="7"/>
  <c r="E165" i="7" s="1"/>
  <c r="D166" i="7"/>
  <c r="N165" i="7"/>
  <c r="J165" i="7"/>
  <c r="H165" i="7"/>
  <c r="D165" i="7"/>
  <c r="O164" i="7"/>
  <c r="L164" i="7"/>
  <c r="I164" i="7"/>
  <c r="C164" i="7" s="1"/>
  <c r="F164" i="7"/>
  <c r="O163" i="7"/>
  <c r="L163" i="7"/>
  <c r="I163" i="7"/>
  <c r="F163" i="7"/>
  <c r="O162" i="7"/>
  <c r="O160" i="7" s="1"/>
  <c r="L162" i="7"/>
  <c r="I162" i="7"/>
  <c r="F162" i="7"/>
  <c r="C162" i="7"/>
  <c r="O161" i="7"/>
  <c r="L161" i="7"/>
  <c r="L160" i="7" s="1"/>
  <c r="I161" i="7"/>
  <c r="F161" i="7"/>
  <c r="N160" i="7"/>
  <c r="M160" i="7"/>
  <c r="K160" i="7"/>
  <c r="J160" i="7"/>
  <c r="I160" i="7"/>
  <c r="H160" i="7"/>
  <c r="G160" i="7"/>
  <c r="E160" i="7"/>
  <c r="D160" i="7"/>
  <c r="O159" i="7"/>
  <c r="L159" i="7"/>
  <c r="I159" i="7"/>
  <c r="F159" i="7"/>
  <c r="C159" i="7" s="1"/>
  <c r="O158" i="7"/>
  <c r="L158" i="7"/>
  <c r="I158" i="7"/>
  <c r="F158" i="7"/>
  <c r="C158" i="7"/>
  <c r="O157" i="7"/>
  <c r="L157" i="7"/>
  <c r="I157" i="7"/>
  <c r="F157" i="7"/>
  <c r="C157" i="7" s="1"/>
  <c r="O156" i="7"/>
  <c r="L156" i="7"/>
  <c r="I156" i="7"/>
  <c r="C156" i="7" s="1"/>
  <c r="F156" i="7"/>
  <c r="O155" i="7"/>
  <c r="L155" i="7"/>
  <c r="L151" i="7" s="1"/>
  <c r="I155" i="7"/>
  <c r="F155" i="7"/>
  <c r="C155" i="7" s="1"/>
  <c r="O154" i="7"/>
  <c r="L154" i="7"/>
  <c r="I154" i="7"/>
  <c r="F154" i="7"/>
  <c r="C154" i="7"/>
  <c r="O153" i="7"/>
  <c r="L153" i="7"/>
  <c r="I153" i="7"/>
  <c r="F153" i="7"/>
  <c r="C153" i="7" s="1"/>
  <c r="O152" i="7"/>
  <c r="L152" i="7"/>
  <c r="I152" i="7"/>
  <c r="F152" i="7"/>
  <c r="N151" i="7"/>
  <c r="M151" i="7"/>
  <c r="K151" i="7"/>
  <c r="J151" i="7"/>
  <c r="H151" i="7"/>
  <c r="G151" i="7"/>
  <c r="E151" i="7"/>
  <c r="D151" i="7"/>
  <c r="O150" i="7"/>
  <c r="L150" i="7"/>
  <c r="I150" i="7"/>
  <c r="F150" i="7"/>
  <c r="C150" i="7"/>
  <c r="O149" i="7"/>
  <c r="L149" i="7"/>
  <c r="I149" i="7"/>
  <c r="F149" i="7"/>
  <c r="C149" i="7" s="1"/>
  <c r="O148" i="7"/>
  <c r="L148" i="7"/>
  <c r="I148" i="7"/>
  <c r="C148" i="7" s="1"/>
  <c r="F148" i="7"/>
  <c r="O147" i="7"/>
  <c r="L147" i="7"/>
  <c r="I147" i="7"/>
  <c r="F147" i="7"/>
  <c r="C147" i="7" s="1"/>
  <c r="O146" i="7"/>
  <c r="L146" i="7"/>
  <c r="I146" i="7"/>
  <c r="F146" i="7"/>
  <c r="C146" i="7"/>
  <c r="O145" i="7"/>
  <c r="L145" i="7"/>
  <c r="I145" i="7"/>
  <c r="F145" i="7"/>
  <c r="N144" i="7"/>
  <c r="M144" i="7"/>
  <c r="K144" i="7"/>
  <c r="J144" i="7"/>
  <c r="I144" i="7"/>
  <c r="H144" i="7"/>
  <c r="G144" i="7"/>
  <c r="E144" i="7"/>
  <c r="D144" i="7"/>
  <c r="O143" i="7"/>
  <c r="L143" i="7"/>
  <c r="L141" i="7" s="1"/>
  <c r="I143" i="7"/>
  <c r="F143" i="7"/>
  <c r="O142" i="7"/>
  <c r="O141" i="7" s="1"/>
  <c r="L142" i="7"/>
  <c r="I142" i="7"/>
  <c r="I141" i="7" s="1"/>
  <c r="F142" i="7"/>
  <c r="C142" i="7"/>
  <c r="N141" i="7"/>
  <c r="M141" i="7"/>
  <c r="K141" i="7"/>
  <c r="J141" i="7"/>
  <c r="H141" i="7"/>
  <c r="G141" i="7"/>
  <c r="F141" i="7"/>
  <c r="E141" i="7"/>
  <c r="D141" i="7"/>
  <c r="O140" i="7"/>
  <c r="L140" i="7"/>
  <c r="I140" i="7"/>
  <c r="C140" i="7" s="1"/>
  <c r="F140" i="7"/>
  <c r="O139" i="7"/>
  <c r="L139" i="7"/>
  <c r="I139" i="7"/>
  <c r="F139" i="7"/>
  <c r="C139" i="7" s="1"/>
  <c r="O138" i="7"/>
  <c r="O136" i="7" s="1"/>
  <c r="L138" i="7"/>
  <c r="I138" i="7"/>
  <c r="F138" i="7"/>
  <c r="C138" i="7"/>
  <c r="O137" i="7"/>
  <c r="L137" i="7"/>
  <c r="L136" i="7" s="1"/>
  <c r="I137" i="7"/>
  <c r="F137" i="7"/>
  <c r="N136" i="7"/>
  <c r="M136" i="7"/>
  <c r="M130" i="7" s="1"/>
  <c r="K136" i="7"/>
  <c r="J136" i="7"/>
  <c r="I136" i="7"/>
  <c r="H136" i="7"/>
  <c r="G136" i="7"/>
  <c r="E136" i="7"/>
  <c r="E130" i="7" s="1"/>
  <c r="D136" i="7"/>
  <c r="O135" i="7"/>
  <c r="L135" i="7"/>
  <c r="L131" i="7" s="1"/>
  <c r="I135" i="7"/>
  <c r="F135" i="7"/>
  <c r="O134" i="7"/>
  <c r="L134" i="7"/>
  <c r="I134" i="7"/>
  <c r="F134" i="7"/>
  <c r="C134" i="7"/>
  <c r="O133" i="7"/>
  <c r="L133" i="7"/>
  <c r="I133" i="7"/>
  <c r="F133" i="7"/>
  <c r="C133" i="7" s="1"/>
  <c r="O132" i="7"/>
  <c r="L132" i="7"/>
  <c r="I132" i="7"/>
  <c r="F132" i="7"/>
  <c r="N131" i="7"/>
  <c r="N130" i="7" s="1"/>
  <c r="M131" i="7"/>
  <c r="K131" i="7"/>
  <c r="J131" i="7"/>
  <c r="J130" i="7" s="1"/>
  <c r="H131" i="7"/>
  <c r="H130" i="7" s="1"/>
  <c r="G131" i="7"/>
  <c r="E131" i="7"/>
  <c r="D131" i="7"/>
  <c r="D130" i="7" s="1"/>
  <c r="K130" i="7"/>
  <c r="G130" i="7"/>
  <c r="O129" i="7"/>
  <c r="L129" i="7"/>
  <c r="L128" i="7" s="1"/>
  <c r="I129" i="7"/>
  <c r="F129" i="7"/>
  <c r="O128" i="7"/>
  <c r="N128" i="7"/>
  <c r="M128" i="7"/>
  <c r="K128" i="7"/>
  <c r="J128" i="7"/>
  <c r="I128" i="7"/>
  <c r="H128" i="7"/>
  <c r="G128" i="7"/>
  <c r="E128" i="7"/>
  <c r="D128" i="7"/>
  <c r="O127" i="7"/>
  <c r="L127" i="7"/>
  <c r="I127" i="7"/>
  <c r="F127" i="7"/>
  <c r="O126" i="7"/>
  <c r="O122" i="7" s="1"/>
  <c r="L126" i="7"/>
  <c r="I126" i="7"/>
  <c r="F126" i="7"/>
  <c r="C126" i="7"/>
  <c r="O125" i="7"/>
  <c r="L125" i="7"/>
  <c r="I125" i="7"/>
  <c r="F125" i="7"/>
  <c r="C125" i="7" s="1"/>
  <c r="O124" i="7"/>
  <c r="L124" i="7"/>
  <c r="I124" i="7"/>
  <c r="F124" i="7"/>
  <c r="O123" i="7"/>
  <c r="L123" i="7"/>
  <c r="L122" i="7" s="1"/>
  <c r="I123" i="7"/>
  <c r="F123" i="7"/>
  <c r="N122" i="7"/>
  <c r="M122" i="7"/>
  <c r="K122" i="7"/>
  <c r="J122" i="7"/>
  <c r="H122" i="7"/>
  <c r="G122" i="7"/>
  <c r="E122" i="7"/>
  <c r="D122" i="7"/>
  <c r="O121" i="7"/>
  <c r="L121" i="7"/>
  <c r="I121" i="7"/>
  <c r="F121" i="7"/>
  <c r="C121" i="7" s="1"/>
  <c r="O120" i="7"/>
  <c r="L120" i="7"/>
  <c r="I120" i="7"/>
  <c r="C120" i="7" s="1"/>
  <c r="F120" i="7"/>
  <c r="O119" i="7"/>
  <c r="L119" i="7"/>
  <c r="I119" i="7"/>
  <c r="F119" i="7"/>
  <c r="O118" i="7"/>
  <c r="O116" i="7" s="1"/>
  <c r="L118" i="7"/>
  <c r="I118" i="7"/>
  <c r="F118" i="7"/>
  <c r="C118" i="7"/>
  <c r="O117" i="7"/>
  <c r="L117" i="7"/>
  <c r="I117" i="7"/>
  <c r="F117" i="7"/>
  <c r="N116" i="7"/>
  <c r="M116" i="7"/>
  <c r="K116" i="7"/>
  <c r="J116" i="7"/>
  <c r="I116" i="7"/>
  <c r="H116" i="7"/>
  <c r="G116" i="7"/>
  <c r="E116" i="7"/>
  <c r="D116" i="7"/>
  <c r="O115" i="7"/>
  <c r="L115" i="7"/>
  <c r="I115" i="7"/>
  <c r="F115" i="7"/>
  <c r="C115" i="7" s="1"/>
  <c r="O114" i="7"/>
  <c r="O112" i="7" s="1"/>
  <c r="L114" i="7"/>
  <c r="I114" i="7"/>
  <c r="F114" i="7"/>
  <c r="C114" i="7"/>
  <c r="O113" i="7"/>
  <c r="L113" i="7"/>
  <c r="I113" i="7"/>
  <c r="F113" i="7"/>
  <c r="N112" i="7"/>
  <c r="M112" i="7"/>
  <c r="K112" i="7"/>
  <c r="J112" i="7"/>
  <c r="I112" i="7"/>
  <c r="H112" i="7"/>
  <c r="G112" i="7"/>
  <c r="E112" i="7"/>
  <c r="D112" i="7"/>
  <c r="O111" i="7"/>
  <c r="L111" i="7"/>
  <c r="I111" i="7"/>
  <c r="F111" i="7"/>
  <c r="O110" i="7"/>
  <c r="L110" i="7"/>
  <c r="I110" i="7"/>
  <c r="F110" i="7"/>
  <c r="C110" i="7"/>
  <c r="O109" i="7"/>
  <c r="L109" i="7"/>
  <c r="I109" i="7"/>
  <c r="F109" i="7"/>
  <c r="C109" i="7" s="1"/>
  <c r="O108" i="7"/>
  <c r="L108" i="7"/>
  <c r="I108" i="7"/>
  <c r="C108" i="7" s="1"/>
  <c r="F108" i="7"/>
  <c r="O107" i="7"/>
  <c r="L107" i="7"/>
  <c r="I107" i="7"/>
  <c r="F107" i="7"/>
  <c r="O106" i="7"/>
  <c r="C106" i="7" s="1"/>
  <c r="L106" i="7"/>
  <c r="I106" i="7"/>
  <c r="F106" i="7"/>
  <c r="O105" i="7"/>
  <c r="L105" i="7"/>
  <c r="I105" i="7"/>
  <c r="F105" i="7"/>
  <c r="C105" i="7" s="1"/>
  <c r="O104" i="7"/>
  <c r="L104" i="7"/>
  <c r="I104" i="7"/>
  <c r="F104" i="7"/>
  <c r="N103" i="7"/>
  <c r="M103" i="7"/>
  <c r="K103" i="7"/>
  <c r="J103" i="7"/>
  <c r="J83" i="7" s="1"/>
  <c r="H103" i="7"/>
  <c r="G103" i="7"/>
  <c r="E103" i="7"/>
  <c r="D103" i="7"/>
  <c r="O102" i="7"/>
  <c r="L102" i="7"/>
  <c r="I102" i="7"/>
  <c r="F102" i="7"/>
  <c r="C102" i="7"/>
  <c r="O101" i="7"/>
  <c r="L101" i="7"/>
  <c r="I101" i="7"/>
  <c r="F101" i="7"/>
  <c r="C101" i="7" s="1"/>
  <c r="O100" i="7"/>
  <c r="L100" i="7"/>
  <c r="I100" i="7"/>
  <c r="C100" i="7" s="1"/>
  <c r="F100" i="7"/>
  <c r="O99" i="7"/>
  <c r="L99" i="7"/>
  <c r="L95" i="7" s="1"/>
  <c r="I99" i="7"/>
  <c r="F99" i="7"/>
  <c r="O98" i="7"/>
  <c r="L98" i="7"/>
  <c r="I98" i="7"/>
  <c r="F98" i="7"/>
  <c r="C98" i="7"/>
  <c r="O97" i="7"/>
  <c r="L97" i="7"/>
  <c r="I97" i="7"/>
  <c r="F97" i="7"/>
  <c r="C97" i="7" s="1"/>
  <c r="O96" i="7"/>
  <c r="O95" i="7" s="1"/>
  <c r="L96" i="7"/>
  <c r="I96" i="7"/>
  <c r="F96" i="7"/>
  <c r="N95" i="7"/>
  <c r="N83" i="7" s="1"/>
  <c r="M95" i="7"/>
  <c r="K95" i="7"/>
  <c r="J95" i="7"/>
  <c r="H95" i="7"/>
  <c r="G95" i="7"/>
  <c r="F95" i="7"/>
  <c r="E95" i="7"/>
  <c r="D95" i="7"/>
  <c r="O94" i="7"/>
  <c r="L94" i="7"/>
  <c r="I94" i="7"/>
  <c r="F94" i="7"/>
  <c r="C94" i="7"/>
  <c r="O93" i="7"/>
  <c r="L93" i="7"/>
  <c r="I93" i="7"/>
  <c r="F93" i="7"/>
  <c r="O92" i="7"/>
  <c r="L92" i="7"/>
  <c r="I92" i="7"/>
  <c r="C92" i="7" s="1"/>
  <c r="F92" i="7"/>
  <c r="O91" i="7"/>
  <c r="L91" i="7"/>
  <c r="I91" i="7"/>
  <c r="F91" i="7"/>
  <c r="C91" i="7" s="1"/>
  <c r="O90" i="7"/>
  <c r="O89" i="7" s="1"/>
  <c r="L90" i="7"/>
  <c r="I90" i="7"/>
  <c r="I89" i="7" s="1"/>
  <c r="F90" i="7"/>
  <c r="C90" i="7"/>
  <c r="N89" i="7"/>
  <c r="M89" i="7"/>
  <c r="L89" i="7"/>
  <c r="K89" i="7"/>
  <c r="J89" i="7"/>
  <c r="H89" i="7"/>
  <c r="G89" i="7"/>
  <c r="E89" i="7"/>
  <c r="D89" i="7"/>
  <c r="O88" i="7"/>
  <c r="O84" i="7" s="1"/>
  <c r="L88" i="7"/>
  <c r="I88" i="7"/>
  <c r="I84" i="7" s="1"/>
  <c r="F88" i="7"/>
  <c r="C88" i="7"/>
  <c r="O87" i="7"/>
  <c r="L87" i="7"/>
  <c r="I87" i="7"/>
  <c r="F87" i="7"/>
  <c r="C87" i="7" s="1"/>
  <c r="O86" i="7"/>
  <c r="L86" i="7"/>
  <c r="I86" i="7"/>
  <c r="F86" i="7"/>
  <c r="C86" i="7"/>
  <c r="O85" i="7"/>
  <c r="L85" i="7"/>
  <c r="I85" i="7"/>
  <c r="F85" i="7"/>
  <c r="N84" i="7"/>
  <c r="M84" i="7"/>
  <c r="M83" i="7" s="1"/>
  <c r="K84" i="7"/>
  <c r="J84" i="7"/>
  <c r="H84" i="7"/>
  <c r="G84" i="7"/>
  <c r="G83" i="7" s="1"/>
  <c r="E84" i="7"/>
  <c r="E83" i="7" s="1"/>
  <c r="D84" i="7"/>
  <c r="H83" i="7"/>
  <c r="D83" i="7"/>
  <c r="O82" i="7"/>
  <c r="L82" i="7"/>
  <c r="I82" i="7"/>
  <c r="F82" i="7"/>
  <c r="C82" i="7" s="1"/>
  <c r="O81" i="7"/>
  <c r="O80" i="7" s="1"/>
  <c r="L81" i="7"/>
  <c r="I81" i="7"/>
  <c r="I80" i="7" s="1"/>
  <c r="F81" i="7"/>
  <c r="C81" i="7"/>
  <c r="N80" i="7"/>
  <c r="M80" i="7"/>
  <c r="L80" i="7"/>
  <c r="K80" i="7"/>
  <c r="J80" i="7"/>
  <c r="H80" i="7"/>
  <c r="G80" i="7"/>
  <c r="F80" i="7"/>
  <c r="C80" i="7" s="1"/>
  <c r="E80" i="7"/>
  <c r="D80" i="7"/>
  <c r="O79" i="7"/>
  <c r="L79" i="7"/>
  <c r="I79" i="7"/>
  <c r="C79" i="7" s="1"/>
  <c r="F79" i="7"/>
  <c r="O78" i="7"/>
  <c r="L78" i="7"/>
  <c r="L77" i="7" s="1"/>
  <c r="L76" i="7" s="1"/>
  <c r="I78" i="7"/>
  <c r="F78" i="7"/>
  <c r="F77" i="7" s="1"/>
  <c r="O77" i="7"/>
  <c r="N77" i="7"/>
  <c r="M77" i="7"/>
  <c r="M76" i="7" s="1"/>
  <c r="M75" i="7" s="1"/>
  <c r="K77" i="7"/>
  <c r="K76" i="7" s="1"/>
  <c r="J77" i="7"/>
  <c r="H77" i="7"/>
  <c r="G77" i="7"/>
  <c r="G76" i="7" s="1"/>
  <c r="G75" i="7" s="1"/>
  <c r="E77" i="7"/>
  <c r="E76" i="7" s="1"/>
  <c r="E75" i="7" s="1"/>
  <c r="D77" i="7"/>
  <c r="N76" i="7"/>
  <c r="N75" i="7" s="1"/>
  <c r="J76" i="7"/>
  <c r="J75" i="7" s="1"/>
  <c r="H76" i="7"/>
  <c r="H75" i="7" s="1"/>
  <c r="D76" i="7"/>
  <c r="D75" i="7" s="1"/>
  <c r="O74" i="7"/>
  <c r="L74" i="7"/>
  <c r="I74" i="7"/>
  <c r="F74" i="7"/>
  <c r="C74" i="7" s="1"/>
  <c r="O73" i="7"/>
  <c r="L73" i="7"/>
  <c r="I73" i="7"/>
  <c r="F73" i="7"/>
  <c r="C73" i="7"/>
  <c r="O72" i="7"/>
  <c r="L72" i="7"/>
  <c r="I72" i="7"/>
  <c r="F72" i="7"/>
  <c r="C72" i="7" s="1"/>
  <c r="O71" i="7"/>
  <c r="L71" i="7"/>
  <c r="I71" i="7"/>
  <c r="C71" i="7" s="1"/>
  <c r="F71" i="7"/>
  <c r="O70" i="7"/>
  <c r="L70" i="7"/>
  <c r="L69" i="7" s="1"/>
  <c r="I70" i="7"/>
  <c r="F70" i="7"/>
  <c r="F69" i="7" s="1"/>
  <c r="O69" i="7"/>
  <c r="O67" i="7" s="1"/>
  <c r="N69" i="7"/>
  <c r="N67" i="7" s="1"/>
  <c r="M69" i="7"/>
  <c r="K69" i="7"/>
  <c r="K67" i="7" s="1"/>
  <c r="J69" i="7"/>
  <c r="J67" i="7" s="1"/>
  <c r="H69" i="7"/>
  <c r="G69" i="7"/>
  <c r="G67" i="7" s="1"/>
  <c r="E69" i="7"/>
  <c r="D69" i="7"/>
  <c r="O68" i="7"/>
  <c r="L68" i="7"/>
  <c r="L67" i="7" s="1"/>
  <c r="I68" i="7"/>
  <c r="F68" i="7"/>
  <c r="C68" i="7" s="1"/>
  <c r="M67" i="7"/>
  <c r="H67" i="7"/>
  <c r="E67" i="7"/>
  <c r="D67" i="7"/>
  <c r="O66" i="7"/>
  <c r="L66" i="7"/>
  <c r="I66" i="7"/>
  <c r="F66" i="7"/>
  <c r="C66" i="7" s="1"/>
  <c r="O65" i="7"/>
  <c r="L65" i="7"/>
  <c r="I65" i="7"/>
  <c r="F65" i="7"/>
  <c r="C65" i="7"/>
  <c r="O64" i="7"/>
  <c r="L64" i="7"/>
  <c r="I64" i="7"/>
  <c r="F64" i="7"/>
  <c r="C64" i="7" s="1"/>
  <c r="O63" i="7"/>
  <c r="L63" i="7"/>
  <c r="I63" i="7"/>
  <c r="C63" i="7" s="1"/>
  <c r="F63" i="7"/>
  <c r="O62" i="7"/>
  <c r="L62" i="7"/>
  <c r="L58" i="7" s="1"/>
  <c r="I62" i="7"/>
  <c r="F62" i="7"/>
  <c r="C62" i="7" s="1"/>
  <c r="O61" i="7"/>
  <c r="C61" i="7" s="1"/>
  <c r="L61" i="7"/>
  <c r="I61" i="7"/>
  <c r="F61" i="7"/>
  <c r="O60" i="7"/>
  <c r="L60" i="7"/>
  <c r="I60" i="7"/>
  <c r="F60" i="7"/>
  <c r="C60" i="7" s="1"/>
  <c r="O59" i="7"/>
  <c r="O58" i="7" s="1"/>
  <c r="L59" i="7"/>
  <c r="I59" i="7"/>
  <c r="I58" i="7" s="1"/>
  <c r="F59" i="7"/>
  <c r="N58" i="7"/>
  <c r="M58" i="7"/>
  <c r="K58" i="7"/>
  <c r="J58" i="7"/>
  <c r="H58" i="7"/>
  <c r="G58" i="7"/>
  <c r="F58" i="7"/>
  <c r="E58" i="7"/>
  <c r="D58" i="7"/>
  <c r="O57" i="7"/>
  <c r="O55" i="7" s="1"/>
  <c r="O54" i="7" s="1"/>
  <c r="L57" i="7"/>
  <c r="I57" i="7"/>
  <c r="F57" i="7"/>
  <c r="C57" i="7"/>
  <c r="O56" i="7"/>
  <c r="L56" i="7"/>
  <c r="L55" i="7" s="1"/>
  <c r="I56" i="7"/>
  <c r="F56" i="7"/>
  <c r="C56" i="7" s="1"/>
  <c r="N55" i="7"/>
  <c r="M55" i="7"/>
  <c r="M54" i="7" s="1"/>
  <c r="M53" i="7" s="1"/>
  <c r="K55" i="7"/>
  <c r="K54" i="7" s="1"/>
  <c r="K53" i="7" s="1"/>
  <c r="J55" i="7"/>
  <c r="I55" i="7"/>
  <c r="I54" i="7" s="1"/>
  <c r="H55" i="7"/>
  <c r="G55" i="7"/>
  <c r="G54" i="7" s="1"/>
  <c r="G53" i="7" s="1"/>
  <c r="E55" i="7"/>
  <c r="E54" i="7" s="1"/>
  <c r="E53" i="7" s="1"/>
  <c r="E52" i="7" s="1"/>
  <c r="E51" i="7" s="1"/>
  <c r="D55" i="7"/>
  <c r="N54" i="7"/>
  <c r="N53" i="7" s="1"/>
  <c r="N52" i="7" s="1"/>
  <c r="J54" i="7"/>
  <c r="H54" i="7"/>
  <c r="H53" i="7" s="1"/>
  <c r="H52" i="7" s="1"/>
  <c r="D54" i="7"/>
  <c r="D53" i="7" s="1"/>
  <c r="D52" i="7" s="1"/>
  <c r="D51" i="7" s="1"/>
  <c r="O47" i="7"/>
  <c r="C47" i="7" s="1"/>
  <c r="O46" i="7"/>
  <c r="C46" i="7" s="1"/>
  <c r="N45" i="7"/>
  <c r="M45" i="7"/>
  <c r="L44" i="7"/>
  <c r="L43" i="7" s="1"/>
  <c r="I44" i="7"/>
  <c r="I43" i="7" s="1"/>
  <c r="F44" i="7"/>
  <c r="C44" i="7" s="1"/>
  <c r="K43" i="7"/>
  <c r="J43" i="7"/>
  <c r="H43" i="7"/>
  <c r="G43" i="7"/>
  <c r="F43" i="7"/>
  <c r="C43" i="7" s="1"/>
  <c r="E43" i="7"/>
  <c r="D43" i="7"/>
  <c r="F42" i="7"/>
  <c r="C42" i="7" s="1"/>
  <c r="F41" i="7"/>
  <c r="C41" i="7" s="1"/>
  <c r="E41" i="7"/>
  <c r="D41" i="7"/>
  <c r="L40" i="7"/>
  <c r="C40" i="7" s="1"/>
  <c r="L39" i="7"/>
  <c r="C39" i="7" s="1"/>
  <c r="L38" i="7"/>
  <c r="C38" i="7" s="1"/>
  <c r="L37" i="7"/>
  <c r="C37" i="7" s="1"/>
  <c r="L36" i="7"/>
  <c r="C36" i="7" s="1"/>
  <c r="K36" i="7"/>
  <c r="J36" i="7"/>
  <c r="L35" i="7"/>
  <c r="C35" i="7" s="1"/>
  <c r="L34" i="7"/>
  <c r="C34" i="7" s="1"/>
  <c r="L33" i="7"/>
  <c r="C33" i="7" s="1"/>
  <c r="K33" i="7"/>
  <c r="J33" i="7"/>
  <c r="L32" i="7"/>
  <c r="C32" i="7" s="1"/>
  <c r="K31" i="7"/>
  <c r="J31" i="7"/>
  <c r="J26" i="7" s="1"/>
  <c r="L30" i="7"/>
  <c r="C30" i="7" s="1"/>
  <c r="L29" i="7"/>
  <c r="C29" i="7" s="1"/>
  <c r="L28" i="7"/>
  <c r="C28" i="7" s="1"/>
  <c r="K27" i="7"/>
  <c r="J27" i="7"/>
  <c r="K26" i="7"/>
  <c r="F25" i="7"/>
  <c r="C25" i="7" s="1"/>
  <c r="I24" i="7"/>
  <c r="F24" i="7"/>
  <c r="C24" i="7"/>
  <c r="O23" i="7"/>
  <c r="L23" i="7"/>
  <c r="I23" i="7"/>
  <c r="F23" i="7"/>
  <c r="C23" i="7" s="1"/>
  <c r="O22" i="7"/>
  <c r="O21" i="7" s="1"/>
  <c r="L22" i="7"/>
  <c r="I22" i="7"/>
  <c r="I21" i="7" s="1"/>
  <c r="F22" i="7"/>
  <c r="N21" i="7"/>
  <c r="N289" i="7" s="1"/>
  <c r="N288" i="7" s="1"/>
  <c r="M21" i="7"/>
  <c r="L21" i="7"/>
  <c r="L289" i="7" s="1"/>
  <c r="L288" i="7" s="1"/>
  <c r="K21" i="7"/>
  <c r="K289" i="7" s="1"/>
  <c r="K288" i="7" s="1"/>
  <c r="J21" i="7"/>
  <c r="J289" i="7" s="1"/>
  <c r="J288" i="7" s="1"/>
  <c r="H21" i="7"/>
  <c r="H289" i="7" s="1"/>
  <c r="H288" i="7" s="1"/>
  <c r="G21" i="7"/>
  <c r="G289" i="7" s="1"/>
  <c r="G288" i="7" s="1"/>
  <c r="F21" i="7"/>
  <c r="F289" i="7" s="1"/>
  <c r="E21" i="7"/>
  <c r="E289" i="7" s="1"/>
  <c r="E288" i="7" s="1"/>
  <c r="D21" i="7"/>
  <c r="D289" i="7" s="1"/>
  <c r="D288" i="7" s="1"/>
  <c r="M20" i="7"/>
  <c r="K20" i="7"/>
  <c r="G20" i="7"/>
  <c r="E20" i="7"/>
  <c r="O289" i="7" l="1"/>
  <c r="O288" i="7" s="1"/>
  <c r="E287" i="7"/>
  <c r="E50" i="7"/>
  <c r="O53" i="7"/>
  <c r="C69" i="7"/>
  <c r="I20" i="7"/>
  <c r="J53" i="7"/>
  <c r="J52" i="7" s="1"/>
  <c r="G52" i="7"/>
  <c r="O76" i="7"/>
  <c r="D287" i="7"/>
  <c r="D50" i="7"/>
  <c r="C58" i="7"/>
  <c r="L54" i="7"/>
  <c r="L53" i="7" s="1"/>
  <c r="K75" i="7"/>
  <c r="K52" i="7" s="1"/>
  <c r="F76" i="7"/>
  <c r="D286" i="7"/>
  <c r="F122" i="7"/>
  <c r="C298" i="7"/>
  <c r="D20" i="7"/>
  <c r="H20" i="7"/>
  <c r="C21" i="7"/>
  <c r="F55" i="7"/>
  <c r="F67" i="7"/>
  <c r="C70" i="7"/>
  <c r="C78" i="7"/>
  <c r="L84" i="7"/>
  <c r="F103" i="7"/>
  <c r="I103" i="7"/>
  <c r="C104" i="7"/>
  <c r="C107" i="7"/>
  <c r="L112" i="7"/>
  <c r="C117" i="7"/>
  <c r="F116" i="7"/>
  <c r="C124" i="7"/>
  <c r="I122" i="7"/>
  <c r="C127" i="7"/>
  <c r="F131" i="7"/>
  <c r="I131" i="7"/>
  <c r="C132" i="7"/>
  <c r="C135" i="7"/>
  <c r="C141" i="7"/>
  <c r="L144" i="7"/>
  <c r="O151" i="7"/>
  <c r="C161" i="7"/>
  <c r="F160" i="7"/>
  <c r="C160" i="7" s="1"/>
  <c r="M173" i="7"/>
  <c r="M52" i="7" s="1"/>
  <c r="M51" i="7" s="1"/>
  <c r="F174" i="7"/>
  <c r="C22" i="7"/>
  <c r="L31" i="7"/>
  <c r="C31" i="7" s="1"/>
  <c r="C59" i="7"/>
  <c r="I69" i="7"/>
  <c r="I67" i="7" s="1"/>
  <c r="I53" i="7" s="1"/>
  <c r="I77" i="7"/>
  <c r="I76" i="7" s="1"/>
  <c r="I95" i="7"/>
  <c r="C95" i="7" s="1"/>
  <c r="C96" i="7"/>
  <c r="C99" i="7"/>
  <c r="C111" i="7"/>
  <c r="C119" i="7"/>
  <c r="C137" i="7"/>
  <c r="F136" i="7"/>
  <c r="C136" i="7" s="1"/>
  <c r="C143" i="7"/>
  <c r="C163" i="7"/>
  <c r="C168" i="7"/>
  <c r="I166" i="7"/>
  <c r="C171" i="7"/>
  <c r="I175" i="7"/>
  <c r="I174" i="7" s="1"/>
  <c r="I173" i="7" s="1"/>
  <c r="C176" i="7"/>
  <c r="C185" i="7"/>
  <c r="F184" i="7"/>
  <c r="C184" i="7" s="1"/>
  <c r="J195" i="7"/>
  <c r="J194" i="7" s="1"/>
  <c r="G194" i="7"/>
  <c r="C242" i="7"/>
  <c r="F238" i="7"/>
  <c r="C249" i="7"/>
  <c r="I246" i="7"/>
  <c r="I260" i="7"/>
  <c r="C261" i="7"/>
  <c r="L27" i="7"/>
  <c r="O45" i="7"/>
  <c r="I179" i="7"/>
  <c r="C179" i="7" s="1"/>
  <c r="C180" i="7"/>
  <c r="F20" i="7"/>
  <c r="J20" i="7"/>
  <c r="N20" i="7"/>
  <c r="K83" i="7"/>
  <c r="C85" i="7"/>
  <c r="F84" i="7"/>
  <c r="C93" i="7"/>
  <c r="F89" i="7"/>
  <c r="C89" i="7" s="1"/>
  <c r="O103" i="7"/>
  <c r="O83" i="7" s="1"/>
  <c r="L103" i="7"/>
  <c r="C113" i="7"/>
  <c r="F112" i="7"/>
  <c r="C112" i="7" s="1"/>
  <c r="L116" i="7"/>
  <c r="C129" i="7"/>
  <c r="F128" i="7"/>
  <c r="C128" i="7" s="1"/>
  <c r="O131" i="7"/>
  <c r="L130" i="7"/>
  <c r="C145" i="7"/>
  <c r="F144" i="7"/>
  <c r="C144" i="7" s="1"/>
  <c r="O144" i="7"/>
  <c r="F151" i="7"/>
  <c r="C151" i="7" s="1"/>
  <c r="I151" i="7"/>
  <c r="C152" i="7"/>
  <c r="C209" i="7"/>
  <c r="I205" i="7"/>
  <c r="G230" i="7"/>
  <c r="C254" i="7"/>
  <c r="F252" i="7"/>
  <c r="C123" i="7"/>
  <c r="C167" i="7"/>
  <c r="I196" i="7"/>
  <c r="C196" i="7" s="1"/>
  <c r="C197" i="7"/>
  <c r="O216" i="7"/>
  <c r="L216" i="7"/>
  <c r="L204" i="7" s="1"/>
  <c r="L195" i="7" s="1"/>
  <c r="L194" i="7" s="1"/>
  <c r="H231" i="7"/>
  <c r="H230" i="7" s="1"/>
  <c r="H286" i="7" s="1"/>
  <c r="C241" i="7"/>
  <c r="I238" i="7"/>
  <c r="C244" i="7"/>
  <c r="I252" i="7"/>
  <c r="I251" i="7" s="1"/>
  <c r="C253" i="7"/>
  <c r="F270" i="7"/>
  <c r="C272" i="7"/>
  <c r="C282" i="7"/>
  <c r="F281" i="7"/>
  <c r="C281" i="7" s="1"/>
  <c r="G286" i="7"/>
  <c r="M286" i="7"/>
  <c r="C285" i="7"/>
  <c r="I283" i="7"/>
  <c r="F191" i="7"/>
  <c r="C198" i="7"/>
  <c r="C206" i="7"/>
  <c r="F205" i="7"/>
  <c r="O204" i="7"/>
  <c r="K230" i="7"/>
  <c r="K194" i="7" s="1"/>
  <c r="C236" i="7"/>
  <c r="N259" i="7"/>
  <c r="C264" i="7"/>
  <c r="I264" i="7"/>
  <c r="C265" i="7"/>
  <c r="C268" i="7"/>
  <c r="I276" i="7"/>
  <c r="C276" i="7" s="1"/>
  <c r="C277" i="7"/>
  <c r="C280" i="7"/>
  <c r="I188" i="7"/>
  <c r="C189" i="7"/>
  <c r="I192" i="7"/>
  <c r="I191" i="7" s="1"/>
  <c r="C193" i="7"/>
  <c r="N195" i="7"/>
  <c r="N194" i="7" s="1"/>
  <c r="N51" i="7" s="1"/>
  <c r="O196" i="7"/>
  <c r="F216" i="7"/>
  <c r="I216" i="7"/>
  <c r="C217" i="7"/>
  <c r="L231" i="7"/>
  <c r="L230" i="7" s="1"/>
  <c r="C234" i="7"/>
  <c r="F233" i="7"/>
  <c r="C237" i="7"/>
  <c r="I235" i="7"/>
  <c r="C235" i="7" s="1"/>
  <c r="O238" i="7"/>
  <c r="O231" i="7" s="1"/>
  <c r="C248" i="7"/>
  <c r="C250" i="7"/>
  <c r="F246" i="7"/>
  <c r="C246" i="7" s="1"/>
  <c r="N230" i="7"/>
  <c r="N286" i="7" s="1"/>
  <c r="O252" i="7"/>
  <c r="O251" i="7" s="1"/>
  <c r="F259" i="7"/>
  <c r="C260" i="7"/>
  <c r="I272" i="7"/>
  <c r="C273" i="7"/>
  <c r="E286" i="7"/>
  <c r="J286" i="7"/>
  <c r="C293" i="7"/>
  <c r="C294" i="7"/>
  <c r="F290" i="7"/>
  <c r="C290" i="7" s="1"/>
  <c r="N50" i="7" l="1"/>
  <c r="N287" i="7"/>
  <c r="M50" i="7"/>
  <c r="M287" i="7"/>
  <c r="K51" i="7"/>
  <c r="C192" i="7"/>
  <c r="F173" i="7"/>
  <c r="C173" i="7" s="1"/>
  <c r="C174" i="7"/>
  <c r="O75" i="7"/>
  <c r="O52" i="7" s="1"/>
  <c r="O195" i="7"/>
  <c r="C191" i="7"/>
  <c r="C283" i="7"/>
  <c r="F269" i="7"/>
  <c r="O130" i="7"/>
  <c r="C238" i="7"/>
  <c r="H194" i="7"/>
  <c r="H51" i="7" s="1"/>
  <c r="K286" i="7"/>
  <c r="C103" i="7"/>
  <c r="C67" i="7"/>
  <c r="I83" i="7"/>
  <c r="I75" i="7" s="1"/>
  <c r="I52" i="7" s="1"/>
  <c r="I289" i="7"/>
  <c r="I231" i="7"/>
  <c r="F251" i="7"/>
  <c r="C251" i="7" s="1"/>
  <c r="C252" i="7"/>
  <c r="I165" i="7"/>
  <c r="C165" i="7" s="1"/>
  <c r="C166" i="7"/>
  <c r="F231" i="7"/>
  <c r="C233" i="7"/>
  <c r="I187" i="7"/>
  <c r="C188" i="7"/>
  <c r="C45" i="7"/>
  <c r="I259" i="7"/>
  <c r="C259" i="7" s="1"/>
  <c r="I130" i="7"/>
  <c r="L83" i="7"/>
  <c r="L75" i="7" s="1"/>
  <c r="L286" i="7" s="1"/>
  <c r="C55" i="7"/>
  <c r="F54" i="7"/>
  <c r="C77" i="7"/>
  <c r="G51" i="7"/>
  <c r="O20" i="7"/>
  <c r="I195" i="7"/>
  <c r="I270" i="7"/>
  <c r="I269" i="7" s="1"/>
  <c r="O230" i="7"/>
  <c r="O286" i="7" s="1"/>
  <c r="C216" i="7"/>
  <c r="C205" i="7"/>
  <c r="F204" i="7"/>
  <c r="F187" i="7"/>
  <c r="C187" i="7" s="1"/>
  <c r="I204" i="7"/>
  <c r="F83" i="7"/>
  <c r="C84" i="7"/>
  <c r="L26" i="7"/>
  <c r="C27" i="7"/>
  <c r="C175" i="7"/>
  <c r="F130" i="7"/>
  <c r="C131" i="7"/>
  <c r="C116" i="7"/>
  <c r="F288" i="7"/>
  <c r="C122" i="7"/>
  <c r="C76" i="7"/>
  <c r="J51" i="7"/>
  <c r="C26" i="7" l="1"/>
  <c r="L20" i="7"/>
  <c r="C20" i="7" s="1"/>
  <c r="G287" i="7"/>
  <c r="G50" i="7"/>
  <c r="I288" i="7"/>
  <c r="C288" i="7" s="1"/>
  <c r="C289" i="7"/>
  <c r="C130" i="7"/>
  <c r="C204" i="7"/>
  <c r="F195" i="7"/>
  <c r="F230" i="7"/>
  <c r="C231" i="7"/>
  <c r="L52" i="7"/>
  <c r="L51" i="7" s="1"/>
  <c r="L50" i="7" s="1"/>
  <c r="C269" i="7"/>
  <c r="J50" i="7"/>
  <c r="J287" i="7"/>
  <c r="C83" i="7"/>
  <c r="F53" i="7"/>
  <c r="C54" i="7"/>
  <c r="I230" i="7"/>
  <c r="I286" i="7" s="1"/>
  <c r="H287" i="7"/>
  <c r="H50" i="7"/>
  <c r="C270" i="7"/>
  <c r="O194" i="7"/>
  <c r="O51" i="7" s="1"/>
  <c r="K50" i="7"/>
  <c r="K287" i="7"/>
  <c r="F75" i="7"/>
  <c r="C75" i="7" s="1"/>
  <c r="O50" i="7" l="1"/>
  <c r="O287" i="7"/>
  <c r="F194" i="7"/>
  <c r="C195" i="7"/>
  <c r="L287" i="7"/>
  <c r="F52" i="7"/>
  <c r="C53" i="7"/>
  <c r="I194" i="7"/>
  <c r="I51" i="7" s="1"/>
  <c r="F286" i="7"/>
  <c r="C286" i="7" s="1"/>
  <c r="C230" i="7"/>
  <c r="I287" i="7" l="1"/>
  <c r="I50" i="7"/>
  <c r="C194" i="7"/>
  <c r="C52" i="7"/>
  <c r="F51" i="7"/>
  <c r="F287" i="7" l="1"/>
  <c r="C287" i="7" s="1"/>
  <c r="C51" i="7"/>
  <c r="F50" i="7"/>
  <c r="C50" i="7" s="1"/>
  <c r="I249" i="6" l="1"/>
  <c r="H249" i="6"/>
  <c r="I248" i="6"/>
  <c r="H248" i="6"/>
  <c r="I247" i="6"/>
  <c r="H247" i="6"/>
  <c r="I246" i="6"/>
  <c r="H246" i="6"/>
  <c r="I245" i="6"/>
  <c r="H245" i="6"/>
  <c r="G245" i="6"/>
  <c r="F245" i="6"/>
  <c r="E245" i="6"/>
  <c r="E238" i="6" s="1"/>
  <c r="D245" i="6"/>
  <c r="I244" i="6"/>
  <c r="H244" i="6"/>
  <c r="I243" i="6"/>
  <c r="I242" i="6" s="1"/>
  <c r="H243" i="6"/>
  <c r="H242" i="6" s="1"/>
  <c r="H238" i="6" s="1"/>
  <c r="G242" i="6"/>
  <c r="F242" i="6"/>
  <c r="E242" i="6"/>
  <c r="D242" i="6"/>
  <c r="I241" i="6"/>
  <c r="H241" i="6"/>
  <c r="I240" i="6"/>
  <c r="H240" i="6"/>
  <c r="I239" i="6"/>
  <c r="H239" i="6"/>
  <c r="G238" i="6"/>
  <c r="F238" i="6"/>
  <c r="D238" i="6"/>
  <c r="I237" i="6"/>
  <c r="I236" i="6" s="1"/>
  <c r="H237" i="6"/>
  <c r="H236" i="6"/>
  <c r="G236" i="6"/>
  <c r="F236" i="6"/>
  <c r="E236" i="6"/>
  <c r="D236" i="6"/>
  <c r="I235" i="6"/>
  <c r="H235" i="6"/>
  <c r="I234" i="6"/>
  <c r="H234" i="6"/>
  <c r="I233" i="6"/>
  <c r="H233" i="6"/>
  <c r="I232" i="6"/>
  <c r="H232" i="6"/>
  <c r="H231" i="6" s="1"/>
  <c r="I231" i="6"/>
  <c r="G231" i="6"/>
  <c r="F231" i="6"/>
  <c r="F209" i="6" s="1"/>
  <c r="E231" i="6"/>
  <c r="D231" i="6"/>
  <c r="I230" i="6"/>
  <c r="H230" i="6"/>
  <c r="I229" i="6"/>
  <c r="H229" i="6"/>
  <c r="I228" i="6"/>
  <c r="H228" i="6"/>
  <c r="I227" i="6"/>
  <c r="H227" i="6"/>
  <c r="I226" i="6"/>
  <c r="H226" i="6"/>
  <c r="H224" i="6" s="1"/>
  <c r="I225" i="6"/>
  <c r="I224" i="6" s="1"/>
  <c r="H225" i="6"/>
  <c r="G224" i="6"/>
  <c r="F224" i="6"/>
  <c r="E224" i="6"/>
  <c r="D224" i="6"/>
  <c r="I223" i="6"/>
  <c r="H223" i="6"/>
  <c r="I222" i="6"/>
  <c r="H222" i="6"/>
  <c r="I221" i="6"/>
  <c r="H221" i="6"/>
  <c r="I220" i="6"/>
  <c r="H220" i="6"/>
  <c r="H219" i="6" s="1"/>
  <c r="I219" i="6"/>
  <c r="G219" i="6"/>
  <c r="F219" i="6"/>
  <c r="E219" i="6"/>
  <c r="D219" i="6"/>
  <c r="I218" i="6"/>
  <c r="H218" i="6"/>
  <c r="I217" i="6"/>
  <c r="H217" i="6"/>
  <c r="I216" i="6"/>
  <c r="H216" i="6"/>
  <c r="I215" i="6"/>
  <c r="H215" i="6"/>
  <c r="I214" i="6"/>
  <c r="H214" i="6"/>
  <c r="I213" i="6"/>
  <c r="H213" i="6"/>
  <c r="I212" i="6"/>
  <c r="H212" i="6"/>
  <c r="I211" i="6"/>
  <c r="I210" i="6" s="1"/>
  <c r="H211" i="6"/>
  <c r="H210" i="6"/>
  <c r="G210" i="6"/>
  <c r="G209" i="6" s="1"/>
  <c r="F210" i="6"/>
  <c r="E210" i="6"/>
  <c r="D210" i="6"/>
  <c r="D209" i="6" s="1"/>
  <c r="E209" i="6"/>
  <c r="I208" i="6"/>
  <c r="H208" i="6"/>
  <c r="I207" i="6"/>
  <c r="H207" i="6"/>
  <c r="I206" i="6"/>
  <c r="H206" i="6"/>
  <c r="I205" i="6"/>
  <c r="H205" i="6"/>
  <c r="I204" i="6"/>
  <c r="H204" i="6"/>
  <c r="H203" i="6" s="1"/>
  <c r="I203" i="6"/>
  <c r="G203" i="6"/>
  <c r="F203" i="6"/>
  <c r="F164" i="6" s="1"/>
  <c r="E203" i="6"/>
  <c r="D203" i="6"/>
  <c r="I202" i="6"/>
  <c r="H202" i="6"/>
  <c r="I201" i="6"/>
  <c r="H201" i="6"/>
  <c r="I200" i="6"/>
  <c r="H200" i="6"/>
  <c r="I199" i="6"/>
  <c r="H199" i="6"/>
  <c r="I198" i="6"/>
  <c r="H198" i="6"/>
  <c r="I197" i="6"/>
  <c r="H197" i="6"/>
  <c r="I196" i="6"/>
  <c r="H196" i="6"/>
  <c r="G196" i="6"/>
  <c r="F196" i="6"/>
  <c r="E196" i="6"/>
  <c r="D196" i="6"/>
  <c r="D164" i="6" s="1"/>
  <c r="D12" i="6" s="1"/>
  <c r="I195" i="6"/>
  <c r="H195" i="6"/>
  <c r="H191" i="6" s="1"/>
  <c r="H194" i="6"/>
  <c r="I193" i="6"/>
  <c r="H193" i="6"/>
  <c r="I192" i="6"/>
  <c r="H192" i="6"/>
  <c r="I191" i="6"/>
  <c r="G191" i="6"/>
  <c r="F191" i="6"/>
  <c r="E191" i="6"/>
  <c r="D191" i="6"/>
  <c r="I190" i="6"/>
  <c r="H190" i="6"/>
  <c r="I189" i="6"/>
  <c r="H189" i="6"/>
  <c r="G189" i="6"/>
  <c r="F189" i="6"/>
  <c r="E189" i="6"/>
  <c r="D189" i="6"/>
  <c r="I188" i="6"/>
  <c r="H188" i="6"/>
  <c r="I187" i="6"/>
  <c r="H187" i="6"/>
  <c r="G187" i="6"/>
  <c r="F187" i="6"/>
  <c r="E187" i="6"/>
  <c r="D187" i="6"/>
  <c r="I186" i="6"/>
  <c r="H186" i="6"/>
  <c r="I185" i="6"/>
  <c r="H185" i="6"/>
  <c r="G185" i="6"/>
  <c r="F185" i="6"/>
  <c r="E185" i="6"/>
  <c r="D185" i="6"/>
  <c r="I184" i="6"/>
  <c r="H184" i="6"/>
  <c r="I183" i="6"/>
  <c r="H183" i="6"/>
  <c r="I182" i="6"/>
  <c r="H182" i="6"/>
  <c r="I181" i="6"/>
  <c r="I180" i="6" s="1"/>
  <c r="H181" i="6"/>
  <c r="H180" i="6"/>
  <c r="G180" i="6"/>
  <c r="F180" i="6"/>
  <c r="E180" i="6"/>
  <c r="D180" i="6"/>
  <c r="I179" i="6"/>
  <c r="H179" i="6"/>
  <c r="I178" i="6"/>
  <c r="H178" i="6"/>
  <c r="I177" i="6"/>
  <c r="H177" i="6"/>
  <c r="I176" i="6"/>
  <c r="H176" i="6"/>
  <c r="I175" i="6"/>
  <c r="I174" i="6" s="1"/>
  <c r="H175" i="6"/>
  <c r="H174" i="6"/>
  <c r="G174" i="6"/>
  <c r="G164" i="6" s="1"/>
  <c r="F174" i="6"/>
  <c r="E174" i="6"/>
  <c r="D174" i="6"/>
  <c r="I173" i="6"/>
  <c r="H173" i="6"/>
  <c r="I172" i="6"/>
  <c r="H172" i="6"/>
  <c r="I171" i="6"/>
  <c r="H171" i="6"/>
  <c r="I170" i="6"/>
  <c r="H170" i="6"/>
  <c r="I169" i="6"/>
  <c r="H169" i="6"/>
  <c r="I168" i="6"/>
  <c r="H168" i="6"/>
  <c r="I167" i="6"/>
  <c r="H167" i="6"/>
  <c r="G167" i="6"/>
  <c r="F167" i="6"/>
  <c r="E167" i="6"/>
  <c r="D167" i="6"/>
  <c r="I166" i="6"/>
  <c r="H166" i="6"/>
  <c r="I165" i="6"/>
  <c r="H165" i="6"/>
  <c r="G165" i="6"/>
  <c r="F165" i="6"/>
  <c r="E165" i="6"/>
  <c r="E164" i="6" s="1"/>
  <c r="D165" i="6"/>
  <c r="I163" i="6"/>
  <c r="I162" i="6" s="1"/>
  <c r="H163" i="6"/>
  <c r="H162" i="6"/>
  <c r="G162" i="6"/>
  <c r="F162" i="6"/>
  <c r="E162" i="6"/>
  <c r="D162" i="6"/>
  <c r="I161" i="6"/>
  <c r="H161" i="6"/>
  <c r="I160" i="6"/>
  <c r="H160" i="6"/>
  <c r="H159" i="6" s="1"/>
  <c r="I159" i="6"/>
  <c r="G159" i="6"/>
  <c r="F159" i="6"/>
  <c r="E159" i="6"/>
  <c r="D159" i="6"/>
  <c r="I158" i="6"/>
  <c r="H158" i="6"/>
  <c r="H157" i="6" s="1"/>
  <c r="I157" i="6"/>
  <c r="G157" i="6"/>
  <c r="F157" i="6"/>
  <c r="E157" i="6"/>
  <c r="D157" i="6"/>
  <c r="I156" i="6"/>
  <c r="H156" i="6"/>
  <c r="H155" i="6" s="1"/>
  <c r="H148" i="6" s="1"/>
  <c r="I155" i="6"/>
  <c r="G155" i="6"/>
  <c r="F155" i="6"/>
  <c r="E155" i="6"/>
  <c r="D155" i="6"/>
  <c r="I154" i="6"/>
  <c r="H154" i="6"/>
  <c r="I153" i="6"/>
  <c r="H153" i="6"/>
  <c r="I152" i="6"/>
  <c r="H152" i="6"/>
  <c r="I151" i="6"/>
  <c r="H151" i="6"/>
  <c r="I150" i="6"/>
  <c r="H150" i="6"/>
  <c r="I149" i="6"/>
  <c r="I148" i="6" s="1"/>
  <c r="H149" i="6"/>
  <c r="G149" i="6"/>
  <c r="F149" i="6"/>
  <c r="E149" i="6"/>
  <c r="E148" i="6" s="1"/>
  <c r="D149" i="6"/>
  <c r="G148" i="6"/>
  <c r="F148" i="6"/>
  <c r="D148" i="6"/>
  <c r="I147" i="6"/>
  <c r="I146" i="6" s="1"/>
  <c r="H147" i="6"/>
  <c r="H146" i="6"/>
  <c r="G146" i="6"/>
  <c r="G132" i="6" s="1"/>
  <c r="F146" i="6"/>
  <c r="E146" i="6"/>
  <c r="D146" i="6"/>
  <c r="I145" i="6"/>
  <c r="H145" i="6"/>
  <c r="I144" i="6"/>
  <c r="H144" i="6"/>
  <c r="I143" i="6"/>
  <c r="H143" i="6"/>
  <c r="I142" i="6"/>
  <c r="H142" i="6"/>
  <c r="I141" i="6"/>
  <c r="H141" i="6"/>
  <c r="G141" i="6"/>
  <c r="F141" i="6"/>
  <c r="E141" i="6"/>
  <c r="D141" i="6"/>
  <c r="I140" i="6"/>
  <c r="H140" i="6"/>
  <c r="I139" i="6"/>
  <c r="H139" i="6"/>
  <c r="I138" i="6"/>
  <c r="H138" i="6"/>
  <c r="I137" i="6"/>
  <c r="H137" i="6"/>
  <c r="G137" i="6"/>
  <c r="F137" i="6"/>
  <c r="E137" i="6"/>
  <c r="D137" i="6"/>
  <c r="I136" i="6"/>
  <c r="H136" i="6"/>
  <c r="I135" i="6"/>
  <c r="H135" i="6"/>
  <c r="I134" i="6"/>
  <c r="H134" i="6"/>
  <c r="I133" i="6"/>
  <c r="I132" i="6" s="1"/>
  <c r="H133" i="6"/>
  <c r="G133" i="6"/>
  <c r="F133" i="6"/>
  <c r="E133" i="6"/>
  <c r="E132" i="6" s="1"/>
  <c r="D133" i="6"/>
  <c r="H132" i="6"/>
  <c r="F132" i="6"/>
  <c r="D132" i="6"/>
  <c r="I131" i="6"/>
  <c r="H131" i="6"/>
  <c r="I130" i="6"/>
  <c r="H130" i="6"/>
  <c r="I129" i="6"/>
  <c r="H129" i="6"/>
  <c r="I128" i="6"/>
  <c r="H128" i="6"/>
  <c r="H127" i="6" s="1"/>
  <c r="I127" i="6"/>
  <c r="G127" i="6"/>
  <c r="F127" i="6"/>
  <c r="E127" i="6"/>
  <c r="D127" i="6"/>
  <c r="I126" i="6"/>
  <c r="H126" i="6"/>
  <c r="I125" i="6"/>
  <c r="H125" i="6"/>
  <c r="I124" i="6"/>
  <c r="H124" i="6"/>
  <c r="H123" i="6" s="1"/>
  <c r="I123" i="6"/>
  <c r="G123" i="6"/>
  <c r="F123" i="6"/>
  <c r="E123" i="6"/>
  <c r="D123" i="6"/>
  <c r="I122" i="6"/>
  <c r="H122" i="6"/>
  <c r="I121" i="6"/>
  <c r="H121" i="6"/>
  <c r="I120" i="6"/>
  <c r="H120" i="6"/>
  <c r="I119" i="6"/>
  <c r="I118" i="6" s="1"/>
  <c r="H119" i="6"/>
  <c r="H118" i="6"/>
  <c r="G118" i="6"/>
  <c r="F118" i="6"/>
  <c r="E118" i="6"/>
  <c r="D118" i="6"/>
  <c r="I117" i="6"/>
  <c r="H117" i="6"/>
  <c r="I116" i="6"/>
  <c r="H116" i="6"/>
  <c r="I115" i="6"/>
  <c r="H115" i="6"/>
  <c r="I114" i="6"/>
  <c r="H114" i="6"/>
  <c r="H113" i="6" s="1"/>
  <c r="I113" i="6"/>
  <c r="G113" i="6"/>
  <c r="F113" i="6"/>
  <c r="E113" i="6"/>
  <c r="D113" i="6"/>
  <c r="I112" i="6"/>
  <c r="H112" i="6"/>
  <c r="I111" i="6"/>
  <c r="H111" i="6"/>
  <c r="I110" i="6"/>
  <c r="H110" i="6"/>
  <c r="I109" i="6"/>
  <c r="I108" i="6" s="1"/>
  <c r="H109" i="6"/>
  <c r="H108" i="6"/>
  <c r="G108" i="6"/>
  <c r="F108" i="6"/>
  <c r="E108" i="6"/>
  <c r="D108" i="6"/>
  <c r="I107" i="6"/>
  <c r="H107" i="6"/>
  <c r="I106" i="6"/>
  <c r="H106" i="6"/>
  <c r="I105" i="6"/>
  <c r="I104" i="6" s="1"/>
  <c r="H105" i="6"/>
  <c r="H104" i="6"/>
  <c r="G104" i="6"/>
  <c r="F104" i="6"/>
  <c r="E104" i="6"/>
  <c r="D104" i="6"/>
  <c r="I103" i="6"/>
  <c r="H103" i="6"/>
  <c r="I102" i="6"/>
  <c r="H102" i="6"/>
  <c r="I101" i="6"/>
  <c r="H101" i="6"/>
  <c r="I100" i="6"/>
  <c r="H100" i="6"/>
  <c r="I99" i="6"/>
  <c r="I98" i="6" s="1"/>
  <c r="H99" i="6"/>
  <c r="H98" i="6"/>
  <c r="G98" i="6"/>
  <c r="F98" i="6"/>
  <c r="E98" i="6"/>
  <c r="D98" i="6"/>
  <c r="I97" i="6"/>
  <c r="H97" i="6"/>
  <c r="I96" i="6"/>
  <c r="H96" i="6"/>
  <c r="I95" i="6"/>
  <c r="I94" i="6" s="1"/>
  <c r="H95" i="6"/>
  <c r="H94" i="6"/>
  <c r="G94" i="6"/>
  <c r="F94" i="6"/>
  <c r="E94" i="6"/>
  <c r="D94" i="6"/>
  <c r="I93" i="6"/>
  <c r="H93" i="6"/>
  <c r="I92" i="6"/>
  <c r="H92" i="6"/>
  <c r="I91" i="6"/>
  <c r="I90" i="6" s="1"/>
  <c r="H91" i="6"/>
  <c r="H90" i="6"/>
  <c r="G90" i="6"/>
  <c r="G86" i="6" s="1"/>
  <c r="F90" i="6"/>
  <c r="E90" i="6"/>
  <c r="D90" i="6"/>
  <c r="I89" i="6"/>
  <c r="H89" i="6"/>
  <c r="I88" i="6"/>
  <c r="H88" i="6"/>
  <c r="H87" i="6" s="1"/>
  <c r="H86" i="6" s="1"/>
  <c r="I87" i="6"/>
  <c r="I86" i="6" s="1"/>
  <c r="G87" i="6"/>
  <c r="F87" i="6"/>
  <c r="E87" i="6"/>
  <c r="E86" i="6" s="1"/>
  <c r="D87" i="6"/>
  <c r="F86" i="6"/>
  <c r="D86" i="6"/>
  <c r="I85" i="6"/>
  <c r="H85" i="6"/>
  <c r="I84" i="6"/>
  <c r="H84" i="6"/>
  <c r="I83" i="6"/>
  <c r="H83" i="6"/>
  <c r="I82" i="6"/>
  <c r="H82" i="6"/>
  <c r="H81" i="6" s="1"/>
  <c r="I81" i="6"/>
  <c r="G81" i="6"/>
  <c r="F81" i="6"/>
  <c r="E81" i="6"/>
  <c r="D81" i="6"/>
  <c r="I80" i="6"/>
  <c r="H80" i="6"/>
  <c r="I79" i="6"/>
  <c r="H79" i="6"/>
  <c r="I78" i="6"/>
  <c r="H78" i="6"/>
  <c r="I77" i="6"/>
  <c r="H77" i="6"/>
  <c r="G77" i="6"/>
  <c r="F77" i="6"/>
  <c r="E77" i="6"/>
  <c r="D77" i="6"/>
  <c r="I76" i="6"/>
  <c r="H76" i="6"/>
  <c r="I75" i="6"/>
  <c r="H75" i="6"/>
  <c r="I74" i="6"/>
  <c r="H74" i="6"/>
  <c r="I73" i="6"/>
  <c r="I72" i="6" s="1"/>
  <c r="H73" i="6"/>
  <c r="H72" i="6" s="1"/>
  <c r="G72" i="6"/>
  <c r="F72" i="6"/>
  <c r="E72" i="6"/>
  <c r="D72" i="6"/>
  <c r="I71" i="6"/>
  <c r="H71" i="6"/>
  <c r="I70" i="6"/>
  <c r="H70" i="6"/>
  <c r="I69" i="6"/>
  <c r="I68" i="6" s="1"/>
  <c r="H69" i="6"/>
  <c r="H68" i="6" s="1"/>
  <c r="G68" i="6"/>
  <c r="F68" i="6"/>
  <c r="E68" i="6"/>
  <c r="D68" i="6"/>
  <c r="I67" i="6"/>
  <c r="H67" i="6"/>
  <c r="I66" i="6"/>
  <c r="H66" i="6"/>
  <c r="I65" i="6"/>
  <c r="H65" i="6"/>
  <c r="I64" i="6"/>
  <c r="H64" i="6"/>
  <c r="I63" i="6"/>
  <c r="H63" i="6"/>
  <c r="G63" i="6"/>
  <c r="F63" i="6"/>
  <c r="E63" i="6"/>
  <c r="E57" i="6" s="1"/>
  <c r="E12" i="6" s="1"/>
  <c r="D63" i="6"/>
  <c r="I62" i="6"/>
  <c r="H62" i="6"/>
  <c r="I61" i="6"/>
  <c r="H61" i="6"/>
  <c r="I60" i="6"/>
  <c r="H60" i="6"/>
  <c r="I59" i="6"/>
  <c r="I58" i="6" s="1"/>
  <c r="I57" i="6" s="1"/>
  <c r="H59" i="6"/>
  <c r="H58" i="6" s="1"/>
  <c r="H57" i="6" s="1"/>
  <c r="G58" i="6"/>
  <c r="E58" i="6"/>
  <c r="G57" i="6"/>
  <c r="F57" i="6"/>
  <c r="D57" i="6"/>
  <c r="I56" i="6"/>
  <c r="H56" i="6"/>
  <c r="I55" i="6"/>
  <c r="H55" i="6"/>
  <c r="I54" i="6"/>
  <c r="H54" i="6"/>
  <c r="I53" i="6"/>
  <c r="H53" i="6"/>
  <c r="I52" i="6"/>
  <c r="H52" i="6"/>
  <c r="I51" i="6"/>
  <c r="H51" i="6"/>
  <c r="H50" i="6" s="1"/>
  <c r="H29" i="6" s="1"/>
  <c r="I50" i="6"/>
  <c r="G50" i="6"/>
  <c r="F50" i="6"/>
  <c r="E50" i="6"/>
  <c r="D50" i="6"/>
  <c r="I49" i="6"/>
  <c r="H49" i="6"/>
  <c r="I48" i="6"/>
  <c r="H48" i="6"/>
  <c r="I47" i="6"/>
  <c r="H47" i="6"/>
  <c r="I46" i="6"/>
  <c r="H46" i="6"/>
  <c r="I45" i="6"/>
  <c r="H45" i="6"/>
  <c r="I44" i="6"/>
  <c r="H44" i="6"/>
  <c r="I43" i="6"/>
  <c r="H43" i="6"/>
  <c r="I42" i="6"/>
  <c r="H42" i="6"/>
  <c r="G42" i="6"/>
  <c r="F42" i="6"/>
  <c r="E42" i="6"/>
  <c r="D42" i="6"/>
  <c r="I41" i="6"/>
  <c r="H41" i="6"/>
  <c r="I40" i="6"/>
  <c r="H40" i="6"/>
  <c r="I39" i="6"/>
  <c r="H39" i="6"/>
  <c r="I38" i="6"/>
  <c r="H38" i="6"/>
  <c r="I37" i="6"/>
  <c r="H37" i="6"/>
  <c r="I36" i="6"/>
  <c r="H36" i="6"/>
  <c r="G36" i="6"/>
  <c r="F36" i="6"/>
  <c r="E36" i="6"/>
  <c r="D36" i="6"/>
  <c r="I35" i="6"/>
  <c r="H35" i="6"/>
  <c r="I34" i="6"/>
  <c r="H34" i="6"/>
  <c r="I33" i="6"/>
  <c r="H33" i="6"/>
  <c r="I32" i="6"/>
  <c r="H32" i="6"/>
  <c r="I31" i="6"/>
  <c r="H31" i="6"/>
  <c r="I30" i="6"/>
  <c r="I29" i="6" s="1"/>
  <c r="H30" i="6"/>
  <c r="G30" i="6"/>
  <c r="F30" i="6"/>
  <c r="E30" i="6"/>
  <c r="E29" i="6" s="1"/>
  <c r="D30" i="6"/>
  <c r="G29" i="6"/>
  <c r="F29" i="6"/>
  <c r="D29" i="6"/>
  <c r="I28" i="6"/>
  <c r="H28" i="6"/>
  <c r="I27" i="6"/>
  <c r="H27" i="6"/>
  <c r="I26" i="6"/>
  <c r="H26" i="6"/>
  <c r="I25" i="6"/>
  <c r="H25" i="6"/>
  <c r="I24" i="6"/>
  <c r="H24" i="6"/>
  <c r="I23" i="6"/>
  <c r="H23" i="6"/>
  <c r="I22" i="6"/>
  <c r="H22" i="6"/>
  <c r="I21" i="6"/>
  <c r="H21" i="6"/>
  <c r="I20" i="6"/>
  <c r="H20" i="6"/>
  <c r="G20" i="6"/>
  <c r="F20" i="6"/>
  <c r="E20" i="6"/>
  <c r="D20" i="6"/>
  <c r="I19" i="6"/>
  <c r="H19" i="6"/>
  <c r="I18" i="6"/>
  <c r="H18" i="6"/>
  <c r="I17" i="6"/>
  <c r="H17" i="6"/>
  <c r="I16" i="6"/>
  <c r="H16" i="6"/>
  <c r="I15" i="6"/>
  <c r="H15" i="6"/>
  <c r="I14" i="6"/>
  <c r="I13" i="6" s="1"/>
  <c r="H14" i="6"/>
  <c r="H13" i="6" s="1"/>
  <c r="G13" i="6"/>
  <c r="F13" i="6"/>
  <c r="E13" i="6"/>
  <c r="D13" i="6"/>
  <c r="O298" i="5"/>
  <c r="L298" i="5"/>
  <c r="I298" i="5"/>
  <c r="F298" i="5"/>
  <c r="O297" i="5"/>
  <c r="L297" i="5"/>
  <c r="I297" i="5"/>
  <c r="F297" i="5"/>
  <c r="O296" i="5"/>
  <c r="L296" i="5"/>
  <c r="I296" i="5"/>
  <c r="F296" i="5"/>
  <c r="C296" i="5"/>
  <c r="O295" i="5"/>
  <c r="L295" i="5"/>
  <c r="I295" i="5"/>
  <c r="F295" i="5"/>
  <c r="C295" i="5" s="1"/>
  <c r="O294" i="5"/>
  <c r="L294" i="5"/>
  <c r="I294" i="5"/>
  <c r="C294" i="5" s="1"/>
  <c r="F294" i="5"/>
  <c r="O293" i="5"/>
  <c r="L293" i="5"/>
  <c r="L290" i="5" s="1"/>
  <c r="I293" i="5"/>
  <c r="F293" i="5"/>
  <c r="O292" i="5"/>
  <c r="O290" i="5" s="1"/>
  <c r="L292" i="5"/>
  <c r="I292" i="5"/>
  <c r="F292" i="5"/>
  <c r="C292" i="5"/>
  <c r="O291" i="5"/>
  <c r="L291" i="5"/>
  <c r="I291" i="5"/>
  <c r="F291" i="5"/>
  <c r="N290" i="5"/>
  <c r="M290" i="5"/>
  <c r="K290" i="5"/>
  <c r="J290" i="5"/>
  <c r="I290" i="5"/>
  <c r="H290" i="5"/>
  <c r="G290" i="5"/>
  <c r="E290" i="5"/>
  <c r="D290" i="5"/>
  <c r="O285" i="5"/>
  <c r="L285" i="5"/>
  <c r="L283" i="5" s="1"/>
  <c r="I285" i="5"/>
  <c r="F285" i="5"/>
  <c r="O284" i="5"/>
  <c r="O283" i="5" s="1"/>
  <c r="L284" i="5"/>
  <c r="I284" i="5"/>
  <c r="F284" i="5"/>
  <c r="C284" i="5"/>
  <c r="N283" i="5"/>
  <c r="M283" i="5"/>
  <c r="K283" i="5"/>
  <c r="J283" i="5"/>
  <c r="I283" i="5"/>
  <c r="H283" i="5"/>
  <c r="G283" i="5"/>
  <c r="F283" i="5"/>
  <c r="E283" i="5"/>
  <c r="D283" i="5"/>
  <c r="O282" i="5"/>
  <c r="L282" i="5"/>
  <c r="I282" i="5"/>
  <c r="F282" i="5"/>
  <c r="O281" i="5"/>
  <c r="N281" i="5"/>
  <c r="N269" i="5" s="1"/>
  <c r="M281" i="5"/>
  <c r="L281" i="5"/>
  <c r="K281" i="5"/>
  <c r="J281" i="5"/>
  <c r="H281" i="5"/>
  <c r="G281" i="5"/>
  <c r="F281" i="5"/>
  <c r="E281" i="5"/>
  <c r="D281" i="5"/>
  <c r="O280" i="5"/>
  <c r="L280" i="5"/>
  <c r="I280" i="5"/>
  <c r="F280" i="5"/>
  <c r="C280" i="5"/>
  <c r="O279" i="5"/>
  <c r="L279" i="5"/>
  <c r="I279" i="5"/>
  <c r="F279" i="5"/>
  <c r="O278" i="5"/>
  <c r="L278" i="5"/>
  <c r="I278" i="5"/>
  <c r="F278" i="5"/>
  <c r="O277" i="5"/>
  <c r="L277" i="5"/>
  <c r="L276" i="5" s="1"/>
  <c r="I277" i="5"/>
  <c r="F277" i="5"/>
  <c r="O276" i="5"/>
  <c r="N276" i="5"/>
  <c r="M276" i="5"/>
  <c r="K276" i="5"/>
  <c r="J276" i="5"/>
  <c r="H276" i="5"/>
  <c r="G276" i="5"/>
  <c r="E276" i="5"/>
  <c r="D276" i="5"/>
  <c r="O275" i="5"/>
  <c r="L275" i="5"/>
  <c r="I275" i="5"/>
  <c r="F275" i="5"/>
  <c r="C275" i="5" s="1"/>
  <c r="O274" i="5"/>
  <c r="L274" i="5"/>
  <c r="I274" i="5"/>
  <c r="F274" i="5"/>
  <c r="O273" i="5"/>
  <c r="L273" i="5"/>
  <c r="L272" i="5" s="1"/>
  <c r="I273" i="5"/>
  <c r="F273" i="5"/>
  <c r="C273" i="5" s="1"/>
  <c r="O272" i="5"/>
  <c r="O270" i="5" s="1"/>
  <c r="O269" i="5" s="1"/>
  <c r="N272" i="5"/>
  <c r="M272" i="5"/>
  <c r="K272" i="5"/>
  <c r="K270" i="5" s="1"/>
  <c r="K269" i="5" s="1"/>
  <c r="J272" i="5"/>
  <c r="H272" i="5"/>
  <c r="G272" i="5"/>
  <c r="F272" i="5"/>
  <c r="E272" i="5"/>
  <c r="D272" i="5"/>
  <c r="O271" i="5"/>
  <c r="L271" i="5"/>
  <c r="I271" i="5"/>
  <c r="F271" i="5"/>
  <c r="N270" i="5"/>
  <c r="M270" i="5"/>
  <c r="M269" i="5" s="1"/>
  <c r="J270" i="5"/>
  <c r="H270" i="5"/>
  <c r="E270" i="5"/>
  <c r="E269" i="5" s="1"/>
  <c r="D270" i="5"/>
  <c r="J269" i="5"/>
  <c r="H269" i="5"/>
  <c r="D269" i="5"/>
  <c r="O268" i="5"/>
  <c r="L268" i="5"/>
  <c r="I268" i="5"/>
  <c r="F268" i="5"/>
  <c r="C268" i="5"/>
  <c r="O267" i="5"/>
  <c r="L267" i="5"/>
  <c r="I267" i="5"/>
  <c r="F267" i="5"/>
  <c r="O266" i="5"/>
  <c r="L266" i="5"/>
  <c r="I266" i="5"/>
  <c r="F266" i="5"/>
  <c r="O265" i="5"/>
  <c r="L265" i="5"/>
  <c r="L264" i="5" s="1"/>
  <c r="I265" i="5"/>
  <c r="F265" i="5"/>
  <c r="C265" i="5" s="1"/>
  <c r="O264" i="5"/>
  <c r="N264" i="5"/>
  <c r="M264" i="5"/>
  <c r="K264" i="5"/>
  <c r="J264" i="5"/>
  <c r="H264" i="5"/>
  <c r="G264" i="5"/>
  <c r="E264" i="5"/>
  <c r="D264" i="5"/>
  <c r="O263" i="5"/>
  <c r="L263" i="5"/>
  <c r="I263" i="5"/>
  <c r="F263" i="5"/>
  <c r="O262" i="5"/>
  <c r="L262" i="5"/>
  <c r="I262" i="5"/>
  <c r="F262" i="5"/>
  <c r="O261" i="5"/>
  <c r="L261" i="5"/>
  <c r="L260" i="5" s="1"/>
  <c r="L259" i="5" s="1"/>
  <c r="I261" i="5"/>
  <c r="F261" i="5"/>
  <c r="O260" i="5"/>
  <c r="N260" i="5"/>
  <c r="M260" i="5"/>
  <c r="M259" i="5" s="1"/>
  <c r="M230" i="5" s="1"/>
  <c r="K260" i="5"/>
  <c r="J260" i="5"/>
  <c r="H260" i="5"/>
  <c r="G260" i="5"/>
  <c r="G259" i="5" s="1"/>
  <c r="E260" i="5"/>
  <c r="D260" i="5"/>
  <c r="N259" i="5"/>
  <c r="J259" i="5"/>
  <c r="H259" i="5"/>
  <c r="E259" i="5"/>
  <c r="D259" i="5"/>
  <c r="O258" i="5"/>
  <c r="L258" i="5"/>
  <c r="I258" i="5"/>
  <c r="C258" i="5" s="1"/>
  <c r="F258" i="5"/>
  <c r="O257" i="5"/>
  <c r="L257" i="5"/>
  <c r="I257" i="5"/>
  <c r="F257" i="5"/>
  <c r="O256" i="5"/>
  <c r="L256" i="5"/>
  <c r="I256" i="5"/>
  <c r="F256" i="5"/>
  <c r="C256" i="5"/>
  <c r="O255" i="5"/>
  <c r="L255" i="5"/>
  <c r="I255" i="5"/>
  <c r="F255" i="5"/>
  <c r="O254" i="5"/>
  <c r="L254" i="5"/>
  <c r="I254" i="5"/>
  <c r="F254" i="5"/>
  <c r="O253" i="5"/>
  <c r="L253" i="5"/>
  <c r="L252" i="5" s="1"/>
  <c r="I253" i="5"/>
  <c r="F253" i="5"/>
  <c r="O252" i="5"/>
  <c r="O251" i="5" s="1"/>
  <c r="N252" i="5"/>
  <c r="M252" i="5"/>
  <c r="K252" i="5"/>
  <c r="K251" i="5" s="1"/>
  <c r="J252" i="5"/>
  <c r="H252" i="5"/>
  <c r="G252" i="5"/>
  <c r="G251" i="5" s="1"/>
  <c r="E252" i="5"/>
  <c r="D252" i="5"/>
  <c r="N251" i="5"/>
  <c r="M251" i="5"/>
  <c r="L251" i="5"/>
  <c r="J251" i="5"/>
  <c r="H251" i="5"/>
  <c r="E251" i="5"/>
  <c r="D251" i="5"/>
  <c r="O250" i="5"/>
  <c r="L250" i="5"/>
  <c r="I250" i="5"/>
  <c r="C250" i="5" s="1"/>
  <c r="F250" i="5"/>
  <c r="O249" i="5"/>
  <c r="L249" i="5"/>
  <c r="L246" i="5" s="1"/>
  <c r="I249" i="5"/>
  <c r="F249" i="5"/>
  <c r="C249" i="5" s="1"/>
  <c r="O248" i="5"/>
  <c r="O246" i="5" s="1"/>
  <c r="L248" i="5"/>
  <c r="I248" i="5"/>
  <c r="F248" i="5"/>
  <c r="C248" i="5"/>
  <c r="O247" i="5"/>
  <c r="L247" i="5"/>
  <c r="I247" i="5"/>
  <c r="F247" i="5"/>
  <c r="N246" i="5"/>
  <c r="M246" i="5"/>
  <c r="K246" i="5"/>
  <c r="J246" i="5"/>
  <c r="I246" i="5"/>
  <c r="H246" i="5"/>
  <c r="G246" i="5"/>
  <c r="E246" i="5"/>
  <c r="D246" i="5"/>
  <c r="O245" i="5"/>
  <c r="L245" i="5"/>
  <c r="I245" i="5"/>
  <c r="F245" i="5"/>
  <c r="O244" i="5"/>
  <c r="L244" i="5"/>
  <c r="I244" i="5"/>
  <c r="F244" i="5"/>
  <c r="C244" i="5"/>
  <c r="O243" i="5"/>
  <c r="L243" i="5"/>
  <c r="I243" i="5"/>
  <c r="F243" i="5"/>
  <c r="C243" i="5" s="1"/>
  <c r="O242" i="5"/>
  <c r="L242" i="5"/>
  <c r="I242" i="5"/>
  <c r="C242" i="5" s="1"/>
  <c r="F242" i="5"/>
  <c r="O241" i="5"/>
  <c r="L241" i="5"/>
  <c r="L238" i="5" s="1"/>
  <c r="I241" i="5"/>
  <c r="F241" i="5"/>
  <c r="O240" i="5"/>
  <c r="O238" i="5" s="1"/>
  <c r="L240" i="5"/>
  <c r="I240" i="5"/>
  <c r="F240" i="5"/>
  <c r="C240" i="5"/>
  <c r="O239" i="5"/>
  <c r="L239" i="5"/>
  <c r="I239" i="5"/>
  <c r="F239" i="5"/>
  <c r="N238" i="5"/>
  <c r="M238" i="5"/>
  <c r="M231" i="5" s="1"/>
  <c r="K238" i="5"/>
  <c r="J238" i="5"/>
  <c r="I238" i="5"/>
  <c r="H238" i="5"/>
  <c r="G238" i="5"/>
  <c r="E238" i="5"/>
  <c r="E231" i="5" s="1"/>
  <c r="D238" i="5"/>
  <c r="O237" i="5"/>
  <c r="L237" i="5"/>
  <c r="I237" i="5"/>
  <c r="F237" i="5"/>
  <c r="C237" i="5" s="1"/>
  <c r="O236" i="5"/>
  <c r="O235" i="5" s="1"/>
  <c r="L236" i="5"/>
  <c r="I236" i="5"/>
  <c r="F236" i="5"/>
  <c r="C236" i="5"/>
  <c r="N235" i="5"/>
  <c r="M235" i="5"/>
  <c r="L235" i="5"/>
  <c r="C235" i="5" s="1"/>
  <c r="K235" i="5"/>
  <c r="J235" i="5"/>
  <c r="I235" i="5"/>
  <c r="H235" i="5"/>
  <c r="G235" i="5"/>
  <c r="F235" i="5"/>
  <c r="E235" i="5"/>
  <c r="D235" i="5"/>
  <c r="D231" i="5" s="1"/>
  <c r="D230" i="5" s="1"/>
  <c r="O234" i="5"/>
  <c r="L234" i="5"/>
  <c r="I234" i="5"/>
  <c r="I233" i="5" s="1"/>
  <c r="I231" i="5" s="1"/>
  <c r="F234" i="5"/>
  <c r="C234" i="5" s="1"/>
  <c r="O233" i="5"/>
  <c r="N233" i="5"/>
  <c r="N231" i="5" s="1"/>
  <c r="N230" i="5" s="1"/>
  <c r="M233" i="5"/>
  <c r="L233" i="5"/>
  <c r="K233" i="5"/>
  <c r="J233" i="5"/>
  <c r="J231" i="5" s="1"/>
  <c r="J230" i="5" s="1"/>
  <c r="H233" i="5"/>
  <c r="G233" i="5"/>
  <c r="F233" i="5"/>
  <c r="E233" i="5"/>
  <c r="D233" i="5"/>
  <c r="O232" i="5"/>
  <c r="O231" i="5" s="1"/>
  <c r="L232" i="5"/>
  <c r="I232" i="5"/>
  <c r="F232" i="5"/>
  <c r="C232" i="5"/>
  <c r="K231" i="5"/>
  <c r="H231" i="5"/>
  <c r="H230" i="5" s="1"/>
  <c r="G231" i="5"/>
  <c r="E230" i="5"/>
  <c r="O229" i="5"/>
  <c r="L229" i="5"/>
  <c r="I229" i="5"/>
  <c r="F229" i="5"/>
  <c r="C229" i="5" s="1"/>
  <c r="O228" i="5"/>
  <c r="O227" i="5" s="1"/>
  <c r="L228" i="5"/>
  <c r="I228" i="5"/>
  <c r="F228" i="5"/>
  <c r="C228" i="5"/>
  <c r="N227" i="5"/>
  <c r="M227" i="5"/>
  <c r="L227" i="5"/>
  <c r="C227" i="5" s="1"/>
  <c r="K227" i="5"/>
  <c r="J227" i="5"/>
  <c r="I227" i="5"/>
  <c r="H227" i="5"/>
  <c r="G227" i="5"/>
  <c r="F227" i="5"/>
  <c r="E227" i="5"/>
  <c r="D227" i="5"/>
  <c r="O226" i="5"/>
  <c r="L226" i="5"/>
  <c r="I226" i="5"/>
  <c r="F226" i="5"/>
  <c r="C226" i="5" s="1"/>
  <c r="O225" i="5"/>
  <c r="L225" i="5"/>
  <c r="I225" i="5"/>
  <c r="C225" i="5" s="1"/>
  <c r="F225" i="5"/>
  <c r="O224" i="5"/>
  <c r="L224" i="5"/>
  <c r="I224" i="5"/>
  <c r="F224" i="5"/>
  <c r="C224" i="5"/>
  <c r="O223" i="5"/>
  <c r="L223" i="5"/>
  <c r="I223" i="5"/>
  <c r="F223" i="5"/>
  <c r="C223" i="5" s="1"/>
  <c r="O222" i="5"/>
  <c r="L222" i="5"/>
  <c r="I222" i="5"/>
  <c r="C222" i="5" s="1"/>
  <c r="F222" i="5"/>
  <c r="O221" i="5"/>
  <c r="L221" i="5"/>
  <c r="I221" i="5"/>
  <c r="F221" i="5"/>
  <c r="O220" i="5"/>
  <c r="L220" i="5"/>
  <c r="I220" i="5"/>
  <c r="F220" i="5"/>
  <c r="C220" i="5"/>
  <c r="O219" i="5"/>
  <c r="L219" i="5"/>
  <c r="I219" i="5"/>
  <c r="F219" i="5"/>
  <c r="C219" i="5" s="1"/>
  <c r="O218" i="5"/>
  <c r="L218" i="5"/>
  <c r="I218" i="5"/>
  <c r="C218" i="5" s="1"/>
  <c r="F218" i="5"/>
  <c r="O217" i="5"/>
  <c r="L217" i="5"/>
  <c r="L216" i="5" s="1"/>
  <c r="I217" i="5"/>
  <c r="F217" i="5"/>
  <c r="O216" i="5"/>
  <c r="N216" i="5"/>
  <c r="M216" i="5"/>
  <c r="K216" i="5"/>
  <c r="J216" i="5"/>
  <c r="I216" i="5"/>
  <c r="H216" i="5"/>
  <c r="G216" i="5"/>
  <c r="F216" i="5"/>
  <c r="C216" i="5" s="1"/>
  <c r="E216" i="5"/>
  <c r="D216" i="5"/>
  <c r="O215" i="5"/>
  <c r="L215" i="5"/>
  <c r="C215" i="5" s="1"/>
  <c r="I215" i="5"/>
  <c r="F215" i="5"/>
  <c r="O214" i="5"/>
  <c r="L214" i="5"/>
  <c r="I214" i="5"/>
  <c r="F214" i="5"/>
  <c r="C214" i="5"/>
  <c r="O213" i="5"/>
  <c r="L213" i="5"/>
  <c r="I213" i="5"/>
  <c r="F213" i="5"/>
  <c r="C213" i="5" s="1"/>
  <c r="O212" i="5"/>
  <c r="L212" i="5"/>
  <c r="I212" i="5"/>
  <c r="C212" i="5" s="1"/>
  <c r="F212" i="5"/>
  <c r="O211" i="5"/>
  <c r="L211" i="5"/>
  <c r="C211" i="5" s="1"/>
  <c r="I211" i="5"/>
  <c r="F211" i="5"/>
  <c r="O210" i="5"/>
  <c r="L210" i="5"/>
  <c r="I210" i="5"/>
  <c r="F210" i="5"/>
  <c r="C210" i="5" s="1"/>
  <c r="O209" i="5"/>
  <c r="L209" i="5"/>
  <c r="I209" i="5"/>
  <c r="F209" i="5"/>
  <c r="C209" i="5" s="1"/>
  <c r="O208" i="5"/>
  <c r="L208" i="5"/>
  <c r="I208" i="5"/>
  <c r="C208" i="5" s="1"/>
  <c r="F208" i="5"/>
  <c r="O207" i="5"/>
  <c r="L207" i="5"/>
  <c r="I207" i="5"/>
  <c r="F207" i="5"/>
  <c r="C207" i="5"/>
  <c r="O206" i="5"/>
  <c r="O205" i="5" s="1"/>
  <c r="O204" i="5" s="1"/>
  <c r="L206" i="5"/>
  <c r="I206" i="5"/>
  <c r="F206" i="5"/>
  <c r="C206" i="5" s="1"/>
  <c r="N205" i="5"/>
  <c r="M205" i="5"/>
  <c r="L205" i="5"/>
  <c r="L204" i="5" s="1"/>
  <c r="K205" i="5"/>
  <c r="J205" i="5"/>
  <c r="I205" i="5"/>
  <c r="H205" i="5"/>
  <c r="H204" i="5" s="1"/>
  <c r="G205" i="5"/>
  <c r="E205" i="5"/>
  <c r="D205" i="5"/>
  <c r="D204" i="5" s="1"/>
  <c r="N204" i="5"/>
  <c r="M204" i="5"/>
  <c r="K204" i="5"/>
  <c r="J204" i="5"/>
  <c r="I204" i="5"/>
  <c r="G204" i="5"/>
  <c r="E204" i="5"/>
  <c r="O203" i="5"/>
  <c r="L203" i="5"/>
  <c r="I203" i="5"/>
  <c r="F203" i="5"/>
  <c r="C203" i="5"/>
  <c r="O202" i="5"/>
  <c r="L202" i="5"/>
  <c r="I202" i="5"/>
  <c r="F202" i="5"/>
  <c r="C202" i="5" s="1"/>
  <c r="O201" i="5"/>
  <c r="L201" i="5"/>
  <c r="I201" i="5"/>
  <c r="F201" i="5"/>
  <c r="C201" i="5" s="1"/>
  <c r="O200" i="5"/>
  <c r="L200" i="5"/>
  <c r="I200" i="5"/>
  <c r="I198" i="5" s="1"/>
  <c r="F200" i="5"/>
  <c r="C200" i="5" s="1"/>
  <c r="O199" i="5"/>
  <c r="L199" i="5"/>
  <c r="I199" i="5"/>
  <c r="F199" i="5"/>
  <c r="C199" i="5"/>
  <c r="O198" i="5"/>
  <c r="O196" i="5" s="1"/>
  <c r="N198" i="5"/>
  <c r="M198" i="5"/>
  <c r="L198" i="5"/>
  <c r="L196" i="5" s="1"/>
  <c r="L195" i="5" s="1"/>
  <c r="K198" i="5"/>
  <c r="K196" i="5" s="1"/>
  <c r="K195" i="5" s="1"/>
  <c r="J198" i="5"/>
  <c r="H198" i="5"/>
  <c r="H196" i="5" s="1"/>
  <c r="H195" i="5" s="1"/>
  <c r="H194" i="5" s="1"/>
  <c r="G198" i="5"/>
  <c r="G196" i="5" s="1"/>
  <c r="G195" i="5" s="1"/>
  <c r="F198" i="5"/>
  <c r="E198" i="5"/>
  <c r="D198" i="5"/>
  <c r="D196" i="5" s="1"/>
  <c r="D195" i="5" s="1"/>
  <c r="D194" i="5" s="1"/>
  <c r="O197" i="5"/>
  <c r="L197" i="5"/>
  <c r="I197" i="5"/>
  <c r="F197" i="5"/>
  <c r="C197" i="5" s="1"/>
  <c r="N196" i="5"/>
  <c r="M196" i="5"/>
  <c r="M195" i="5" s="1"/>
  <c r="M194" i="5" s="1"/>
  <c r="J196" i="5"/>
  <c r="F196" i="5"/>
  <c r="E196" i="5"/>
  <c r="E195" i="5" s="1"/>
  <c r="E194" i="5" s="1"/>
  <c r="N195" i="5"/>
  <c r="N194" i="5" s="1"/>
  <c r="J195" i="5"/>
  <c r="J194" i="5" s="1"/>
  <c r="O193" i="5"/>
  <c r="L193" i="5"/>
  <c r="I193" i="5"/>
  <c r="F193" i="5"/>
  <c r="C193" i="5" s="1"/>
  <c r="O192" i="5"/>
  <c r="N192" i="5"/>
  <c r="M192" i="5"/>
  <c r="M191" i="5" s="1"/>
  <c r="L192" i="5"/>
  <c r="K192" i="5"/>
  <c r="J192" i="5"/>
  <c r="I192" i="5"/>
  <c r="I191" i="5" s="1"/>
  <c r="C191" i="5" s="1"/>
  <c r="H192" i="5"/>
  <c r="G192" i="5"/>
  <c r="F192" i="5"/>
  <c r="C192" i="5" s="1"/>
  <c r="E192" i="5"/>
  <c r="E191" i="5" s="1"/>
  <c r="D192" i="5"/>
  <c r="O191" i="5"/>
  <c r="N191" i="5"/>
  <c r="L191" i="5"/>
  <c r="K191" i="5"/>
  <c r="J191" i="5"/>
  <c r="H191" i="5"/>
  <c r="G191" i="5"/>
  <c r="F191" i="5"/>
  <c r="D191" i="5"/>
  <c r="O190" i="5"/>
  <c r="O188" i="5" s="1"/>
  <c r="O187" i="5" s="1"/>
  <c r="L190" i="5"/>
  <c r="I190" i="5"/>
  <c r="F190" i="5"/>
  <c r="C190" i="5" s="1"/>
  <c r="O189" i="5"/>
  <c r="L189" i="5"/>
  <c r="I189" i="5"/>
  <c r="F189" i="5"/>
  <c r="C189" i="5" s="1"/>
  <c r="N188" i="5"/>
  <c r="M188" i="5"/>
  <c r="M187" i="5" s="1"/>
  <c r="L188" i="5"/>
  <c r="K188" i="5"/>
  <c r="J188" i="5"/>
  <c r="I188" i="5"/>
  <c r="I187" i="5" s="1"/>
  <c r="H188" i="5"/>
  <c r="G188" i="5"/>
  <c r="F188" i="5"/>
  <c r="C188" i="5" s="1"/>
  <c r="E188" i="5"/>
  <c r="E187" i="5" s="1"/>
  <c r="D188" i="5"/>
  <c r="N187" i="5"/>
  <c r="L187" i="5"/>
  <c r="K187" i="5"/>
  <c r="J187" i="5"/>
  <c r="H187" i="5"/>
  <c r="G187" i="5"/>
  <c r="F187" i="5"/>
  <c r="D187" i="5"/>
  <c r="O186" i="5"/>
  <c r="O184" i="5" s="1"/>
  <c r="L186" i="5"/>
  <c r="I186" i="5"/>
  <c r="F186" i="5"/>
  <c r="C186" i="5" s="1"/>
  <c r="O185" i="5"/>
  <c r="L185" i="5"/>
  <c r="I185" i="5"/>
  <c r="F185" i="5"/>
  <c r="C185" i="5" s="1"/>
  <c r="N184" i="5"/>
  <c r="M184" i="5"/>
  <c r="L184" i="5"/>
  <c r="K184" i="5"/>
  <c r="J184" i="5"/>
  <c r="I184" i="5"/>
  <c r="H184" i="5"/>
  <c r="G184" i="5"/>
  <c r="F184" i="5"/>
  <c r="C184" i="5" s="1"/>
  <c r="E184" i="5"/>
  <c r="D184" i="5"/>
  <c r="O183" i="5"/>
  <c r="L183" i="5"/>
  <c r="I183" i="5"/>
  <c r="F183" i="5"/>
  <c r="C183" i="5"/>
  <c r="O182" i="5"/>
  <c r="L182" i="5"/>
  <c r="I182" i="5"/>
  <c r="F182" i="5"/>
  <c r="C182" i="5" s="1"/>
  <c r="O181" i="5"/>
  <c r="L181" i="5"/>
  <c r="I181" i="5"/>
  <c r="F181" i="5"/>
  <c r="C181" i="5" s="1"/>
  <c r="O180" i="5"/>
  <c r="L180" i="5"/>
  <c r="L179" i="5" s="1"/>
  <c r="I180" i="5"/>
  <c r="I179" i="5" s="1"/>
  <c r="F180" i="5"/>
  <c r="C180" i="5" s="1"/>
  <c r="O179" i="5"/>
  <c r="N179" i="5"/>
  <c r="M179" i="5"/>
  <c r="K179" i="5"/>
  <c r="J179" i="5"/>
  <c r="H179" i="5"/>
  <c r="G179" i="5"/>
  <c r="F179" i="5"/>
  <c r="E179" i="5"/>
  <c r="D179" i="5"/>
  <c r="O178" i="5"/>
  <c r="L178" i="5"/>
  <c r="I178" i="5"/>
  <c r="F178" i="5"/>
  <c r="C178" i="5" s="1"/>
  <c r="O177" i="5"/>
  <c r="L177" i="5"/>
  <c r="I177" i="5"/>
  <c r="F177" i="5"/>
  <c r="C177" i="5" s="1"/>
  <c r="O176" i="5"/>
  <c r="L176" i="5"/>
  <c r="L175" i="5" s="1"/>
  <c r="I176" i="5"/>
  <c r="I175" i="5" s="1"/>
  <c r="F176" i="5"/>
  <c r="C176" i="5" s="1"/>
  <c r="O175" i="5"/>
  <c r="N175" i="5"/>
  <c r="N174" i="5" s="1"/>
  <c r="N173" i="5" s="1"/>
  <c r="M175" i="5"/>
  <c r="K175" i="5"/>
  <c r="J175" i="5"/>
  <c r="J174" i="5" s="1"/>
  <c r="J173" i="5" s="1"/>
  <c r="H175" i="5"/>
  <c r="G175" i="5"/>
  <c r="F175" i="5"/>
  <c r="F174" i="5" s="1"/>
  <c r="E175" i="5"/>
  <c r="D175" i="5"/>
  <c r="O174" i="5"/>
  <c r="O173" i="5" s="1"/>
  <c r="M174" i="5"/>
  <c r="K174" i="5"/>
  <c r="K173" i="5" s="1"/>
  <c r="H174" i="5"/>
  <c r="G174" i="5"/>
  <c r="G173" i="5" s="1"/>
  <c r="E174" i="5"/>
  <c r="D174" i="5"/>
  <c r="M173" i="5"/>
  <c r="H173" i="5"/>
  <c r="E173" i="5"/>
  <c r="D173" i="5"/>
  <c r="O172" i="5"/>
  <c r="L172" i="5"/>
  <c r="I172" i="5"/>
  <c r="F172" i="5"/>
  <c r="C172" i="5" s="1"/>
  <c r="O171" i="5"/>
  <c r="L171" i="5"/>
  <c r="I171" i="5"/>
  <c r="F171" i="5"/>
  <c r="C171" i="5"/>
  <c r="O170" i="5"/>
  <c r="L170" i="5"/>
  <c r="I170" i="5"/>
  <c r="F170" i="5"/>
  <c r="C170" i="5" s="1"/>
  <c r="O169" i="5"/>
  <c r="L169" i="5"/>
  <c r="I169" i="5"/>
  <c r="F169" i="5"/>
  <c r="C169" i="5" s="1"/>
  <c r="O168" i="5"/>
  <c r="L168" i="5"/>
  <c r="I168" i="5"/>
  <c r="I166" i="5" s="1"/>
  <c r="I165" i="5" s="1"/>
  <c r="F168" i="5"/>
  <c r="C168" i="5" s="1"/>
  <c r="O167" i="5"/>
  <c r="L167" i="5"/>
  <c r="I167" i="5"/>
  <c r="F167" i="5"/>
  <c r="C167" i="5"/>
  <c r="O166" i="5"/>
  <c r="O165" i="5" s="1"/>
  <c r="N166" i="5"/>
  <c r="M166" i="5"/>
  <c r="L166" i="5"/>
  <c r="K166" i="5"/>
  <c r="K165" i="5" s="1"/>
  <c r="J166" i="5"/>
  <c r="H166" i="5"/>
  <c r="G166" i="5"/>
  <c r="G165" i="5" s="1"/>
  <c r="E166" i="5"/>
  <c r="D166" i="5"/>
  <c r="N165" i="5"/>
  <c r="M165" i="5"/>
  <c r="L165" i="5"/>
  <c r="J165" i="5"/>
  <c r="H165" i="5"/>
  <c r="E165" i="5"/>
  <c r="D165" i="5"/>
  <c r="O164" i="5"/>
  <c r="L164" i="5"/>
  <c r="I164" i="5"/>
  <c r="F164" i="5"/>
  <c r="C164" i="5" s="1"/>
  <c r="O163" i="5"/>
  <c r="L163" i="5"/>
  <c r="I163" i="5"/>
  <c r="F163" i="5"/>
  <c r="C163" i="5"/>
  <c r="O162" i="5"/>
  <c r="O160" i="5" s="1"/>
  <c r="L162" i="5"/>
  <c r="I162" i="5"/>
  <c r="F162" i="5"/>
  <c r="C162" i="5" s="1"/>
  <c r="O161" i="5"/>
  <c r="L161" i="5"/>
  <c r="I161" i="5"/>
  <c r="F161" i="5"/>
  <c r="C161" i="5" s="1"/>
  <c r="N160" i="5"/>
  <c r="M160" i="5"/>
  <c r="L160" i="5"/>
  <c r="K160" i="5"/>
  <c r="J160" i="5"/>
  <c r="I160" i="5"/>
  <c r="H160" i="5"/>
  <c r="G160" i="5"/>
  <c r="F160" i="5"/>
  <c r="C160" i="5" s="1"/>
  <c r="E160" i="5"/>
  <c r="D160" i="5"/>
  <c r="O159" i="5"/>
  <c r="L159" i="5"/>
  <c r="I159" i="5"/>
  <c r="F159" i="5"/>
  <c r="C159" i="5"/>
  <c r="O158" i="5"/>
  <c r="L158" i="5"/>
  <c r="I158" i="5"/>
  <c r="F158" i="5"/>
  <c r="C158" i="5" s="1"/>
  <c r="O157" i="5"/>
  <c r="L157" i="5"/>
  <c r="I157" i="5"/>
  <c r="F157" i="5"/>
  <c r="C157" i="5" s="1"/>
  <c r="O156" i="5"/>
  <c r="L156" i="5"/>
  <c r="I156" i="5"/>
  <c r="F156" i="5"/>
  <c r="C156" i="5" s="1"/>
  <c r="O155" i="5"/>
  <c r="L155" i="5"/>
  <c r="I155" i="5"/>
  <c r="F155" i="5"/>
  <c r="C155" i="5"/>
  <c r="O154" i="5"/>
  <c r="L154" i="5"/>
  <c r="I154" i="5"/>
  <c r="F154" i="5"/>
  <c r="C154" i="5" s="1"/>
  <c r="O153" i="5"/>
  <c r="L153" i="5"/>
  <c r="I153" i="5"/>
  <c r="F153" i="5"/>
  <c r="C153" i="5" s="1"/>
  <c r="O152" i="5"/>
  <c r="L152" i="5"/>
  <c r="L151" i="5" s="1"/>
  <c r="I152" i="5"/>
  <c r="I151" i="5" s="1"/>
  <c r="F152" i="5"/>
  <c r="C152" i="5" s="1"/>
  <c r="O151" i="5"/>
  <c r="N151" i="5"/>
  <c r="M151" i="5"/>
  <c r="K151" i="5"/>
  <c r="J151" i="5"/>
  <c r="H151" i="5"/>
  <c r="G151" i="5"/>
  <c r="F151" i="5"/>
  <c r="E151" i="5"/>
  <c r="D151" i="5"/>
  <c r="O150" i="5"/>
  <c r="L150" i="5"/>
  <c r="I150" i="5"/>
  <c r="F150" i="5"/>
  <c r="C150" i="5"/>
  <c r="O149" i="5"/>
  <c r="L149" i="5"/>
  <c r="I149" i="5"/>
  <c r="F149" i="5"/>
  <c r="C149" i="5" s="1"/>
  <c r="O148" i="5"/>
  <c r="L148" i="5"/>
  <c r="I148" i="5"/>
  <c r="C148" i="5" s="1"/>
  <c r="F148" i="5"/>
  <c r="O147" i="5"/>
  <c r="L147" i="5"/>
  <c r="L144" i="5" s="1"/>
  <c r="I147" i="5"/>
  <c r="F147" i="5"/>
  <c r="C147" i="5"/>
  <c r="O146" i="5"/>
  <c r="O144" i="5" s="1"/>
  <c r="L146" i="5"/>
  <c r="I146" i="5"/>
  <c r="F146" i="5"/>
  <c r="C146" i="5" s="1"/>
  <c r="O145" i="5"/>
  <c r="L145" i="5"/>
  <c r="I145" i="5"/>
  <c r="F145" i="5"/>
  <c r="C145" i="5" s="1"/>
  <c r="N144" i="5"/>
  <c r="M144" i="5"/>
  <c r="K144" i="5"/>
  <c r="J144" i="5"/>
  <c r="I144" i="5"/>
  <c r="H144" i="5"/>
  <c r="G144" i="5"/>
  <c r="F144" i="5"/>
  <c r="E144" i="5"/>
  <c r="D144" i="5"/>
  <c r="O143" i="5"/>
  <c r="L143" i="5"/>
  <c r="I143" i="5"/>
  <c r="F143" i="5"/>
  <c r="C143" i="5"/>
  <c r="O142" i="5"/>
  <c r="O141" i="5" s="1"/>
  <c r="L142" i="5"/>
  <c r="I142" i="5"/>
  <c r="F142" i="5"/>
  <c r="C142" i="5" s="1"/>
  <c r="N141" i="5"/>
  <c r="M141" i="5"/>
  <c r="L141" i="5"/>
  <c r="K141" i="5"/>
  <c r="J141" i="5"/>
  <c r="I141" i="5"/>
  <c r="H141" i="5"/>
  <c r="G141" i="5"/>
  <c r="E141" i="5"/>
  <c r="D141" i="5"/>
  <c r="O140" i="5"/>
  <c r="L140" i="5"/>
  <c r="I140" i="5"/>
  <c r="C140" i="5" s="1"/>
  <c r="F140" i="5"/>
  <c r="O139" i="5"/>
  <c r="L139" i="5"/>
  <c r="L136" i="5" s="1"/>
  <c r="I139" i="5"/>
  <c r="F139" i="5"/>
  <c r="C139" i="5"/>
  <c r="O138" i="5"/>
  <c r="O136" i="5" s="1"/>
  <c r="L138" i="5"/>
  <c r="I138" i="5"/>
  <c r="F138" i="5"/>
  <c r="C138" i="5" s="1"/>
  <c r="O137" i="5"/>
  <c r="L137" i="5"/>
  <c r="I137" i="5"/>
  <c r="F137" i="5"/>
  <c r="C137" i="5" s="1"/>
  <c r="N136" i="5"/>
  <c r="M136" i="5"/>
  <c r="K136" i="5"/>
  <c r="J136" i="5"/>
  <c r="I136" i="5"/>
  <c r="H136" i="5"/>
  <c r="G136" i="5"/>
  <c r="F136" i="5"/>
  <c r="C136" i="5" s="1"/>
  <c r="E136" i="5"/>
  <c r="D136" i="5"/>
  <c r="O135" i="5"/>
  <c r="L135" i="5"/>
  <c r="C135" i="5" s="1"/>
  <c r="I135" i="5"/>
  <c r="F135" i="5"/>
  <c r="O134" i="5"/>
  <c r="O131" i="5" s="1"/>
  <c r="O130" i="5" s="1"/>
  <c r="L134" i="5"/>
  <c r="I134" i="5"/>
  <c r="F134" i="5"/>
  <c r="C134" i="5"/>
  <c r="O133" i="5"/>
  <c r="L133" i="5"/>
  <c r="I133" i="5"/>
  <c r="F133" i="5"/>
  <c r="C133" i="5" s="1"/>
  <c r="O132" i="5"/>
  <c r="L132" i="5"/>
  <c r="I132" i="5"/>
  <c r="F132" i="5"/>
  <c r="F131" i="5" s="1"/>
  <c r="N131" i="5"/>
  <c r="M131" i="5"/>
  <c r="M130" i="5" s="1"/>
  <c r="M75" i="5" s="1"/>
  <c r="K131" i="5"/>
  <c r="J131" i="5"/>
  <c r="I131" i="5"/>
  <c r="I130" i="5" s="1"/>
  <c r="H131" i="5"/>
  <c r="G131" i="5"/>
  <c r="E131" i="5"/>
  <c r="E130" i="5" s="1"/>
  <c r="E75" i="5" s="1"/>
  <c r="D131" i="5"/>
  <c r="N130" i="5"/>
  <c r="K130" i="5"/>
  <c r="J130" i="5"/>
  <c r="H130" i="5"/>
  <c r="G130" i="5"/>
  <c r="D130" i="5"/>
  <c r="O129" i="5"/>
  <c r="O128" i="5" s="1"/>
  <c r="L129" i="5"/>
  <c r="I129" i="5"/>
  <c r="F129" i="5"/>
  <c r="C129" i="5" s="1"/>
  <c r="N128" i="5"/>
  <c r="M128" i="5"/>
  <c r="L128" i="5"/>
  <c r="K128" i="5"/>
  <c r="J128" i="5"/>
  <c r="I128" i="5"/>
  <c r="H128" i="5"/>
  <c r="G128" i="5"/>
  <c r="E128" i="5"/>
  <c r="D128" i="5"/>
  <c r="O127" i="5"/>
  <c r="L127" i="5"/>
  <c r="I127" i="5"/>
  <c r="F127" i="5"/>
  <c r="C127" i="5" s="1"/>
  <c r="O126" i="5"/>
  <c r="L126" i="5"/>
  <c r="I126" i="5"/>
  <c r="F126" i="5"/>
  <c r="C126" i="5"/>
  <c r="O125" i="5"/>
  <c r="L125" i="5"/>
  <c r="I125" i="5"/>
  <c r="F125" i="5"/>
  <c r="C125" i="5" s="1"/>
  <c r="O124" i="5"/>
  <c r="L124" i="5"/>
  <c r="I124" i="5"/>
  <c r="F124" i="5"/>
  <c r="C124" i="5" s="1"/>
  <c r="O123" i="5"/>
  <c r="L123" i="5"/>
  <c r="L122" i="5" s="1"/>
  <c r="I123" i="5"/>
  <c r="I122" i="5" s="1"/>
  <c r="F123" i="5"/>
  <c r="C123" i="5" s="1"/>
  <c r="O122" i="5"/>
  <c r="N122" i="5"/>
  <c r="M122" i="5"/>
  <c r="K122" i="5"/>
  <c r="J122" i="5"/>
  <c r="H122" i="5"/>
  <c r="G122" i="5"/>
  <c r="F122" i="5"/>
  <c r="E122" i="5"/>
  <c r="D122" i="5"/>
  <c r="O121" i="5"/>
  <c r="L121" i="5"/>
  <c r="I121" i="5"/>
  <c r="F121" i="5"/>
  <c r="C121" i="5" s="1"/>
  <c r="O120" i="5"/>
  <c r="L120" i="5"/>
  <c r="I120" i="5"/>
  <c r="F120" i="5"/>
  <c r="C120" i="5" s="1"/>
  <c r="O119" i="5"/>
  <c r="L119" i="5"/>
  <c r="I119" i="5"/>
  <c r="F119" i="5"/>
  <c r="C119" i="5" s="1"/>
  <c r="O118" i="5"/>
  <c r="L118" i="5"/>
  <c r="I118" i="5"/>
  <c r="F118" i="5"/>
  <c r="C118" i="5"/>
  <c r="O117" i="5"/>
  <c r="O116" i="5" s="1"/>
  <c r="L117" i="5"/>
  <c r="I117" i="5"/>
  <c r="F117" i="5"/>
  <c r="C117" i="5" s="1"/>
  <c r="N116" i="5"/>
  <c r="M116" i="5"/>
  <c r="L116" i="5"/>
  <c r="K116" i="5"/>
  <c r="J116" i="5"/>
  <c r="I116" i="5"/>
  <c r="H116" i="5"/>
  <c r="G116" i="5"/>
  <c r="E116" i="5"/>
  <c r="D116" i="5"/>
  <c r="O115" i="5"/>
  <c r="L115" i="5"/>
  <c r="I115" i="5"/>
  <c r="F115" i="5"/>
  <c r="C115" i="5" s="1"/>
  <c r="O114" i="5"/>
  <c r="L114" i="5"/>
  <c r="I114" i="5"/>
  <c r="F114" i="5"/>
  <c r="C114" i="5"/>
  <c r="O113" i="5"/>
  <c r="O112" i="5" s="1"/>
  <c r="L113" i="5"/>
  <c r="I113" i="5"/>
  <c r="F113" i="5"/>
  <c r="C113" i="5" s="1"/>
  <c r="N112" i="5"/>
  <c r="M112" i="5"/>
  <c r="L112" i="5"/>
  <c r="K112" i="5"/>
  <c r="J112" i="5"/>
  <c r="I112" i="5"/>
  <c r="H112" i="5"/>
  <c r="G112" i="5"/>
  <c r="E112" i="5"/>
  <c r="D112" i="5"/>
  <c r="O111" i="5"/>
  <c r="L111" i="5"/>
  <c r="I111" i="5"/>
  <c r="C111" i="5" s="1"/>
  <c r="F111" i="5"/>
  <c r="O110" i="5"/>
  <c r="L110" i="5"/>
  <c r="I110" i="5"/>
  <c r="F110" i="5"/>
  <c r="C110" i="5"/>
  <c r="O109" i="5"/>
  <c r="L109" i="5"/>
  <c r="I109" i="5"/>
  <c r="F109" i="5"/>
  <c r="C109" i="5" s="1"/>
  <c r="O108" i="5"/>
  <c r="L108" i="5"/>
  <c r="I108" i="5"/>
  <c r="F108" i="5"/>
  <c r="C108" i="5" s="1"/>
  <c r="O107" i="5"/>
  <c r="L107" i="5"/>
  <c r="I107" i="5"/>
  <c r="F107" i="5"/>
  <c r="C107" i="5" s="1"/>
  <c r="O106" i="5"/>
  <c r="L106" i="5"/>
  <c r="L103" i="5" s="1"/>
  <c r="I106" i="5"/>
  <c r="F106" i="5"/>
  <c r="C106" i="5"/>
  <c r="O105" i="5"/>
  <c r="O103" i="5" s="1"/>
  <c r="L105" i="5"/>
  <c r="I105" i="5"/>
  <c r="F105" i="5"/>
  <c r="C105" i="5" s="1"/>
  <c r="O104" i="5"/>
  <c r="L104" i="5"/>
  <c r="I104" i="5"/>
  <c r="F104" i="5"/>
  <c r="C104" i="5" s="1"/>
  <c r="N103" i="5"/>
  <c r="M103" i="5"/>
  <c r="K103" i="5"/>
  <c r="J103" i="5"/>
  <c r="I103" i="5"/>
  <c r="H103" i="5"/>
  <c r="G103" i="5"/>
  <c r="F103" i="5"/>
  <c r="E103" i="5"/>
  <c r="D103" i="5"/>
  <c r="O102" i="5"/>
  <c r="L102" i="5"/>
  <c r="I102" i="5"/>
  <c r="F102" i="5"/>
  <c r="C102" i="5"/>
  <c r="O101" i="5"/>
  <c r="L101" i="5"/>
  <c r="I101" i="5"/>
  <c r="F101" i="5"/>
  <c r="C101" i="5" s="1"/>
  <c r="O100" i="5"/>
  <c r="L100" i="5"/>
  <c r="I100" i="5"/>
  <c r="F100" i="5"/>
  <c r="C100" i="5" s="1"/>
  <c r="O99" i="5"/>
  <c r="L99" i="5"/>
  <c r="I99" i="5"/>
  <c r="C99" i="5" s="1"/>
  <c r="F99" i="5"/>
  <c r="O98" i="5"/>
  <c r="L98" i="5"/>
  <c r="L95" i="5" s="1"/>
  <c r="I98" i="5"/>
  <c r="F98" i="5"/>
  <c r="C98" i="5"/>
  <c r="O97" i="5"/>
  <c r="O95" i="5" s="1"/>
  <c r="L97" i="5"/>
  <c r="I97" i="5"/>
  <c r="F97" i="5"/>
  <c r="C97" i="5" s="1"/>
  <c r="O96" i="5"/>
  <c r="L96" i="5"/>
  <c r="I96" i="5"/>
  <c r="F96" i="5"/>
  <c r="C96" i="5" s="1"/>
  <c r="N95" i="5"/>
  <c r="M95" i="5"/>
  <c r="K95" i="5"/>
  <c r="J95" i="5"/>
  <c r="I95" i="5"/>
  <c r="H95" i="5"/>
  <c r="G95" i="5"/>
  <c r="F95" i="5"/>
  <c r="E95" i="5"/>
  <c r="D95" i="5"/>
  <c r="O94" i="5"/>
  <c r="L94" i="5"/>
  <c r="I94" i="5"/>
  <c r="F94" i="5"/>
  <c r="C94" i="5"/>
  <c r="O93" i="5"/>
  <c r="L93" i="5"/>
  <c r="I93" i="5"/>
  <c r="F93" i="5"/>
  <c r="C93" i="5" s="1"/>
  <c r="O92" i="5"/>
  <c r="L92" i="5"/>
  <c r="I92" i="5"/>
  <c r="F92" i="5"/>
  <c r="C92" i="5" s="1"/>
  <c r="O91" i="5"/>
  <c r="L91" i="5"/>
  <c r="I91" i="5"/>
  <c r="C91" i="5" s="1"/>
  <c r="F91" i="5"/>
  <c r="O90" i="5"/>
  <c r="L90" i="5"/>
  <c r="I90" i="5"/>
  <c r="F90" i="5"/>
  <c r="C90" i="5"/>
  <c r="O89" i="5"/>
  <c r="N89" i="5"/>
  <c r="M89" i="5"/>
  <c r="L89" i="5"/>
  <c r="K89" i="5"/>
  <c r="K83" i="5" s="1"/>
  <c r="J89" i="5"/>
  <c r="H89" i="5"/>
  <c r="G89" i="5"/>
  <c r="G83" i="5" s="1"/>
  <c r="E89" i="5"/>
  <c r="D89" i="5"/>
  <c r="O88" i="5"/>
  <c r="L88" i="5"/>
  <c r="I88" i="5"/>
  <c r="F88" i="5"/>
  <c r="C88" i="5" s="1"/>
  <c r="O87" i="5"/>
  <c r="L87" i="5"/>
  <c r="I87" i="5"/>
  <c r="C87" i="5" s="1"/>
  <c r="F87" i="5"/>
  <c r="O86" i="5"/>
  <c r="L86" i="5"/>
  <c r="I86" i="5"/>
  <c r="F86" i="5"/>
  <c r="C86" i="5"/>
  <c r="O85" i="5"/>
  <c r="O84" i="5" s="1"/>
  <c r="L85" i="5"/>
  <c r="I85" i="5"/>
  <c r="F85" i="5"/>
  <c r="C85" i="5" s="1"/>
  <c r="N84" i="5"/>
  <c r="M84" i="5"/>
  <c r="L84" i="5"/>
  <c r="K84" i="5"/>
  <c r="J84" i="5"/>
  <c r="I84" i="5"/>
  <c r="H84" i="5"/>
  <c r="H83" i="5" s="1"/>
  <c r="G84" i="5"/>
  <c r="E84" i="5"/>
  <c r="D84" i="5"/>
  <c r="D83" i="5" s="1"/>
  <c r="N83" i="5"/>
  <c r="M83" i="5"/>
  <c r="J83" i="5"/>
  <c r="E83" i="5"/>
  <c r="O82" i="5"/>
  <c r="L82" i="5"/>
  <c r="I82" i="5"/>
  <c r="F82" i="5"/>
  <c r="C82" i="5"/>
  <c r="O81" i="5"/>
  <c r="O80" i="5" s="1"/>
  <c r="L81" i="5"/>
  <c r="I81" i="5"/>
  <c r="F81" i="5"/>
  <c r="C81" i="5" s="1"/>
  <c r="N80" i="5"/>
  <c r="M80" i="5"/>
  <c r="L80" i="5"/>
  <c r="K80" i="5"/>
  <c r="J80" i="5"/>
  <c r="I80" i="5"/>
  <c r="H80" i="5"/>
  <c r="G80" i="5"/>
  <c r="E80" i="5"/>
  <c r="D80" i="5"/>
  <c r="O79" i="5"/>
  <c r="L79" i="5"/>
  <c r="I79" i="5"/>
  <c r="I77" i="5" s="1"/>
  <c r="F79" i="5"/>
  <c r="C79" i="5" s="1"/>
  <c r="O78" i="5"/>
  <c r="L78" i="5"/>
  <c r="I78" i="5"/>
  <c r="F78" i="5"/>
  <c r="C78" i="5"/>
  <c r="O77" i="5"/>
  <c r="O76" i="5" s="1"/>
  <c r="N77" i="5"/>
  <c r="M77" i="5"/>
  <c r="L77" i="5"/>
  <c r="K77" i="5"/>
  <c r="K76" i="5" s="1"/>
  <c r="J77" i="5"/>
  <c r="H77" i="5"/>
  <c r="G77" i="5"/>
  <c r="G76" i="5" s="1"/>
  <c r="G75" i="5" s="1"/>
  <c r="F77" i="5"/>
  <c r="E77" i="5"/>
  <c r="D77" i="5"/>
  <c r="N76" i="5"/>
  <c r="M76" i="5"/>
  <c r="L76" i="5"/>
  <c r="J76" i="5"/>
  <c r="H76" i="5"/>
  <c r="H75" i="5" s="1"/>
  <c r="E76" i="5"/>
  <c r="D76" i="5"/>
  <c r="N75" i="5"/>
  <c r="J75" i="5"/>
  <c r="O74" i="5"/>
  <c r="L74" i="5"/>
  <c r="I74" i="5"/>
  <c r="F74" i="5"/>
  <c r="C74" i="5"/>
  <c r="O73" i="5"/>
  <c r="L73" i="5"/>
  <c r="I73" i="5"/>
  <c r="F73" i="5"/>
  <c r="C73" i="5" s="1"/>
  <c r="O72" i="5"/>
  <c r="L72" i="5"/>
  <c r="I72" i="5"/>
  <c r="F72" i="5"/>
  <c r="C72" i="5" s="1"/>
  <c r="O71" i="5"/>
  <c r="L71" i="5"/>
  <c r="I71" i="5"/>
  <c r="C71" i="5" s="1"/>
  <c r="F71" i="5"/>
  <c r="O70" i="5"/>
  <c r="L70" i="5"/>
  <c r="I70" i="5"/>
  <c r="F70" i="5"/>
  <c r="C70" i="5"/>
  <c r="O69" i="5"/>
  <c r="O67" i="5" s="1"/>
  <c r="N69" i="5"/>
  <c r="M69" i="5"/>
  <c r="L69" i="5"/>
  <c r="L67" i="5" s="1"/>
  <c r="K69" i="5"/>
  <c r="K67" i="5" s="1"/>
  <c r="K53" i="5" s="1"/>
  <c r="J69" i="5"/>
  <c r="H69" i="5"/>
  <c r="H67" i="5" s="1"/>
  <c r="H53" i="5" s="1"/>
  <c r="G69" i="5"/>
  <c r="G67" i="5" s="1"/>
  <c r="G53" i="5" s="1"/>
  <c r="E69" i="5"/>
  <c r="D69" i="5"/>
  <c r="D67" i="5" s="1"/>
  <c r="D53" i="5" s="1"/>
  <c r="O68" i="5"/>
  <c r="L68" i="5"/>
  <c r="I68" i="5"/>
  <c r="F68" i="5"/>
  <c r="C68" i="5" s="1"/>
  <c r="N67" i="5"/>
  <c r="M67" i="5"/>
  <c r="J67" i="5"/>
  <c r="E67" i="5"/>
  <c r="O66" i="5"/>
  <c r="L66" i="5"/>
  <c r="I66" i="5"/>
  <c r="F66" i="5"/>
  <c r="C66" i="5"/>
  <c r="O65" i="5"/>
  <c r="L65" i="5"/>
  <c r="I65" i="5"/>
  <c r="F65" i="5"/>
  <c r="C65" i="5"/>
  <c r="O64" i="5"/>
  <c r="L64" i="5"/>
  <c r="I64" i="5"/>
  <c r="F64" i="5"/>
  <c r="C64" i="5" s="1"/>
  <c r="O63" i="5"/>
  <c r="L63" i="5"/>
  <c r="I63" i="5"/>
  <c r="F63" i="5"/>
  <c r="C63" i="5" s="1"/>
  <c r="O62" i="5"/>
  <c r="L62" i="5"/>
  <c r="I62" i="5"/>
  <c r="F62" i="5"/>
  <c r="C62" i="5"/>
  <c r="O61" i="5"/>
  <c r="L61" i="5"/>
  <c r="I61" i="5"/>
  <c r="F61" i="5"/>
  <c r="C61" i="5" s="1"/>
  <c r="O60" i="5"/>
  <c r="L60" i="5"/>
  <c r="I60" i="5"/>
  <c r="F60" i="5"/>
  <c r="C60" i="5" s="1"/>
  <c r="O59" i="5"/>
  <c r="L59" i="5"/>
  <c r="L58" i="5" s="1"/>
  <c r="L54" i="5" s="1"/>
  <c r="L53" i="5" s="1"/>
  <c r="I59" i="5"/>
  <c r="I58" i="5" s="1"/>
  <c r="C58" i="5" s="1"/>
  <c r="F59" i="5"/>
  <c r="O58" i="5"/>
  <c r="N58" i="5"/>
  <c r="M58" i="5"/>
  <c r="K58" i="5"/>
  <c r="J58" i="5"/>
  <c r="H58" i="5"/>
  <c r="G58" i="5"/>
  <c r="F58" i="5"/>
  <c r="E58" i="5"/>
  <c r="D58" i="5"/>
  <c r="O57" i="5"/>
  <c r="O55" i="5" s="1"/>
  <c r="O54" i="5" s="1"/>
  <c r="L57" i="5"/>
  <c r="I57" i="5"/>
  <c r="F57" i="5"/>
  <c r="C57" i="5" s="1"/>
  <c r="O56" i="5"/>
  <c r="L56" i="5"/>
  <c r="I56" i="5"/>
  <c r="F56" i="5"/>
  <c r="C56" i="5" s="1"/>
  <c r="N55" i="5"/>
  <c r="M55" i="5"/>
  <c r="M54" i="5" s="1"/>
  <c r="M53" i="5" s="1"/>
  <c r="M52" i="5" s="1"/>
  <c r="M51" i="5" s="1"/>
  <c r="M50" i="5" s="1"/>
  <c r="L55" i="5"/>
  <c r="K55" i="5"/>
  <c r="J55" i="5"/>
  <c r="I55" i="5"/>
  <c r="I54" i="5" s="1"/>
  <c r="H55" i="5"/>
  <c r="G55" i="5"/>
  <c r="F55" i="5"/>
  <c r="C55" i="5" s="1"/>
  <c r="E55" i="5"/>
  <c r="E54" i="5" s="1"/>
  <c r="E53" i="5" s="1"/>
  <c r="E52" i="5" s="1"/>
  <c r="E51" i="5" s="1"/>
  <c r="D55" i="5"/>
  <c r="N54" i="5"/>
  <c r="N53" i="5" s="1"/>
  <c r="N52" i="5" s="1"/>
  <c r="N51" i="5" s="1"/>
  <c r="N50" i="5" s="1"/>
  <c r="K54" i="5"/>
  <c r="J54" i="5"/>
  <c r="J53" i="5" s="1"/>
  <c r="J52" i="5" s="1"/>
  <c r="J51" i="5" s="1"/>
  <c r="J50" i="5" s="1"/>
  <c r="H54" i="5"/>
  <c r="G54" i="5"/>
  <c r="F54" i="5"/>
  <c r="D54" i="5"/>
  <c r="O47" i="5"/>
  <c r="C47" i="5" s="1"/>
  <c r="O46" i="5"/>
  <c r="C46" i="5"/>
  <c r="O45" i="5"/>
  <c r="N45" i="5"/>
  <c r="M45" i="5"/>
  <c r="C45" i="5"/>
  <c r="L44" i="5"/>
  <c r="I44" i="5"/>
  <c r="F44" i="5"/>
  <c r="C44" i="5"/>
  <c r="L43" i="5"/>
  <c r="K43" i="5"/>
  <c r="J43" i="5"/>
  <c r="I43" i="5"/>
  <c r="H43" i="5"/>
  <c r="G43" i="5"/>
  <c r="F43" i="5"/>
  <c r="E43" i="5"/>
  <c r="D43" i="5"/>
  <c r="C43" i="5"/>
  <c r="F42" i="5"/>
  <c r="C42" i="5"/>
  <c r="F41" i="5"/>
  <c r="C41" i="5" s="1"/>
  <c r="E41" i="5"/>
  <c r="D41" i="5"/>
  <c r="L40" i="5"/>
  <c r="C40" i="5" s="1"/>
  <c r="L39" i="5"/>
  <c r="C39" i="5"/>
  <c r="L38" i="5"/>
  <c r="C38" i="5" s="1"/>
  <c r="L37" i="5"/>
  <c r="C37" i="5" s="1"/>
  <c r="L36" i="5"/>
  <c r="C36" i="5" s="1"/>
  <c r="K36" i="5"/>
  <c r="J36" i="5"/>
  <c r="L35" i="5"/>
  <c r="C35" i="5" s="1"/>
  <c r="L34" i="5"/>
  <c r="C34" i="5" s="1"/>
  <c r="L33" i="5"/>
  <c r="C33" i="5" s="1"/>
  <c r="K33" i="5"/>
  <c r="J33" i="5"/>
  <c r="L32" i="5"/>
  <c r="C32" i="5" s="1"/>
  <c r="L31" i="5"/>
  <c r="C31" i="5" s="1"/>
  <c r="K31" i="5"/>
  <c r="J31" i="5"/>
  <c r="L30" i="5"/>
  <c r="C30" i="5" s="1"/>
  <c r="L29" i="5"/>
  <c r="C29" i="5" s="1"/>
  <c r="L28" i="5"/>
  <c r="C28" i="5" s="1"/>
  <c r="K27" i="5"/>
  <c r="J27" i="5"/>
  <c r="K26" i="5"/>
  <c r="J26" i="5"/>
  <c r="F25" i="5"/>
  <c r="C25" i="5" s="1"/>
  <c r="I24" i="5"/>
  <c r="C24" i="5" s="1"/>
  <c r="F24" i="5"/>
  <c r="O23" i="5"/>
  <c r="L23" i="5"/>
  <c r="I23" i="5"/>
  <c r="F23" i="5"/>
  <c r="C23" i="5" s="1"/>
  <c r="O22" i="5"/>
  <c r="O21" i="5" s="1"/>
  <c r="L22" i="5"/>
  <c r="I22" i="5"/>
  <c r="C22" i="5" s="1"/>
  <c r="F22" i="5"/>
  <c r="N21" i="5"/>
  <c r="N289" i="5" s="1"/>
  <c r="N288" i="5" s="1"/>
  <c r="M21" i="5"/>
  <c r="M289" i="5" s="1"/>
  <c r="M288" i="5" s="1"/>
  <c r="L21" i="5"/>
  <c r="L289" i="5" s="1"/>
  <c r="K21" i="5"/>
  <c r="K289" i="5" s="1"/>
  <c r="K288" i="5" s="1"/>
  <c r="J21" i="5"/>
  <c r="J289" i="5" s="1"/>
  <c r="J288" i="5" s="1"/>
  <c r="I21" i="5"/>
  <c r="I289" i="5" s="1"/>
  <c r="H21" i="5"/>
  <c r="H289" i="5" s="1"/>
  <c r="H288" i="5" s="1"/>
  <c r="G21" i="5"/>
  <c r="G289" i="5" s="1"/>
  <c r="G288" i="5" s="1"/>
  <c r="F21" i="5"/>
  <c r="F289" i="5" s="1"/>
  <c r="E21" i="5"/>
  <c r="E289" i="5" s="1"/>
  <c r="E288" i="5" s="1"/>
  <c r="D21" i="5"/>
  <c r="D289" i="5" s="1"/>
  <c r="D288" i="5" s="1"/>
  <c r="N20" i="5"/>
  <c r="M20" i="5"/>
  <c r="K20" i="5"/>
  <c r="J20" i="5"/>
  <c r="I20" i="5"/>
  <c r="H20" i="5"/>
  <c r="G20" i="5"/>
  <c r="F20" i="5"/>
  <c r="E20" i="5"/>
  <c r="D20" i="5"/>
  <c r="G52" i="5" l="1"/>
  <c r="D75" i="5"/>
  <c r="I76" i="5"/>
  <c r="C77" i="5"/>
  <c r="D52" i="5"/>
  <c r="D51" i="5" s="1"/>
  <c r="E287" i="5"/>
  <c r="E50" i="5"/>
  <c r="O83" i="5"/>
  <c r="C95" i="5"/>
  <c r="C103" i="5"/>
  <c r="C54" i="5"/>
  <c r="O53" i="5"/>
  <c r="O52" i="5" s="1"/>
  <c r="O289" i="5"/>
  <c r="O288" i="5" s="1"/>
  <c r="O20" i="5"/>
  <c r="H52" i="5"/>
  <c r="H51" i="5" s="1"/>
  <c r="K75" i="5"/>
  <c r="K52" i="5" s="1"/>
  <c r="O75" i="5"/>
  <c r="L83" i="5"/>
  <c r="L75" i="5" s="1"/>
  <c r="L52" i="5" s="1"/>
  <c r="L51" i="5" s="1"/>
  <c r="L50" i="5" s="1"/>
  <c r="C122" i="5"/>
  <c r="J287" i="5"/>
  <c r="M287" i="5"/>
  <c r="C59" i="5"/>
  <c r="I69" i="5"/>
  <c r="I67" i="5" s="1"/>
  <c r="I53" i="5" s="1"/>
  <c r="F80" i="5"/>
  <c r="F84" i="5"/>
  <c r="I89" i="5"/>
  <c r="I83" i="5" s="1"/>
  <c r="F112" i="5"/>
  <c r="C112" i="5" s="1"/>
  <c r="F116" i="5"/>
  <c r="C116" i="5" s="1"/>
  <c r="F128" i="5"/>
  <c r="C128" i="5" s="1"/>
  <c r="C144" i="5"/>
  <c r="L174" i="5"/>
  <c r="L173" i="5" s="1"/>
  <c r="C198" i="5"/>
  <c r="I196" i="5"/>
  <c r="I195" i="5" s="1"/>
  <c r="N287" i="5"/>
  <c r="F69" i="5"/>
  <c r="F89" i="5"/>
  <c r="C89" i="5" s="1"/>
  <c r="L131" i="5"/>
  <c r="L130" i="5" s="1"/>
  <c r="C132" i="5"/>
  <c r="C151" i="5"/>
  <c r="C179" i="5"/>
  <c r="C187" i="5"/>
  <c r="O195" i="5"/>
  <c r="M286" i="5"/>
  <c r="F288" i="5"/>
  <c r="C289" i="5"/>
  <c r="L27" i="5"/>
  <c r="F173" i="5"/>
  <c r="L194" i="5"/>
  <c r="E286" i="5"/>
  <c r="C21" i="5"/>
  <c r="C175" i="5"/>
  <c r="I174" i="5"/>
  <c r="I173" i="5" s="1"/>
  <c r="C196" i="5"/>
  <c r="F141" i="5"/>
  <c r="C141" i="5" s="1"/>
  <c r="F205" i="5"/>
  <c r="C217" i="5"/>
  <c r="C241" i="5"/>
  <c r="C253" i="5"/>
  <c r="C255" i="5"/>
  <c r="F252" i="5"/>
  <c r="O259" i="5"/>
  <c r="C266" i="5"/>
  <c r="I264" i="5"/>
  <c r="C271" i="5"/>
  <c r="G270" i="5"/>
  <c r="G269" i="5" s="1"/>
  <c r="G286" i="5" s="1"/>
  <c r="C274" i="5"/>
  <c r="I272" i="5"/>
  <c r="C293" i="5"/>
  <c r="I209" i="6"/>
  <c r="F166" i="5"/>
  <c r="C221" i="5"/>
  <c r="L231" i="5"/>
  <c r="L230" i="5" s="1"/>
  <c r="C233" i="5"/>
  <c r="C245" i="5"/>
  <c r="G230" i="5"/>
  <c r="G194" i="5" s="1"/>
  <c r="C254" i="5"/>
  <c r="I252" i="5"/>
  <c r="I251" i="5" s="1"/>
  <c r="C257" i="5"/>
  <c r="K259" i="5"/>
  <c r="K230" i="5" s="1"/>
  <c r="C261" i="5"/>
  <c r="C263" i="5"/>
  <c r="F260" i="5"/>
  <c r="L270" i="5"/>
  <c r="L269" i="5" s="1"/>
  <c r="C277" i="5"/>
  <c r="C279" i="5"/>
  <c r="F276" i="5"/>
  <c r="F270" i="5" s="1"/>
  <c r="D286" i="5"/>
  <c r="H286" i="5"/>
  <c r="C285" i="5"/>
  <c r="C297" i="5"/>
  <c r="C298" i="5"/>
  <c r="H164" i="6"/>
  <c r="H12" i="6" s="1"/>
  <c r="I238" i="6"/>
  <c r="O230" i="5"/>
  <c r="O286" i="5" s="1"/>
  <c r="C247" i="5"/>
  <c r="F246" i="5"/>
  <c r="C246" i="5" s="1"/>
  <c r="C262" i="5"/>
  <c r="I260" i="5"/>
  <c r="C278" i="5"/>
  <c r="I276" i="5"/>
  <c r="I281" i="5"/>
  <c r="C281" i="5" s="1"/>
  <c r="C282" i="5"/>
  <c r="I288" i="5"/>
  <c r="G12" i="6"/>
  <c r="I164" i="6"/>
  <c r="H209" i="6"/>
  <c r="C239" i="5"/>
  <c r="F238" i="5"/>
  <c r="C238" i="5" s="1"/>
  <c r="C267" i="5"/>
  <c r="F264" i="5"/>
  <c r="C283" i="5"/>
  <c r="J286" i="5"/>
  <c r="N286" i="5"/>
  <c r="C291" i="5"/>
  <c r="F290" i="5"/>
  <c r="C290" i="5" s="1"/>
  <c r="L288" i="5"/>
  <c r="F12" i="6"/>
  <c r="C270" i="5" l="1"/>
  <c r="F269" i="5"/>
  <c r="L286" i="5"/>
  <c r="K286" i="5"/>
  <c r="K194" i="5"/>
  <c r="K51" i="5" s="1"/>
  <c r="F231" i="5"/>
  <c r="F204" i="5"/>
  <c r="C205" i="5"/>
  <c r="I75" i="5"/>
  <c r="I52" i="5" s="1"/>
  <c r="C27" i="5"/>
  <c r="L26" i="5"/>
  <c r="O194" i="5"/>
  <c r="F67" i="5"/>
  <c r="C69" i="5"/>
  <c r="F83" i="5"/>
  <c r="C83" i="5" s="1"/>
  <c r="C84" i="5"/>
  <c r="C131" i="5"/>
  <c r="C264" i="5"/>
  <c r="I259" i="5"/>
  <c r="C276" i="5"/>
  <c r="F259" i="5"/>
  <c r="C260" i="5"/>
  <c r="C272" i="5"/>
  <c r="I270" i="5"/>
  <c r="I269" i="5" s="1"/>
  <c r="F251" i="5"/>
  <c r="C251" i="5" s="1"/>
  <c r="C252" i="5"/>
  <c r="C173" i="5"/>
  <c r="C80" i="5"/>
  <c r="F76" i="5"/>
  <c r="F130" i="5"/>
  <c r="C130" i="5" s="1"/>
  <c r="D287" i="5"/>
  <c r="D50" i="5"/>
  <c r="I12" i="6"/>
  <c r="I230" i="5"/>
  <c r="I194" i="5" s="1"/>
  <c r="C166" i="5"/>
  <c r="F165" i="5"/>
  <c r="C165" i="5" s="1"/>
  <c r="C174" i="5"/>
  <c r="C288" i="5"/>
  <c r="H287" i="5"/>
  <c r="H50" i="5"/>
  <c r="O51" i="5"/>
  <c r="G51" i="5"/>
  <c r="I51" i="5" l="1"/>
  <c r="K50" i="5"/>
  <c r="K287" i="5"/>
  <c r="O50" i="5"/>
  <c r="O287" i="5"/>
  <c r="C231" i="5"/>
  <c r="F230" i="5"/>
  <c r="C230" i="5" s="1"/>
  <c r="G287" i="5"/>
  <c r="G50" i="5"/>
  <c r="F75" i="5"/>
  <c r="C75" i="5" s="1"/>
  <c r="C76" i="5"/>
  <c r="C259" i="5"/>
  <c r="I286" i="5"/>
  <c r="C67" i="5"/>
  <c r="F53" i="5"/>
  <c r="C269" i="5"/>
  <c r="L287" i="5"/>
  <c r="C26" i="5"/>
  <c r="L20" i="5"/>
  <c r="C20" i="5" s="1"/>
  <c r="F195" i="5"/>
  <c r="C204" i="5"/>
  <c r="C53" i="5" l="1"/>
  <c r="F52" i="5"/>
  <c r="C195" i="5"/>
  <c r="F194" i="5"/>
  <c r="C194" i="5" s="1"/>
  <c r="F286" i="5"/>
  <c r="C286" i="5" s="1"/>
  <c r="I287" i="5"/>
  <c r="I50" i="5"/>
  <c r="F51" i="5" l="1"/>
  <c r="C52" i="5"/>
  <c r="F287" i="5" l="1"/>
  <c r="C287" i="5" s="1"/>
  <c r="F50" i="5"/>
  <c r="C50" i="5" s="1"/>
  <c r="C51" i="5"/>
  <c r="G65" i="4" l="1"/>
  <c r="G64" i="4"/>
  <c r="G63" i="4"/>
  <c r="G62" i="4"/>
  <c r="G61" i="4"/>
  <c r="G60" i="4"/>
  <c r="G59" i="4"/>
  <c r="G58" i="4"/>
  <c r="G57" i="4"/>
  <c r="G56" i="4"/>
  <c r="F55" i="4"/>
  <c r="F12" i="4" s="1"/>
  <c r="E55" i="4"/>
  <c r="G55" i="4" s="1"/>
  <c r="G54" i="4"/>
  <c r="G53" i="4"/>
  <c r="G52" i="4"/>
  <c r="G51" i="4"/>
  <c r="G50" i="4"/>
  <c r="G49" i="4"/>
  <c r="G48" i="4"/>
  <c r="G47" i="4"/>
  <c r="G46" i="4"/>
  <c r="G45" i="4"/>
  <c r="G44" i="4"/>
  <c r="G43" i="4"/>
  <c r="G42" i="4"/>
  <c r="G41" i="4"/>
  <c r="G40" i="4"/>
  <c r="G39" i="4"/>
  <c r="G38" i="4"/>
  <c r="G37" i="4"/>
  <c r="G36" i="4"/>
  <c r="G35" i="4"/>
  <c r="G34" i="4"/>
  <c r="G33" i="4"/>
  <c r="G32" i="4"/>
  <c r="E32" i="4"/>
  <c r="G31" i="4"/>
  <c r="G30" i="4"/>
  <c r="G29" i="4"/>
  <c r="G28" i="4"/>
  <c r="G27" i="4"/>
  <c r="G26" i="4"/>
  <c r="G25" i="4"/>
  <c r="G24" i="4"/>
  <c r="G23" i="4"/>
  <c r="G22" i="4"/>
  <c r="G21" i="4"/>
  <c r="G20" i="4"/>
  <c r="G19" i="4"/>
  <c r="G18" i="4"/>
  <c r="G17" i="4"/>
  <c r="G16" i="4"/>
  <c r="G15" i="4"/>
  <c r="G14" i="4"/>
  <c r="G13" i="4"/>
  <c r="G12" i="4" s="1"/>
  <c r="E12" i="4"/>
  <c r="O298" i="3"/>
  <c r="L298" i="3"/>
  <c r="I298" i="3"/>
  <c r="F298" i="3"/>
  <c r="C298" i="3"/>
  <c r="O297" i="3"/>
  <c r="L297" i="3"/>
  <c r="I297" i="3"/>
  <c r="F297" i="3"/>
  <c r="C297" i="3" s="1"/>
  <c r="O296" i="3"/>
  <c r="L296" i="3"/>
  <c r="I296" i="3"/>
  <c r="F296" i="3"/>
  <c r="C296" i="3" s="1"/>
  <c r="O295" i="3"/>
  <c r="L295" i="3"/>
  <c r="I295" i="3"/>
  <c r="F295" i="3"/>
  <c r="C295" i="3" s="1"/>
  <c r="O294" i="3"/>
  <c r="L294" i="3"/>
  <c r="I294" i="3"/>
  <c r="F294" i="3"/>
  <c r="C294" i="3"/>
  <c r="O293" i="3"/>
  <c r="L293" i="3"/>
  <c r="I293" i="3"/>
  <c r="F293" i="3"/>
  <c r="C293" i="3" s="1"/>
  <c r="O292" i="3"/>
  <c r="L292" i="3"/>
  <c r="I292" i="3"/>
  <c r="F292" i="3"/>
  <c r="C292" i="3" s="1"/>
  <c r="O291" i="3"/>
  <c r="L291" i="3"/>
  <c r="I291" i="3"/>
  <c r="F291" i="3"/>
  <c r="C291" i="3" s="1"/>
  <c r="O290" i="3"/>
  <c r="N290" i="3"/>
  <c r="M290" i="3"/>
  <c r="L290" i="3"/>
  <c r="K290" i="3"/>
  <c r="J290" i="3"/>
  <c r="I290" i="3"/>
  <c r="H290" i="3"/>
  <c r="G290" i="3"/>
  <c r="F290" i="3"/>
  <c r="E290" i="3"/>
  <c r="D290" i="3"/>
  <c r="C290" i="3"/>
  <c r="O285" i="3"/>
  <c r="L285" i="3"/>
  <c r="I285" i="3"/>
  <c r="F285" i="3"/>
  <c r="C285" i="3" s="1"/>
  <c r="O284" i="3"/>
  <c r="L284" i="3"/>
  <c r="I284" i="3"/>
  <c r="F284" i="3"/>
  <c r="C284" i="3" s="1"/>
  <c r="O283" i="3"/>
  <c r="N283" i="3"/>
  <c r="M283" i="3"/>
  <c r="L283" i="3"/>
  <c r="K283" i="3"/>
  <c r="J283" i="3"/>
  <c r="I283" i="3"/>
  <c r="H283" i="3"/>
  <c r="G283" i="3"/>
  <c r="F283" i="3"/>
  <c r="E283" i="3"/>
  <c r="D283" i="3"/>
  <c r="O282" i="3"/>
  <c r="L282" i="3"/>
  <c r="I282" i="3"/>
  <c r="F282" i="3"/>
  <c r="C282" i="3"/>
  <c r="O281" i="3"/>
  <c r="N281" i="3"/>
  <c r="M281" i="3"/>
  <c r="L281" i="3"/>
  <c r="K281" i="3"/>
  <c r="J281" i="3"/>
  <c r="I281" i="3"/>
  <c r="H281" i="3"/>
  <c r="G281" i="3"/>
  <c r="F281" i="3"/>
  <c r="E281" i="3"/>
  <c r="D281" i="3"/>
  <c r="C281" i="3"/>
  <c r="O280" i="3"/>
  <c r="L280" i="3"/>
  <c r="I280" i="3"/>
  <c r="F280" i="3"/>
  <c r="C280" i="3" s="1"/>
  <c r="O279" i="3"/>
  <c r="L279" i="3"/>
  <c r="I279" i="3"/>
  <c r="F279" i="3"/>
  <c r="C279" i="3" s="1"/>
  <c r="O278" i="3"/>
  <c r="L278" i="3"/>
  <c r="C278" i="3" s="1"/>
  <c r="I278" i="3"/>
  <c r="F278" i="3"/>
  <c r="O277" i="3"/>
  <c r="L277" i="3"/>
  <c r="I277" i="3"/>
  <c r="F277" i="3"/>
  <c r="C277" i="3"/>
  <c r="O276" i="3"/>
  <c r="N276" i="3"/>
  <c r="M276" i="3"/>
  <c r="L276" i="3"/>
  <c r="K276" i="3"/>
  <c r="J276" i="3"/>
  <c r="I276" i="3"/>
  <c r="H276" i="3"/>
  <c r="G276" i="3"/>
  <c r="F276" i="3"/>
  <c r="E276" i="3"/>
  <c r="D276" i="3"/>
  <c r="C276" i="3"/>
  <c r="O275" i="3"/>
  <c r="L275" i="3"/>
  <c r="I275" i="3"/>
  <c r="F275" i="3"/>
  <c r="C275" i="3" s="1"/>
  <c r="O274" i="3"/>
  <c r="L274" i="3"/>
  <c r="I274" i="3"/>
  <c r="F274" i="3"/>
  <c r="C274" i="3" s="1"/>
  <c r="O273" i="3"/>
  <c r="L273" i="3"/>
  <c r="I273" i="3"/>
  <c r="F273" i="3"/>
  <c r="C273" i="3" s="1"/>
  <c r="O272" i="3"/>
  <c r="N272" i="3"/>
  <c r="M272" i="3"/>
  <c r="L272" i="3"/>
  <c r="K272" i="3"/>
  <c r="J272" i="3"/>
  <c r="I272" i="3"/>
  <c r="H272" i="3"/>
  <c r="G272" i="3"/>
  <c r="F272" i="3"/>
  <c r="E272" i="3"/>
  <c r="D272" i="3"/>
  <c r="C272" i="3"/>
  <c r="O271" i="3"/>
  <c r="L271" i="3"/>
  <c r="I271" i="3"/>
  <c r="F271" i="3"/>
  <c r="C271" i="3" s="1"/>
  <c r="O270" i="3"/>
  <c r="N270" i="3"/>
  <c r="M270" i="3"/>
  <c r="L270" i="3"/>
  <c r="K270" i="3"/>
  <c r="J270" i="3"/>
  <c r="I270" i="3"/>
  <c r="H270" i="3"/>
  <c r="G270" i="3"/>
  <c r="F270" i="3"/>
  <c r="E270" i="3"/>
  <c r="D270" i="3"/>
  <c r="C270" i="3"/>
  <c r="O269" i="3"/>
  <c r="N269" i="3"/>
  <c r="M269" i="3"/>
  <c r="L269" i="3"/>
  <c r="K269" i="3"/>
  <c r="J269" i="3"/>
  <c r="I269" i="3"/>
  <c r="H269" i="3"/>
  <c r="G269" i="3"/>
  <c r="F269" i="3"/>
  <c r="C269" i="3" s="1"/>
  <c r="E269" i="3"/>
  <c r="D269" i="3"/>
  <c r="O268" i="3"/>
  <c r="L268" i="3"/>
  <c r="I268" i="3"/>
  <c r="F268" i="3"/>
  <c r="C268" i="3"/>
  <c r="O267" i="3"/>
  <c r="L267" i="3"/>
  <c r="I267" i="3"/>
  <c r="F267" i="3"/>
  <c r="C267" i="3" s="1"/>
  <c r="O266" i="3"/>
  <c r="L266" i="3"/>
  <c r="I266" i="3"/>
  <c r="C266" i="3" s="1"/>
  <c r="F266" i="3"/>
  <c r="O265" i="3"/>
  <c r="L265" i="3"/>
  <c r="I265" i="3"/>
  <c r="F265" i="3"/>
  <c r="C265" i="3" s="1"/>
  <c r="O264" i="3"/>
  <c r="N264" i="3"/>
  <c r="M264" i="3"/>
  <c r="L264" i="3"/>
  <c r="K264" i="3"/>
  <c r="J264" i="3"/>
  <c r="I264" i="3"/>
  <c r="H264" i="3"/>
  <c r="G264" i="3"/>
  <c r="F264" i="3"/>
  <c r="E264" i="3"/>
  <c r="D264" i="3"/>
  <c r="C264" i="3"/>
  <c r="O263" i="3"/>
  <c r="L263" i="3"/>
  <c r="I263" i="3"/>
  <c r="F263" i="3"/>
  <c r="C263" i="3" s="1"/>
  <c r="O262" i="3"/>
  <c r="L262" i="3"/>
  <c r="I262" i="3"/>
  <c r="C262" i="3" s="1"/>
  <c r="F262" i="3"/>
  <c r="O261" i="3"/>
  <c r="L261" i="3"/>
  <c r="L260" i="3" s="1"/>
  <c r="I261" i="3"/>
  <c r="F261" i="3"/>
  <c r="C261" i="3" s="1"/>
  <c r="O260" i="3"/>
  <c r="N260" i="3"/>
  <c r="M260" i="3"/>
  <c r="K260" i="3"/>
  <c r="J260" i="3"/>
  <c r="I260" i="3"/>
  <c r="H260" i="3"/>
  <c r="G260" i="3"/>
  <c r="F260" i="3"/>
  <c r="E260" i="3"/>
  <c r="D260" i="3"/>
  <c r="O259" i="3"/>
  <c r="N259" i="3"/>
  <c r="M259" i="3"/>
  <c r="K259" i="3"/>
  <c r="J259" i="3"/>
  <c r="I259" i="3"/>
  <c r="H259" i="3"/>
  <c r="G259" i="3"/>
  <c r="F259" i="3"/>
  <c r="E259" i="3"/>
  <c r="D259" i="3"/>
  <c r="O258" i="3"/>
  <c r="L258" i="3"/>
  <c r="I258" i="3"/>
  <c r="F258" i="3"/>
  <c r="C258" i="3" s="1"/>
  <c r="O257" i="3"/>
  <c r="L257" i="3"/>
  <c r="I257" i="3"/>
  <c r="F257" i="3"/>
  <c r="C257" i="3" s="1"/>
  <c r="O256" i="3"/>
  <c r="L256" i="3"/>
  <c r="I256" i="3"/>
  <c r="F256" i="3"/>
  <c r="C256" i="3"/>
  <c r="O255" i="3"/>
  <c r="L255" i="3"/>
  <c r="I255" i="3"/>
  <c r="F255" i="3"/>
  <c r="C255" i="3" s="1"/>
  <c r="O254" i="3"/>
  <c r="L254" i="3"/>
  <c r="I254" i="3"/>
  <c r="F254" i="3"/>
  <c r="C254" i="3"/>
  <c r="O253" i="3"/>
  <c r="L253" i="3"/>
  <c r="I253" i="3"/>
  <c r="F253" i="3"/>
  <c r="C253" i="3" s="1"/>
  <c r="O252" i="3"/>
  <c r="N252" i="3"/>
  <c r="M252" i="3"/>
  <c r="L252" i="3"/>
  <c r="K252" i="3"/>
  <c r="J252" i="3"/>
  <c r="I252" i="3"/>
  <c r="H252" i="3"/>
  <c r="G252" i="3"/>
  <c r="F252" i="3"/>
  <c r="E252" i="3"/>
  <c r="D252" i="3"/>
  <c r="C252" i="3"/>
  <c r="O251" i="3"/>
  <c r="N251" i="3"/>
  <c r="M251" i="3"/>
  <c r="L251" i="3"/>
  <c r="K251" i="3"/>
  <c r="J251" i="3"/>
  <c r="I251" i="3"/>
  <c r="H251" i="3"/>
  <c r="G251" i="3"/>
  <c r="F251" i="3"/>
  <c r="C251" i="3" s="1"/>
  <c r="E251" i="3"/>
  <c r="D251" i="3"/>
  <c r="O250" i="3"/>
  <c r="L250" i="3"/>
  <c r="I250" i="3"/>
  <c r="C250" i="3" s="1"/>
  <c r="F250" i="3"/>
  <c r="O249" i="3"/>
  <c r="L249" i="3"/>
  <c r="I249" i="3"/>
  <c r="F249" i="3"/>
  <c r="C249" i="3" s="1"/>
  <c r="O248" i="3"/>
  <c r="L248" i="3"/>
  <c r="I248" i="3"/>
  <c r="F248" i="3"/>
  <c r="C248" i="3"/>
  <c r="O247" i="3"/>
  <c r="L247" i="3"/>
  <c r="I247" i="3"/>
  <c r="F247" i="3"/>
  <c r="F246" i="3" s="1"/>
  <c r="C246" i="3" s="1"/>
  <c r="O246" i="3"/>
  <c r="N246" i="3"/>
  <c r="M246" i="3"/>
  <c r="L246" i="3"/>
  <c r="K246" i="3"/>
  <c r="J246" i="3"/>
  <c r="I246" i="3"/>
  <c r="H246" i="3"/>
  <c r="G246" i="3"/>
  <c r="E246" i="3"/>
  <c r="D246" i="3"/>
  <c r="O245" i="3"/>
  <c r="L245" i="3"/>
  <c r="I245" i="3"/>
  <c r="F245" i="3"/>
  <c r="C245" i="3" s="1"/>
  <c r="O244" i="3"/>
  <c r="L244" i="3"/>
  <c r="I244" i="3"/>
  <c r="F244" i="3"/>
  <c r="C244" i="3"/>
  <c r="O243" i="3"/>
  <c r="L243" i="3"/>
  <c r="I243" i="3"/>
  <c r="F243" i="3"/>
  <c r="C243" i="3" s="1"/>
  <c r="O242" i="3"/>
  <c r="L242" i="3"/>
  <c r="I242" i="3"/>
  <c r="C242" i="3" s="1"/>
  <c r="F242" i="3"/>
  <c r="O241" i="3"/>
  <c r="L241" i="3"/>
  <c r="I241" i="3"/>
  <c r="F241" i="3"/>
  <c r="C241" i="3" s="1"/>
  <c r="O240" i="3"/>
  <c r="L240" i="3"/>
  <c r="I240" i="3"/>
  <c r="F240" i="3"/>
  <c r="C240" i="3"/>
  <c r="O239" i="3"/>
  <c r="L239" i="3"/>
  <c r="I239" i="3"/>
  <c r="F239" i="3"/>
  <c r="F238" i="3" s="1"/>
  <c r="O238" i="3"/>
  <c r="N238" i="3"/>
  <c r="M238" i="3"/>
  <c r="L238" i="3"/>
  <c r="K238" i="3"/>
  <c r="J238" i="3"/>
  <c r="I238" i="3"/>
  <c r="H238" i="3"/>
  <c r="G238" i="3"/>
  <c r="E238" i="3"/>
  <c r="D238" i="3"/>
  <c r="O237" i="3"/>
  <c r="L237" i="3"/>
  <c r="I237" i="3"/>
  <c r="F237" i="3"/>
  <c r="C237" i="3" s="1"/>
  <c r="O236" i="3"/>
  <c r="O235" i="3" s="1"/>
  <c r="O231" i="3" s="1"/>
  <c r="O230" i="3" s="1"/>
  <c r="O194" i="3" s="1"/>
  <c r="L236" i="3"/>
  <c r="I236" i="3"/>
  <c r="I235" i="3" s="1"/>
  <c r="F236" i="3"/>
  <c r="C236" i="3"/>
  <c r="N235" i="3"/>
  <c r="M235" i="3"/>
  <c r="L235" i="3"/>
  <c r="K235" i="3"/>
  <c r="J235" i="3"/>
  <c r="H235" i="3"/>
  <c r="G235" i="3"/>
  <c r="F235" i="3"/>
  <c r="E235" i="3"/>
  <c r="D235" i="3"/>
  <c r="O234" i="3"/>
  <c r="L234" i="3"/>
  <c r="I234" i="3"/>
  <c r="F234" i="3"/>
  <c r="C234" i="3" s="1"/>
  <c r="O233" i="3"/>
  <c r="N233" i="3"/>
  <c r="M233" i="3"/>
  <c r="L233" i="3"/>
  <c r="K233" i="3"/>
  <c r="J233" i="3"/>
  <c r="I233" i="3"/>
  <c r="H233" i="3"/>
  <c r="G233" i="3"/>
  <c r="F233" i="3"/>
  <c r="C233" i="3" s="1"/>
  <c r="E233" i="3"/>
  <c r="D233" i="3"/>
  <c r="O232" i="3"/>
  <c r="L232" i="3"/>
  <c r="C232" i="3" s="1"/>
  <c r="I232" i="3"/>
  <c r="F232" i="3"/>
  <c r="N231" i="3"/>
  <c r="M231" i="3"/>
  <c r="L231" i="3"/>
  <c r="K231" i="3"/>
  <c r="J231" i="3"/>
  <c r="H231" i="3"/>
  <c r="G231" i="3"/>
  <c r="E231" i="3"/>
  <c r="D231" i="3"/>
  <c r="N230" i="3"/>
  <c r="M230" i="3"/>
  <c r="K230" i="3"/>
  <c r="J230" i="3"/>
  <c r="H230" i="3"/>
  <c r="G230" i="3"/>
  <c r="E230" i="3"/>
  <c r="D230" i="3"/>
  <c r="O229" i="3"/>
  <c r="L229" i="3"/>
  <c r="I229" i="3"/>
  <c r="F229" i="3"/>
  <c r="C229" i="3"/>
  <c r="O228" i="3"/>
  <c r="L228" i="3"/>
  <c r="I228" i="3"/>
  <c r="F228" i="3"/>
  <c r="C228" i="3" s="1"/>
  <c r="O227" i="3"/>
  <c r="N227" i="3"/>
  <c r="M227" i="3"/>
  <c r="L227" i="3"/>
  <c r="K227" i="3"/>
  <c r="J227" i="3"/>
  <c r="I227" i="3"/>
  <c r="H227" i="3"/>
  <c r="G227" i="3"/>
  <c r="F227" i="3"/>
  <c r="E227" i="3"/>
  <c r="D227" i="3"/>
  <c r="C227" i="3"/>
  <c r="O226" i="3"/>
  <c r="L226" i="3"/>
  <c r="I226" i="3"/>
  <c r="F226" i="3"/>
  <c r="C226" i="3" s="1"/>
  <c r="O225" i="3"/>
  <c r="L225" i="3"/>
  <c r="I225" i="3"/>
  <c r="F225" i="3"/>
  <c r="C225" i="3" s="1"/>
  <c r="O224" i="3"/>
  <c r="L224" i="3"/>
  <c r="I224" i="3"/>
  <c r="F224" i="3"/>
  <c r="C224" i="3"/>
  <c r="O223" i="3"/>
  <c r="L223" i="3"/>
  <c r="I223" i="3"/>
  <c r="F223" i="3"/>
  <c r="C223" i="3" s="1"/>
  <c r="O222" i="3"/>
  <c r="L222" i="3"/>
  <c r="I222" i="3"/>
  <c r="F222" i="3"/>
  <c r="C222" i="3" s="1"/>
  <c r="O221" i="3"/>
  <c r="L221" i="3"/>
  <c r="I221" i="3"/>
  <c r="F221" i="3"/>
  <c r="C221" i="3" s="1"/>
  <c r="O220" i="3"/>
  <c r="L220" i="3"/>
  <c r="I220" i="3"/>
  <c r="C220" i="3" s="1"/>
  <c r="F220" i="3"/>
  <c r="O219" i="3"/>
  <c r="L219" i="3"/>
  <c r="I219" i="3"/>
  <c r="F219" i="3"/>
  <c r="C219" i="3" s="1"/>
  <c r="O218" i="3"/>
  <c r="L218" i="3"/>
  <c r="I218" i="3"/>
  <c r="F218" i="3"/>
  <c r="C218" i="3"/>
  <c r="O217" i="3"/>
  <c r="L217" i="3"/>
  <c r="L216" i="3" s="1"/>
  <c r="I217" i="3"/>
  <c r="F217" i="3"/>
  <c r="C217" i="3" s="1"/>
  <c r="O216" i="3"/>
  <c r="N216" i="3"/>
  <c r="M216" i="3"/>
  <c r="K216" i="3"/>
  <c r="J216" i="3"/>
  <c r="I216" i="3"/>
  <c r="H216" i="3"/>
  <c r="G216" i="3"/>
  <c r="F216" i="3"/>
  <c r="E216" i="3"/>
  <c r="D216" i="3"/>
  <c r="O215" i="3"/>
  <c r="L215" i="3"/>
  <c r="I215" i="3"/>
  <c r="F215" i="3"/>
  <c r="C215" i="3" s="1"/>
  <c r="O214" i="3"/>
  <c r="L214" i="3"/>
  <c r="I214" i="3"/>
  <c r="F214" i="3"/>
  <c r="C214" i="3"/>
  <c r="O213" i="3"/>
  <c r="L213" i="3"/>
  <c r="I213" i="3"/>
  <c r="F213" i="3"/>
  <c r="C213" i="3" s="1"/>
  <c r="O212" i="3"/>
  <c r="L212" i="3"/>
  <c r="I212" i="3"/>
  <c r="F212" i="3"/>
  <c r="C212" i="3"/>
  <c r="O211" i="3"/>
  <c r="L211" i="3"/>
  <c r="I211" i="3"/>
  <c r="F211" i="3"/>
  <c r="C211" i="3" s="1"/>
  <c r="O210" i="3"/>
  <c r="L210" i="3"/>
  <c r="I210" i="3"/>
  <c r="F210" i="3"/>
  <c r="C210" i="3" s="1"/>
  <c r="O209" i="3"/>
  <c r="L209" i="3"/>
  <c r="I209" i="3"/>
  <c r="F209" i="3"/>
  <c r="C209" i="3"/>
  <c r="O208" i="3"/>
  <c r="L208" i="3"/>
  <c r="I208" i="3"/>
  <c r="F208" i="3"/>
  <c r="C208" i="3" s="1"/>
  <c r="O207" i="3"/>
  <c r="L207" i="3"/>
  <c r="I207" i="3"/>
  <c r="C207" i="3" s="1"/>
  <c r="F207" i="3"/>
  <c r="O206" i="3"/>
  <c r="L206" i="3"/>
  <c r="I206" i="3"/>
  <c r="F206" i="3"/>
  <c r="C206" i="3" s="1"/>
  <c r="O205" i="3"/>
  <c r="N205" i="3"/>
  <c r="M205" i="3"/>
  <c r="L205" i="3"/>
  <c r="K205" i="3"/>
  <c r="J205" i="3"/>
  <c r="I205" i="3"/>
  <c r="H205" i="3"/>
  <c r="G205" i="3"/>
  <c r="F205" i="3"/>
  <c r="E205" i="3"/>
  <c r="D205" i="3"/>
  <c r="C205" i="3"/>
  <c r="O204" i="3"/>
  <c r="N204" i="3"/>
  <c r="M204" i="3"/>
  <c r="K204" i="3"/>
  <c r="J204" i="3"/>
  <c r="I204" i="3"/>
  <c r="H204" i="3"/>
  <c r="G204" i="3"/>
  <c r="F204" i="3"/>
  <c r="E204" i="3"/>
  <c r="D204" i="3"/>
  <c r="O203" i="3"/>
  <c r="L203" i="3"/>
  <c r="I203" i="3"/>
  <c r="F203" i="3"/>
  <c r="C203" i="3"/>
  <c r="O202" i="3"/>
  <c r="L202" i="3"/>
  <c r="I202" i="3"/>
  <c r="F202" i="3"/>
  <c r="C202" i="3" s="1"/>
  <c r="O201" i="3"/>
  <c r="L201" i="3"/>
  <c r="I201" i="3"/>
  <c r="F201" i="3"/>
  <c r="C201" i="3" s="1"/>
  <c r="O200" i="3"/>
  <c r="L200" i="3"/>
  <c r="I200" i="3"/>
  <c r="F200" i="3"/>
  <c r="C200" i="3" s="1"/>
  <c r="O199" i="3"/>
  <c r="L199" i="3"/>
  <c r="I199" i="3"/>
  <c r="F199" i="3"/>
  <c r="C199" i="3"/>
  <c r="O198" i="3"/>
  <c r="N198" i="3"/>
  <c r="M198" i="3"/>
  <c r="L198" i="3"/>
  <c r="K198" i="3"/>
  <c r="J198" i="3"/>
  <c r="I198" i="3"/>
  <c r="H198" i="3"/>
  <c r="G198" i="3"/>
  <c r="F198" i="3"/>
  <c r="E198" i="3"/>
  <c r="D198" i="3"/>
  <c r="C198" i="3"/>
  <c r="O197" i="3"/>
  <c r="L197" i="3"/>
  <c r="I197" i="3"/>
  <c r="F197" i="3"/>
  <c r="C197" i="3" s="1"/>
  <c r="O196" i="3"/>
  <c r="N196" i="3"/>
  <c r="M196" i="3"/>
  <c r="L196" i="3"/>
  <c r="K196" i="3"/>
  <c r="J196" i="3"/>
  <c r="I196" i="3"/>
  <c r="H196" i="3"/>
  <c r="G196" i="3"/>
  <c r="F196" i="3"/>
  <c r="C196" i="3" s="1"/>
  <c r="E196" i="3"/>
  <c r="D196" i="3"/>
  <c r="O195" i="3"/>
  <c r="N195" i="3"/>
  <c r="M195" i="3"/>
  <c r="K195" i="3"/>
  <c r="J195" i="3"/>
  <c r="I195" i="3"/>
  <c r="H195" i="3"/>
  <c r="G195" i="3"/>
  <c r="F195" i="3"/>
  <c r="E195" i="3"/>
  <c r="D195" i="3"/>
  <c r="N194" i="3"/>
  <c r="M194" i="3"/>
  <c r="K194" i="3"/>
  <c r="J194" i="3"/>
  <c r="H194" i="3"/>
  <c r="G194" i="3"/>
  <c r="E194" i="3"/>
  <c r="D194" i="3"/>
  <c r="O193" i="3"/>
  <c r="O192" i="3" s="1"/>
  <c r="L193" i="3"/>
  <c r="I193" i="3"/>
  <c r="F193" i="3"/>
  <c r="C193" i="3" s="1"/>
  <c r="N192" i="3"/>
  <c r="M192" i="3"/>
  <c r="L192" i="3"/>
  <c r="K192" i="3"/>
  <c r="J192" i="3"/>
  <c r="I192" i="3"/>
  <c r="H192" i="3"/>
  <c r="G192" i="3"/>
  <c r="F192" i="3"/>
  <c r="E192" i="3"/>
  <c r="D192" i="3"/>
  <c r="N191" i="3"/>
  <c r="M191" i="3"/>
  <c r="L191" i="3"/>
  <c r="K191" i="3"/>
  <c r="J191" i="3"/>
  <c r="I191" i="3"/>
  <c r="H191" i="3"/>
  <c r="G191" i="3"/>
  <c r="F191" i="3"/>
  <c r="E191" i="3"/>
  <c r="D191" i="3"/>
  <c r="O190" i="3"/>
  <c r="L190" i="3"/>
  <c r="I190" i="3"/>
  <c r="F190" i="3"/>
  <c r="C190" i="3"/>
  <c r="O189" i="3"/>
  <c r="L189" i="3"/>
  <c r="I189" i="3"/>
  <c r="F189" i="3"/>
  <c r="C189" i="3" s="1"/>
  <c r="O188" i="3"/>
  <c r="N188" i="3"/>
  <c r="M188" i="3"/>
  <c r="L188" i="3"/>
  <c r="K188" i="3"/>
  <c r="J188" i="3"/>
  <c r="I188" i="3"/>
  <c r="H188" i="3"/>
  <c r="G188" i="3"/>
  <c r="F188" i="3"/>
  <c r="E188" i="3"/>
  <c r="D188" i="3"/>
  <c r="C188" i="3"/>
  <c r="N187" i="3"/>
  <c r="M187" i="3"/>
  <c r="L187" i="3"/>
  <c r="K187" i="3"/>
  <c r="J187" i="3"/>
  <c r="I187" i="3"/>
  <c r="H187" i="3"/>
  <c r="G187" i="3"/>
  <c r="F187" i="3"/>
  <c r="E187" i="3"/>
  <c r="D187" i="3"/>
  <c r="O186" i="3"/>
  <c r="L186" i="3"/>
  <c r="I186" i="3"/>
  <c r="F186" i="3"/>
  <c r="C186" i="3"/>
  <c r="O185" i="3"/>
  <c r="L185" i="3"/>
  <c r="I185" i="3"/>
  <c r="F185" i="3"/>
  <c r="C185" i="3" s="1"/>
  <c r="O184" i="3"/>
  <c r="N184" i="3"/>
  <c r="M184" i="3"/>
  <c r="L184" i="3"/>
  <c r="K184" i="3"/>
  <c r="J184" i="3"/>
  <c r="I184" i="3"/>
  <c r="H184" i="3"/>
  <c r="G184" i="3"/>
  <c r="E184" i="3"/>
  <c r="D184" i="3"/>
  <c r="O183" i="3"/>
  <c r="L183" i="3"/>
  <c r="I183" i="3"/>
  <c r="F183" i="3"/>
  <c r="C183" i="3" s="1"/>
  <c r="O182" i="3"/>
  <c r="L182" i="3"/>
  <c r="I182" i="3"/>
  <c r="F182" i="3"/>
  <c r="C182" i="3"/>
  <c r="O181" i="3"/>
  <c r="L181" i="3"/>
  <c r="I181" i="3"/>
  <c r="F181" i="3"/>
  <c r="C181" i="3" s="1"/>
  <c r="O180" i="3"/>
  <c r="O179" i="3" s="1"/>
  <c r="L180" i="3"/>
  <c r="I180" i="3"/>
  <c r="I179" i="3" s="1"/>
  <c r="F180" i="3"/>
  <c r="N179" i="3"/>
  <c r="M179" i="3"/>
  <c r="L179" i="3"/>
  <c r="K179" i="3"/>
  <c r="J179" i="3"/>
  <c r="H179" i="3"/>
  <c r="G179" i="3"/>
  <c r="F179" i="3"/>
  <c r="E179" i="3"/>
  <c r="D179" i="3"/>
  <c r="O178" i="3"/>
  <c r="L178" i="3"/>
  <c r="I178" i="3"/>
  <c r="F178" i="3"/>
  <c r="C178" i="3"/>
  <c r="O177" i="3"/>
  <c r="L177" i="3"/>
  <c r="I177" i="3"/>
  <c r="F177" i="3"/>
  <c r="C177" i="3" s="1"/>
  <c r="O176" i="3"/>
  <c r="O175" i="3" s="1"/>
  <c r="L176" i="3"/>
  <c r="I176" i="3"/>
  <c r="I175" i="3" s="1"/>
  <c r="I174" i="3" s="1"/>
  <c r="F176" i="3"/>
  <c r="N175" i="3"/>
  <c r="N174" i="3" s="1"/>
  <c r="N173" i="3" s="1"/>
  <c r="M175" i="3"/>
  <c r="L175" i="3"/>
  <c r="L174" i="3" s="1"/>
  <c r="L173" i="3" s="1"/>
  <c r="K175" i="3"/>
  <c r="J175" i="3"/>
  <c r="H175" i="3"/>
  <c r="H174" i="3" s="1"/>
  <c r="H173" i="3" s="1"/>
  <c r="G175" i="3"/>
  <c r="F175" i="3"/>
  <c r="E175" i="3"/>
  <c r="D175" i="3"/>
  <c r="D174" i="3" s="1"/>
  <c r="D173" i="3" s="1"/>
  <c r="M174" i="3"/>
  <c r="M173" i="3" s="1"/>
  <c r="K174" i="3"/>
  <c r="J174" i="3"/>
  <c r="G174" i="3"/>
  <c r="F174" i="3"/>
  <c r="E174" i="3"/>
  <c r="E173" i="3" s="1"/>
  <c r="K173" i="3"/>
  <c r="J173" i="3"/>
  <c r="G173" i="3"/>
  <c r="O172" i="3"/>
  <c r="L172" i="3"/>
  <c r="I172" i="3"/>
  <c r="C172" i="3" s="1"/>
  <c r="F172" i="3"/>
  <c r="O171" i="3"/>
  <c r="L171" i="3"/>
  <c r="I171" i="3"/>
  <c r="F171" i="3"/>
  <c r="C171" i="3" s="1"/>
  <c r="O170" i="3"/>
  <c r="L170" i="3"/>
  <c r="I170" i="3"/>
  <c r="C170" i="3" s="1"/>
  <c r="F170" i="3"/>
  <c r="O169" i="3"/>
  <c r="L169" i="3"/>
  <c r="I169" i="3"/>
  <c r="F169" i="3"/>
  <c r="C169" i="3" s="1"/>
  <c r="O168" i="3"/>
  <c r="L168" i="3"/>
  <c r="I168" i="3"/>
  <c r="C168" i="3" s="1"/>
  <c r="F168" i="3"/>
  <c r="O167" i="3"/>
  <c r="L167" i="3"/>
  <c r="L166" i="3" s="1"/>
  <c r="L165" i="3" s="1"/>
  <c r="I167" i="3"/>
  <c r="F167" i="3"/>
  <c r="F166" i="3" s="1"/>
  <c r="O166" i="3"/>
  <c r="O165" i="3" s="1"/>
  <c r="N166" i="3"/>
  <c r="M166" i="3"/>
  <c r="K166" i="3"/>
  <c r="J166" i="3"/>
  <c r="I166" i="3"/>
  <c r="H166" i="3"/>
  <c r="G166" i="3"/>
  <c r="E166" i="3"/>
  <c r="D166" i="3"/>
  <c r="N165" i="3"/>
  <c r="M165" i="3"/>
  <c r="K165" i="3"/>
  <c r="J165" i="3"/>
  <c r="I165" i="3"/>
  <c r="H165" i="3"/>
  <c r="G165" i="3"/>
  <c r="E165" i="3"/>
  <c r="D165" i="3"/>
  <c r="O164" i="3"/>
  <c r="L164" i="3"/>
  <c r="I164" i="3"/>
  <c r="C164" i="3" s="1"/>
  <c r="F164" i="3"/>
  <c r="O163" i="3"/>
  <c r="L163" i="3"/>
  <c r="I163" i="3"/>
  <c r="F163" i="3"/>
  <c r="C163" i="3" s="1"/>
  <c r="O162" i="3"/>
  <c r="L162" i="3"/>
  <c r="I162" i="3"/>
  <c r="F162" i="3"/>
  <c r="C162" i="3"/>
  <c r="O161" i="3"/>
  <c r="L161" i="3"/>
  <c r="I161" i="3"/>
  <c r="F161" i="3"/>
  <c r="C161" i="3" s="1"/>
  <c r="O160" i="3"/>
  <c r="N160" i="3"/>
  <c r="M160" i="3"/>
  <c r="L160" i="3"/>
  <c r="K160" i="3"/>
  <c r="J160" i="3"/>
  <c r="I160" i="3"/>
  <c r="H160" i="3"/>
  <c r="G160" i="3"/>
  <c r="F160" i="3"/>
  <c r="E160" i="3"/>
  <c r="D160" i="3"/>
  <c r="C160" i="3"/>
  <c r="O159" i="3"/>
  <c r="L159" i="3"/>
  <c r="I159" i="3"/>
  <c r="F159" i="3"/>
  <c r="C159" i="3" s="1"/>
  <c r="O158" i="3"/>
  <c r="L158" i="3"/>
  <c r="I158" i="3"/>
  <c r="F158" i="3"/>
  <c r="C158" i="3" s="1"/>
  <c r="O157" i="3"/>
  <c r="L157" i="3"/>
  <c r="I157" i="3"/>
  <c r="F157" i="3"/>
  <c r="C157" i="3" s="1"/>
  <c r="O156" i="3"/>
  <c r="L156" i="3"/>
  <c r="C156" i="3" s="1"/>
  <c r="I156" i="3"/>
  <c r="F156" i="3"/>
  <c r="O155" i="3"/>
  <c r="L155" i="3"/>
  <c r="I155" i="3"/>
  <c r="F155" i="3"/>
  <c r="C155" i="3"/>
  <c r="O154" i="3"/>
  <c r="L154" i="3"/>
  <c r="I154" i="3"/>
  <c r="F154" i="3"/>
  <c r="C154" i="3" s="1"/>
  <c r="O153" i="3"/>
  <c r="L153" i="3"/>
  <c r="I153" i="3"/>
  <c r="F153" i="3"/>
  <c r="C153" i="3" s="1"/>
  <c r="O152" i="3"/>
  <c r="L152" i="3"/>
  <c r="C152" i="3" s="1"/>
  <c r="I152" i="3"/>
  <c r="I151" i="3" s="1"/>
  <c r="C151" i="3" s="1"/>
  <c r="F152" i="3"/>
  <c r="O151" i="3"/>
  <c r="N151" i="3"/>
  <c r="M151" i="3"/>
  <c r="L151" i="3"/>
  <c r="K151" i="3"/>
  <c r="J151" i="3"/>
  <c r="H151" i="3"/>
  <c r="G151" i="3"/>
  <c r="F151" i="3"/>
  <c r="E151" i="3"/>
  <c r="D151" i="3"/>
  <c r="O150" i="3"/>
  <c r="L150" i="3"/>
  <c r="I150" i="3"/>
  <c r="F150" i="3"/>
  <c r="C150" i="3" s="1"/>
  <c r="O149" i="3"/>
  <c r="L149" i="3"/>
  <c r="I149" i="3"/>
  <c r="F149" i="3"/>
  <c r="C149" i="3" s="1"/>
  <c r="O148" i="3"/>
  <c r="L148" i="3"/>
  <c r="I148" i="3"/>
  <c r="F148" i="3"/>
  <c r="C148" i="3"/>
  <c r="O147" i="3"/>
  <c r="L147" i="3"/>
  <c r="I147" i="3"/>
  <c r="F147" i="3"/>
  <c r="C147" i="3" s="1"/>
  <c r="O146" i="3"/>
  <c r="L146" i="3"/>
  <c r="I146" i="3"/>
  <c r="F146" i="3"/>
  <c r="C146" i="3" s="1"/>
  <c r="O145" i="3"/>
  <c r="L145" i="3"/>
  <c r="L144" i="3" s="1"/>
  <c r="I145" i="3"/>
  <c r="I144" i="3" s="1"/>
  <c r="F145" i="3"/>
  <c r="C145" i="3" s="1"/>
  <c r="O144" i="3"/>
  <c r="N144" i="3"/>
  <c r="M144" i="3"/>
  <c r="K144" i="3"/>
  <c r="J144" i="3"/>
  <c r="H144" i="3"/>
  <c r="G144" i="3"/>
  <c r="F144" i="3"/>
  <c r="E144" i="3"/>
  <c r="D144" i="3"/>
  <c r="O143" i="3"/>
  <c r="L143" i="3"/>
  <c r="I143" i="3"/>
  <c r="F143" i="3"/>
  <c r="C143" i="3" s="1"/>
  <c r="O142" i="3"/>
  <c r="O141" i="3" s="1"/>
  <c r="O130" i="3" s="1"/>
  <c r="L142" i="3"/>
  <c r="I142" i="3"/>
  <c r="F142" i="3"/>
  <c r="C142" i="3" s="1"/>
  <c r="N141" i="3"/>
  <c r="M141" i="3"/>
  <c r="L141" i="3"/>
  <c r="K141" i="3"/>
  <c r="J141" i="3"/>
  <c r="I141" i="3"/>
  <c r="H141" i="3"/>
  <c r="G141" i="3"/>
  <c r="F141" i="3"/>
  <c r="C141" i="3" s="1"/>
  <c r="E141" i="3"/>
  <c r="D141" i="3"/>
  <c r="O140" i="3"/>
  <c r="L140" i="3"/>
  <c r="I140" i="3"/>
  <c r="F140" i="3"/>
  <c r="C140" i="3"/>
  <c r="O139" i="3"/>
  <c r="L139" i="3"/>
  <c r="I139" i="3"/>
  <c r="F139" i="3"/>
  <c r="C139" i="3" s="1"/>
  <c r="O138" i="3"/>
  <c r="L138" i="3"/>
  <c r="I138" i="3"/>
  <c r="F138" i="3"/>
  <c r="C138" i="3" s="1"/>
  <c r="O137" i="3"/>
  <c r="L137" i="3"/>
  <c r="L136" i="3" s="1"/>
  <c r="I137" i="3"/>
  <c r="I136" i="3" s="1"/>
  <c r="C136" i="3" s="1"/>
  <c r="F137" i="3"/>
  <c r="C137" i="3" s="1"/>
  <c r="O136" i="3"/>
  <c r="N136" i="3"/>
  <c r="M136" i="3"/>
  <c r="K136" i="3"/>
  <c r="J136" i="3"/>
  <c r="H136" i="3"/>
  <c r="G136" i="3"/>
  <c r="F136" i="3"/>
  <c r="E136" i="3"/>
  <c r="D136" i="3"/>
  <c r="O135" i="3"/>
  <c r="L135" i="3"/>
  <c r="I135" i="3"/>
  <c r="F135" i="3"/>
  <c r="C135" i="3" s="1"/>
  <c r="O134" i="3"/>
  <c r="L134" i="3"/>
  <c r="I134" i="3"/>
  <c r="F134" i="3"/>
  <c r="C134" i="3" s="1"/>
  <c r="O133" i="3"/>
  <c r="L133" i="3"/>
  <c r="I133" i="3"/>
  <c r="F133" i="3"/>
  <c r="C133" i="3" s="1"/>
  <c r="O132" i="3"/>
  <c r="L132" i="3"/>
  <c r="I132" i="3"/>
  <c r="I131" i="3" s="1"/>
  <c r="F132" i="3"/>
  <c r="C132" i="3"/>
  <c r="O131" i="3"/>
  <c r="N131" i="3"/>
  <c r="N130" i="3" s="1"/>
  <c r="M131" i="3"/>
  <c r="L131" i="3"/>
  <c r="K131" i="3"/>
  <c r="J131" i="3"/>
  <c r="H131" i="3"/>
  <c r="G131" i="3"/>
  <c r="F131" i="3"/>
  <c r="E131" i="3"/>
  <c r="D131" i="3"/>
  <c r="M130" i="3"/>
  <c r="K130" i="3"/>
  <c r="J130" i="3"/>
  <c r="H130" i="3"/>
  <c r="G130" i="3"/>
  <c r="F130" i="3"/>
  <c r="E130" i="3"/>
  <c r="D130" i="3"/>
  <c r="O129" i="3"/>
  <c r="L129" i="3"/>
  <c r="L128" i="3" s="1"/>
  <c r="I129" i="3"/>
  <c r="I128" i="3" s="1"/>
  <c r="F129" i="3"/>
  <c r="C129" i="3" s="1"/>
  <c r="O128" i="3"/>
  <c r="N128" i="3"/>
  <c r="M128" i="3"/>
  <c r="K128" i="3"/>
  <c r="J128" i="3"/>
  <c r="H128" i="3"/>
  <c r="G128" i="3"/>
  <c r="F128" i="3"/>
  <c r="E128" i="3"/>
  <c r="D128" i="3"/>
  <c r="O127" i="3"/>
  <c r="L127" i="3"/>
  <c r="I127" i="3"/>
  <c r="F127" i="3"/>
  <c r="C127" i="3" s="1"/>
  <c r="O126" i="3"/>
  <c r="L126" i="3"/>
  <c r="I126" i="3"/>
  <c r="F126" i="3"/>
  <c r="C126" i="3" s="1"/>
  <c r="O125" i="3"/>
  <c r="L125" i="3"/>
  <c r="I125" i="3"/>
  <c r="H125" i="3"/>
  <c r="H122" i="3" s="1"/>
  <c r="E125" i="3"/>
  <c r="F125" i="3" s="1"/>
  <c r="O124" i="3"/>
  <c r="L124" i="3"/>
  <c r="I124" i="3"/>
  <c r="F124" i="3"/>
  <c r="C124" i="3" s="1"/>
  <c r="O123" i="3"/>
  <c r="L123" i="3"/>
  <c r="L122" i="3" s="1"/>
  <c r="I123" i="3"/>
  <c r="I122" i="3" s="1"/>
  <c r="F123" i="3"/>
  <c r="C123" i="3" s="1"/>
  <c r="O122" i="3"/>
  <c r="N122" i="3"/>
  <c r="M122" i="3"/>
  <c r="K122" i="3"/>
  <c r="J122" i="3"/>
  <c r="G122" i="3"/>
  <c r="D122" i="3"/>
  <c r="O121" i="3"/>
  <c r="L121" i="3"/>
  <c r="I121" i="3"/>
  <c r="F121" i="3"/>
  <c r="C121" i="3" s="1"/>
  <c r="O120" i="3"/>
  <c r="L120" i="3"/>
  <c r="I120" i="3"/>
  <c r="F120" i="3"/>
  <c r="C120" i="3" s="1"/>
  <c r="O119" i="3"/>
  <c r="L119" i="3"/>
  <c r="I119" i="3"/>
  <c r="F119" i="3"/>
  <c r="C119" i="3" s="1"/>
  <c r="O118" i="3"/>
  <c r="L118" i="3"/>
  <c r="I118" i="3"/>
  <c r="F118" i="3"/>
  <c r="C118" i="3"/>
  <c r="O117" i="3"/>
  <c r="O116" i="3" s="1"/>
  <c r="L117" i="3"/>
  <c r="I117" i="3"/>
  <c r="F117" i="3"/>
  <c r="F116" i="3" s="1"/>
  <c r="N116" i="3"/>
  <c r="M116" i="3"/>
  <c r="L116" i="3"/>
  <c r="K116" i="3"/>
  <c r="J116" i="3"/>
  <c r="I116" i="3"/>
  <c r="H116" i="3"/>
  <c r="G116" i="3"/>
  <c r="E116" i="3"/>
  <c r="D116" i="3"/>
  <c r="O115" i="3"/>
  <c r="L115" i="3"/>
  <c r="I115" i="3"/>
  <c r="F115" i="3"/>
  <c r="C115" i="3" s="1"/>
  <c r="O114" i="3"/>
  <c r="L114" i="3"/>
  <c r="I114" i="3"/>
  <c r="F114" i="3"/>
  <c r="C114" i="3"/>
  <c r="O113" i="3"/>
  <c r="O112" i="3" s="1"/>
  <c r="L113" i="3"/>
  <c r="I113" i="3"/>
  <c r="F113" i="3"/>
  <c r="F112" i="3" s="1"/>
  <c r="C112" i="3" s="1"/>
  <c r="N112" i="3"/>
  <c r="M112" i="3"/>
  <c r="L112" i="3"/>
  <c r="K112" i="3"/>
  <c r="J112" i="3"/>
  <c r="I112" i="3"/>
  <c r="H112" i="3"/>
  <c r="G112" i="3"/>
  <c r="E112" i="3"/>
  <c r="D112" i="3"/>
  <c r="O111" i="3"/>
  <c r="L111" i="3"/>
  <c r="I111" i="3"/>
  <c r="F111" i="3"/>
  <c r="C111" i="3" s="1"/>
  <c r="O110" i="3"/>
  <c r="L110" i="3"/>
  <c r="I110" i="3"/>
  <c r="F110" i="3"/>
  <c r="C110" i="3"/>
  <c r="O109" i="3"/>
  <c r="L109" i="3"/>
  <c r="I109" i="3"/>
  <c r="F109" i="3"/>
  <c r="C109" i="3" s="1"/>
  <c r="O108" i="3"/>
  <c r="L108" i="3"/>
  <c r="I108" i="3"/>
  <c r="F108" i="3"/>
  <c r="C108" i="3" s="1"/>
  <c r="O107" i="3"/>
  <c r="L107" i="3"/>
  <c r="I107" i="3"/>
  <c r="F107" i="3"/>
  <c r="C107" i="3" s="1"/>
  <c r="O106" i="3"/>
  <c r="L106" i="3"/>
  <c r="I106" i="3"/>
  <c r="F106" i="3"/>
  <c r="C106" i="3"/>
  <c r="O105" i="3"/>
  <c r="L105" i="3"/>
  <c r="I105" i="3"/>
  <c r="F105" i="3"/>
  <c r="C105" i="3" s="1"/>
  <c r="O104" i="3"/>
  <c r="O103" i="3" s="1"/>
  <c r="L104" i="3"/>
  <c r="I104" i="3"/>
  <c r="C104" i="3" s="1"/>
  <c r="F104" i="3"/>
  <c r="N103" i="3"/>
  <c r="M103" i="3"/>
  <c r="L103" i="3"/>
  <c r="K103" i="3"/>
  <c r="J103" i="3"/>
  <c r="I103" i="3"/>
  <c r="H103" i="3"/>
  <c r="G103" i="3"/>
  <c r="F103" i="3"/>
  <c r="E103" i="3"/>
  <c r="D103" i="3"/>
  <c r="O102" i="3"/>
  <c r="L102" i="3"/>
  <c r="I102" i="3"/>
  <c r="F102" i="3"/>
  <c r="C102" i="3"/>
  <c r="O101" i="3"/>
  <c r="L101" i="3"/>
  <c r="I101" i="3"/>
  <c r="F101" i="3"/>
  <c r="C101" i="3" s="1"/>
  <c r="O100" i="3"/>
  <c r="L100" i="3"/>
  <c r="I100" i="3"/>
  <c r="C100" i="3" s="1"/>
  <c r="F100" i="3"/>
  <c r="O99" i="3"/>
  <c r="L99" i="3"/>
  <c r="C99" i="3" s="1"/>
  <c r="I99" i="3"/>
  <c r="F99" i="3"/>
  <c r="O98" i="3"/>
  <c r="O95" i="3" s="1"/>
  <c r="L98" i="3"/>
  <c r="I98" i="3"/>
  <c r="F98" i="3"/>
  <c r="C98" i="3"/>
  <c r="O97" i="3"/>
  <c r="L97" i="3"/>
  <c r="I97" i="3"/>
  <c r="F97" i="3"/>
  <c r="C97" i="3" s="1"/>
  <c r="O96" i="3"/>
  <c r="L96" i="3"/>
  <c r="L95" i="3" s="1"/>
  <c r="I96" i="3"/>
  <c r="C96" i="3" s="1"/>
  <c r="F96" i="3"/>
  <c r="N95" i="3"/>
  <c r="M95" i="3"/>
  <c r="K95" i="3"/>
  <c r="J95" i="3"/>
  <c r="H95" i="3"/>
  <c r="G95" i="3"/>
  <c r="F95" i="3"/>
  <c r="E95" i="3"/>
  <c r="D95" i="3"/>
  <c r="O94" i="3"/>
  <c r="L94" i="3"/>
  <c r="I94" i="3"/>
  <c r="F94" i="3"/>
  <c r="C94" i="3"/>
  <c r="O93" i="3"/>
  <c r="L93" i="3"/>
  <c r="I93" i="3"/>
  <c r="F93" i="3"/>
  <c r="C93" i="3" s="1"/>
  <c r="O92" i="3"/>
  <c r="L92" i="3"/>
  <c r="I92" i="3"/>
  <c r="C92" i="3" s="1"/>
  <c r="F92" i="3"/>
  <c r="O91" i="3"/>
  <c r="L91" i="3"/>
  <c r="C91" i="3" s="1"/>
  <c r="I91" i="3"/>
  <c r="F91" i="3"/>
  <c r="O90" i="3"/>
  <c r="O89" i="3" s="1"/>
  <c r="L90" i="3"/>
  <c r="I90" i="3"/>
  <c r="F90" i="3"/>
  <c r="F89" i="3" s="1"/>
  <c r="C90" i="3"/>
  <c r="N89" i="3"/>
  <c r="M89" i="3"/>
  <c r="L89" i="3"/>
  <c r="K89" i="3"/>
  <c r="J89" i="3"/>
  <c r="H89" i="3"/>
  <c r="H83" i="3" s="1"/>
  <c r="G89" i="3"/>
  <c r="E89" i="3"/>
  <c r="D89" i="3"/>
  <c r="D83" i="3" s="1"/>
  <c r="O88" i="3"/>
  <c r="L88" i="3"/>
  <c r="I88" i="3"/>
  <c r="C88" i="3" s="1"/>
  <c r="F88" i="3"/>
  <c r="O87" i="3"/>
  <c r="L87" i="3"/>
  <c r="C87" i="3" s="1"/>
  <c r="I87" i="3"/>
  <c r="F87" i="3"/>
  <c r="O86" i="3"/>
  <c r="O84" i="3" s="1"/>
  <c r="O83" i="3" s="1"/>
  <c r="L86" i="3"/>
  <c r="I86" i="3"/>
  <c r="F86" i="3"/>
  <c r="C86" i="3"/>
  <c r="O85" i="3"/>
  <c r="L85" i="3"/>
  <c r="L84" i="3" s="1"/>
  <c r="I85" i="3"/>
  <c r="F85" i="3"/>
  <c r="F84" i="3" s="1"/>
  <c r="N84" i="3"/>
  <c r="M84" i="3"/>
  <c r="M83" i="3" s="1"/>
  <c r="K84" i="3"/>
  <c r="J84" i="3"/>
  <c r="I84" i="3"/>
  <c r="H84" i="3"/>
  <c r="G84" i="3"/>
  <c r="E84" i="3"/>
  <c r="D84" i="3"/>
  <c r="N83" i="3"/>
  <c r="K83" i="3"/>
  <c r="J83" i="3"/>
  <c r="G83" i="3"/>
  <c r="O82" i="3"/>
  <c r="O80" i="3" s="1"/>
  <c r="L82" i="3"/>
  <c r="I82" i="3"/>
  <c r="F82" i="3"/>
  <c r="C82" i="3"/>
  <c r="O81" i="3"/>
  <c r="L81" i="3"/>
  <c r="L80" i="3" s="1"/>
  <c r="I81" i="3"/>
  <c r="F81" i="3"/>
  <c r="F80" i="3" s="1"/>
  <c r="N80" i="3"/>
  <c r="M80" i="3"/>
  <c r="K80" i="3"/>
  <c r="J80" i="3"/>
  <c r="I80" i="3"/>
  <c r="H80" i="3"/>
  <c r="G80" i="3"/>
  <c r="E80" i="3"/>
  <c r="D80" i="3"/>
  <c r="O79" i="3"/>
  <c r="L79" i="3"/>
  <c r="C79" i="3" s="1"/>
  <c r="I79" i="3"/>
  <c r="F79" i="3"/>
  <c r="O78" i="3"/>
  <c r="O77" i="3" s="1"/>
  <c r="O76" i="3" s="1"/>
  <c r="O75" i="3" s="1"/>
  <c r="L78" i="3"/>
  <c r="I78" i="3"/>
  <c r="F78" i="3"/>
  <c r="F77" i="3" s="1"/>
  <c r="C78" i="3"/>
  <c r="N77" i="3"/>
  <c r="M77" i="3"/>
  <c r="L77" i="3"/>
  <c r="K77" i="3"/>
  <c r="J77" i="3"/>
  <c r="I77" i="3"/>
  <c r="H77" i="3"/>
  <c r="H76" i="3" s="1"/>
  <c r="G77" i="3"/>
  <c r="E77" i="3"/>
  <c r="D77" i="3"/>
  <c r="D76" i="3" s="1"/>
  <c r="N76" i="3"/>
  <c r="M76" i="3"/>
  <c r="M75" i="3" s="1"/>
  <c r="M52" i="3" s="1"/>
  <c r="M51" i="3" s="1"/>
  <c r="M50" i="3" s="1"/>
  <c r="K76" i="3"/>
  <c r="J76" i="3"/>
  <c r="I76" i="3"/>
  <c r="G76" i="3"/>
  <c r="E76" i="3"/>
  <c r="N75" i="3"/>
  <c r="K75" i="3"/>
  <c r="J75" i="3"/>
  <c r="G75" i="3"/>
  <c r="O74" i="3"/>
  <c r="L74" i="3"/>
  <c r="I74" i="3"/>
  <c r="F74" i="3"/>
  <c r="C74" i="3"/>
  <c r="O73" i="3"/>
  <c r="L73" i="3"/>
  <c r="I73" i="3"/>
  <c r="F73" i="3"/>
  <c r="C73" i="3" s="1"/>
  <c r="O72" i="3"/>
  <c r="L72" i="3"/>
  <c r="I72" i="3"/>
  <c r="C72" i="3" s="1"/>
  <c r="F72" i="3"/>
  <c r="O71" i="3"/>
  <c r="L71" i="3"/>
  <c r="C71" i="3" s="1"/>
  <c r="I71" i="3"/>
  <c r="F71" i="3"/>
  <c r="O70" i="3"/>
  <c r="O69" i="3" s="1"/>
  <c r="O67" i="3" s="1"/>
  <c r="L70" i="3"/>
  <c r="I70" i="3"/>
  <c r="F70" i="3"/>
  <c r="F69" i="3" s="1"/>
  <c r="C70" i="3"/>
  <c r="N69" i="3"/>
  <c r="M69" i="3"/>
  <c r="M67" i="3" s="1"/>
  <c r="M53" i="3" s="1"/>
  <c r="L69" i="3"/>
  <c r="K69" i="3"/>
  <c r="J69" i="3"/>
  <c r="H69" i="3"/>
  <c r="H67" i="3" s="1"/>
  <c r="G69" i="3"/>
  <c r="E69" i="3"/>
  <c r="E67" i="3" s="1"/>
  <c r="D69" i="3"/>
  <c r="D67" i="3" s="1"/>
  <c r="D53" i="3" s="1"/>
  <c r="O68" i="3"/>
  <c r="L68" i="3"/>
  <c r="L67" i="3" s="1"/>
  <c r="I68" i="3"/>
  <c r="C68" i="3" s="1"/>
  <c r="F68" i="3"/>
  <c r="N67" i="3"/>
  <c r="K67" i="3"/>
  <c r="J67" i="3"/>
  <c r="G67" i="3"/>
  <c r="O66" i="3"/>
  <c r="L66" i="3"/>
  <c r="I66" i="3"/>
  <c r="F66" i="3"/>
  <c r="C66" i="3"/>
  <c r="O65" i="3"/>
  <c r="L65" i="3"/>
  <c r="I65" i="3"/>
  <c r="F65" i="3"/>
  <c r="C65" i="3" s="1"/>
  <c r="O64" i="3"/>
  <c r="L64" i="3"/>
  <c r="I64" i="3"/>
  <c r="C64" i="3" s="1"/>
  <c r="F64" i="3"/>
  <c r="O63" i="3"/>
  <c r="L63" i="3"/>
  <c r="C63" i="3" s="1"/>
  <c r="I63" i="3"/>
  <c r="F63" i="3"/>
  <c r="O62" i="3"/>
  <c r="L62" i="3"/>
  <c r="I62" i="3"/>
  <c r="F62" i="3"/>
  <c r="C62" i="3"/>
  <c r="O61" i="3"/>
  <c r="L61" i="3"/>
  <c r="I61" i="3"/>
  <c r="F61" i="3"/>
  <c r="C61" i="3" s="1"/>
  <c r="O60" i="3"/>
  <c r="L60" i="3"/>
  <c r="I60" i="3"/>
  <c r="C60" i="3" s="1"/>
  <c r="F60" i="3"/>
  <c r="O59" i="3"/>
  <c r="L59" i="3"/>
  <c r="C59" i="3" s="1"/>
  <c r="I59" i="3"/>
  <c r="F59" i="3"/>
  <c r="F58" i="3" s="1"/>
  <c r="O58" i="3"/>
  <c r="N58" i="3"/>
  <c r="M58" i="3"/>
  <c r="K58" i="3"/>
  <c r="J58" i="3"/>
  <c r="H58" i="3"/>
  <c r="G58" i="3"/>
  <c r="E58" i="3"/>
  <c r="D58" i="3"/>
  <c r="O57" i="3"/>
  <c r="L57" i="3"/>
  <c r="I57" i="3"/>
  <c r="F57" i="3"/>
  <c r="C57" i="3" s="1"/>
  <c r="O56" i="3"/>
  <c r="L56" i="3"/>
  <c r="L55" i="3" s="1"/>
  <c r="I56" i="3"/>
  <c r="C56" i="3" s="1"/>
  <c r="F56" i="3"/>
  <c r="O55" i="3"/>
  <c r="N55" i="3"/>
  <c r="N54" i="3" s="1"/>
  <c r="N53" i="3" s="1"/>
  <c r="N52" i="3" s="1"/>
  <c r="N51" i="3" s="1"/>
  <c r="N50" i="3" s="1"/>
  <c r="M55" i="3"/>
  <c r="K55" i="3"/>
  <c r="J55" i="3"/>
  <c r="J54" i="3" s="1"/>
  <c r="J53" i="3" s="1"/>
  <c r="H55" i="3"/>
  <c r="G55" i="3"/>
  <c r="F55" i="3"/>
  <c r="E55" i="3"/>
  <c r="D55" i="3"/>
  <c r="O54" i="3"/>
  <c r="M54" i="3"/>
  <c r="K54" i="3"/>
  <c r="K53" i="3" s="1"/>
  <c r="K52" i="3" s="1"/>
  <c r="K51" i="3" s="1"/>
  <c r="K50" i="3" s="1"/>
  <c r="H54" i="3"/>
  <c r="G54" i="3"/>
  <c r="G53" i="3" s="1"/>
  <c r="G52" i="3" s="1"/>
  <c r="E54" i="3"/>
  <c r="D54" i="3"/>
  <c r="H53" i="3"/>
  <c r="E53" i="3"/>
  <c r="J52" i="3"/>
  <c r="J51" i="3" s="1"/>
  <c r="J50" i="3" s="1"/>
  <c r="G51" i="3"/>
  <c r="G50" i="3" s="1"/>
  <c r="O47" i="3"/>
  <c r="C47" i="3"/>
  <c r="O46" i="3"/>
  <c r="O45" i="3" s="1"/>
  <c r="C45" i="3" s="1"/>
  <c r="N45" i="3"/>
  <c r="M45" i="3"/>
  <c r="L44" i="3"/>
  <c r="I44" i="3"/>
  <c r="F44" i="3"/>
  <c r="F43" i="3" s="1"/>
  <c r="C43" i="3" s="1"/>
  <c r="C44" i="3"/>
  <c r="L43" i="3"/>
  <c r="K43" i="3"/>
  <c r="J43" i="3"/>
  <c r="I43" i="3"/>
  <c r="H43" i="3"/>
  <c r="G43" i="3"/>
  <c r="E43" i="3"/>
  <c r="D43" i="3"/>
  <c r="F42" i="3"/>
  <c r="F41" i="3" s="1"/>
  <c r="C42" i="3"/>
  <c r="E41" i="3"/>
  <c r="D41" i="3"/>
  <c r="C41" i="3"/>
  <c r="L40" i="3"/>
  <c r="C40" i="3"/>
  <c r="L39" i="3"/>
  <c r="C39" i="3" s="1"/>
  <c r="L38" i="3"/>
  <c r="C38" i="3"/>
  <c r="L37" i="3"/>
  <c r="L36" i="3" s="1"/>
  <c r="K36" i="3"/>
  <c r="J36" i="3"/>
  <c r="C36" i="3"/>
  <c r="L35" i="3"/>
  <c r="C35" i="3"/>
  <c r="L34" i="3"/>
  <c r="L33" i="3" s="1"/>
  <c r="C33" i="3" s="1"/>
  <c r="K33" i="3"/>
  <c r="J33" i="3"/>
  <c r="L32" i="3"/>
  <c r="C32" i="3"/>
  <c r="L31" i="3"/>
  <c r="C31" i="3" s="1"/>
  <c r="K31" i="3"/>
  <c r="K26" i="3" s="1"/>
  <c r="J31" i="3"/>
  <c r="L30" i="3"/>
  <c r="C30" i="3"/>
  <c r="L29" i="3"/>
  <c r="C29" i="3"/>
  <c r="L28" i="3"/>
  <c r="L27" i="3" s="1"/>
  <c r="C28" i="3"/>
  <c r="K27" i="3"/>
  <c r="J27" i="3"/>
  <c r="J26" i="3" s="1"/>
  <c r="J287" i="3" s="1"/>
  <c r="C27" i="3"/>
  <c r="F25" i="3"/>
  <c r="C25" i="3"/>
  <c r="H24" i="3"/>
  <c r="F24" i="3"/>
  <c r="E24" i="3"/>
  <c r="O23" i="3"/>
  <c r="L23" i="3"/>
  <c r="I23" i="3"/>
  <c r="F23" i="3"/>
  <c r="O22" i="3"/>
  <c r="O21" i="3" s="1"/>
  <c r="L22" i="3"/>
  <c r="I22" i="3"/>
  <c r="I21" i="3" s="1"/>
  <c r="I289" i="3" s="1"/>
  <c r="I288" i="3" s="1"/>
  <c r="F22" i="3"/>
  <c r="N21" i="3"/>
  <c r="M21" i="3"/>
  <c r="M289" i="3" s="1"/>
  <c r="M288" i="3" s="1"/>
  <c r="L21" i="3"/>
  <c r="L289" i="3" s="1"/>
  <c r="L288" i="3" s="1"/>
  <c r="K21" i="3"/>
  <c r="K289" i="3" s="1"/>
  <c r="K288" i="3" s="1"/>
  <c r="J21" i="3"/>
  <c r="H21" i="3"/>
  <c r="H289" i="3" s="1"/>
  <c r="H288" i="3" s="1"/>
  <c r="G21" i="3"/>
  <c r="G289" i="3" s="1"/>
  <c r="G288" i="3" s="1"/>
  <c r="F21" i="3"/>
  <c r="E21" i="3"/>
  <c r="E289" i="3" s="1"/>
  <c r="E288" i="3" s="1"/>
  <c r="D21" i="3"/>
  <c r="D289" i="3" s="1"/>
  <c r="D288" i="3" s="1"/>
  <c r="K20" i="3"/>
  <c r="E20" i="3"/>
  <c r="D20" i="3"/>
  <c r="D52" i="3" l="1"/>
  <c r="D51" i="3" s="1"/>
  <c r="O289" i="3"/>
  <c r="O288" i="3" s="1"/>
  <c r="O20" i="3"/>
  <c r="C21" i="3"/>
  <c r="C22" i="3"/>
  <c r="C23" i="3"/>
  <c r="L76" i="3"/>
  <c r="F76" i="3"/>
  <c r="C77" i="3"/>
  <c r="M287" i="3"/>
  <c r="C55" i="3"/>
  <c r="F54" i="3"/>
  <c r="H75" i="3"/>
  <c r="H52" i="3" s="1"/>
  <c r="H51" i="3" s="1"/>
  <c r="H20" i="3"/>
  <c r="M20" i="3"/>
  <c r="J289" i="3"/>
  <c r="J288" i="3" s="1"/>
  <c r="J20" i="3"/>
  <c r="N289" i="3"/>
  <c r="N288" i="3" s="1"/>
  <c r="N20" i="3"/>
  <c r="L26" i="3"/>
  <c r="C37" i="3"/>
  <c r="O53" i="3"/>
  <c r="F67" i="3"/>
  <c r="D75" i="3"/>
  <c r="C80" i="3"/>
  <c r="L83" i="3"/>
  <c r="C95" i="3"/>
  <c r="F289" i="3"/>
  <c r="F20" i="3"/>
  <c r="C34" i="3"/>
  <c r="C46" i="3"/>
  <c r="K287" i="3"/>
  <c r="G287" i="3"/>
  <c r="G24" i="3"/>
  <c r="I24" i="3" s="1"/>
  <c r="I20" i="3" s="1"/>
  <c r="C84" i="3"/>
  <c r="F83" i="3"/>
  <c r="N287" i="3"/>
  <c r="I55" i="3"/>
  <c r="C81" i="3"/>
  <c r="C85" i="3"/>
  <c r="I95" i="3"/>
  <c r="C103" i="3"/>
  <c r="C116" i="3"/>
  <c r="C125" i="3"/>
  <c r="F122" i="3"/>
  <c r="C122" i="3" s="1"/>
  <c r="C128" i="3"/>
  <c r="I130" i="3"/>
  <c r="C131" i="3"/>
  <c r="C144" i="3"/>
  <c r="C175" i="3"/>
  <c r="I231" i="3"/>
  <c r="I230" i="3" s="1"/>
  <c r="I194" i="3" s="1"/>
  <c r="C235" i="3"/>
  <c r="G286" i="3"/>
  <c r="K286" i="3"/>
  <c r="F165" i="3"/>
  <c r="C165" i="3" s="1"/>
  <c r="C166" i="3"/>
  <c r="I173" i="3"/>
  <c r="C195" i="3"/>
  <c r="L204" i="3"/>
  <c r="L195" i="3" s="1"/>
  <c r="C216" i="3"/>
  <c r="D286" i="3"/>
  <c r="H286" i="3"/>
  <c r="L58" i="3"/>
  <c r="C58" i="3" s="1"/>
  <c r="I69" i="3"/>
  <c r="I67" i="3" s="1"/>
  <c r="I89" i="3"/>
  <c r="I83" i="3" s="1"/>
  <c r="I75" i="3" s="1"/>
  <c r="C192" i="3"/>
  <c r="O191" i="3"/>
  <c r="O187" i="3" s="1"/>
  <c r="O286" i="3" s="1"/>
  <c r="C238" i="3"/>
  <c r="F231" i="3"/>
  <c r="M286" i="3"/>
  <c r="I58" i="3"/>
  <c r="L130" i="3"/>
  <c r="O174" i="3"/>
  <c r="O173" i="3" s="1"/>
  <c r="C179" i="3"/>
  <c r="C204" i="3"/>
  <c r="C260" i="3"/>
  <c r="L259" i="3"/>
  <c r="J286" i="3"/>
  <c r="N286" i="3"/>
  <c r="E122" i="3"/>
  <c r="E83" i="3" s="1"/>
  <c r="E75" i="3" s="1"/>
  <c r="C113" i="3"/>
  <c r="C117" i="3"/>
  <c r="C167" i="3"/>
  <c r="F184" i="3"/>
  <c r="C239" i="3"/>
  <c r="C247" i="3"/>
  <c r="C283" i="3"/>
  <c r="C176" i="3"/>
  <c r="C180" i="3"/>
  <c r="E52" i="3" l="1"/>
  <c r="E51" i="3" s="1"/>
  <c r="E286" i="3"/>
  <c r="H287" i="3"/>
  <c r="H50" i="3"/>
  <c r="C191" i="3"/>
  <c r="F230" i="3"/>
  <c r="C231" i="3"/>
  <c r="C187" i="3"/>
  <c r="I54" i="3"/>
  <c r="I53" i="3" s="1"/>
  <c r="I52" i="3" s="1"/>
  <c r="I51" i="3" s="1"/>
  <c r="L54" i="3"/>
  <c r="L53" i="3" s="1"/>
  <c r="C289" i="3"/>
  <c r="F288" i="3"/>
  <c r="C288" i="3" s="1"/>
  <c r="O52" i="3"/>
  <c r="O51" i="3" s="1"/>
  <c r="C184" i="3"/>
  <c r="F173" i="3"/>
  <c r="C173" i="3" s="1"/>
  <c r="C259" i="3"/>
  <c r="L230" i="3"/>
  <c r="L286" i="3" s="1"/>
  <c r="C89" i="3"/>
  <c r="C69" i="3"/>
  <c r="C76" i="3"/>
  <c r="F75" i="3"/>
  <c r="C75" i="3" s="1"/>
  <c r="C24" i="3"/>
  <c r="C174" i="3"/>
  <c r="C130" i="3"/>
  <c r="C83" i="3"/>
  <c r="C67" i="3"/>
  <c r="C26" i="3"/>
  <c r="F53" i="3"/>
  <c r="L20" i="3"/>
  <c r="C20" i="3" s="1"/>
  <c r="L75" i="3"/>
  <c r="D287" i="3"/>
  <c r="D50" i="3"/>
  <c r="G20" i="3"/>
  <c r="E287" i="3" l="1"/>
  <c r="E50" i="3"/>
  <c r="C54" i="3"/>
  <c r="L52" i="3"/>
  <c r="C53" i="3"/>
  <c r="F52" i="3"/>
  <c r="O50" i="3"/>
  <c r="O287" i="3"/>
  <c r="I287" i="3"/>
  <c r="I50" i="3"/>
  <c r="F194" i="3"/>
  <c r="C230" i="3"/>
  <c r="F286" i="3"/>
  <c r="I286" i="3"/>
  <c r="L194" i="3"/>
  <c r="C194" i="3" l="1"/>
  <c r="C52" i="3"/>
  <c r="F51" i="3"/>
  <c r="C286" i="3"/>
  <c r="L51" i="3"/>
  <c r="F287" i="3" l="1"/>
  <c r="F50" i="3"/>
  <c r="C50" i="3" s="1"/>
  <c r="C51" i="3"/>
  <c r="L50" i="3"/>
  <c r="L287" i="3"/>
  <c r="C287" i="3" l="1"/>
  <c r="E12" i="2" l="1"/>
  <c r="F12" i="2"/>
  <c r="G12" i="2"/>
  <c r="H12" i="2"/>
  <c r="I12" i="2"/>
  <c r="D12" i="2"/>
  <c r="H32" i="2" l="1"/>
  <c r="I32" i="2"/>
  <c r="D15" i="2"/>
  <c r="D14" i="2"/>
  <c r="D13" i="2"/>
  <c r="I31" i="2"/>
  <c r="H31" i="2"/>
  <c r="I30" i="2"/>
  <c r="H30" i="2"/>
  <c r="I29" i="2"/>
  <c r="H29" i="2"/>
  <c r="I28" i="2"/>
  <c r="H28" i="2"/>
  <c r="I27" i="2"/>
  <c r="H27" i="2"/>
  <c r="I26" i="2"/>
  <c r="H26" i="2"/>
  <c r="I25" i="2"/>
  <c r="H25" i="2"/>
  <c r="I24" i="2"/>
  <c r="H24" i="2"/>
  <c r="H23" i="2"/>
  <c r="I22" i="2"/>
  <c r="H22" i="2"/>
  <c r="I21" i="2"/>
  <c r="H21" i="2"/>
  <c r="I20" i="2"/>
  <c r="H20" i="2"/>
  <c r="I19" i="2"/>
  <c r="H19" i="2"/>
  <c r="I18" i="2"/>
  <c r="H18" i="2"/>
  <c r="I17" i="2"/>
  <c r="H17" i="2"/>
  <c r="I16" i="2"/>
  <c r="H16" i="2"/>
  <c r="I15" i="2"/>
  <c r="H15" i="2"/>
  <c r="I14" i="2"/>
  <c r="H14" i="2"/>
  <c r="I13" i="2"/>
  <c r="H13" i="2"/>
  <c r="D133" i="1"/>
  <c r="D127" i="1"/>
  <c r="D102" i="1"/>
  <c r="D24" i="1"/>
  <c r="O298" i="1"/>
  <c r="L298" i="1"/>
  <c r="I298" i="1"/>
  <c r="F298" i="1"/>
  <c r="O297" i="1"/>
  <c r="L297" i="1"/>
  <c r="I297" i="1"/>
  <c r="F297" i="1"/>
  <c r="O296" i="1"/>
  <c r="L296" i="1"/>
  <c r="I296" i="1"/>
  <c r="F296" i="1"/>
  <c r="O295" i="1"/>
  <c r="L295" i="1"/>
  <c r="I295" i="1"/>
  <c r="F295" i="1"/>
  <c r="O294" i="1"/>
  <c r="L294" i="1"/>
  <c r="I294" i="1"/>
  <c r="F294" i="1"/>
  <c r="O293" i="1"/>
  <c r="L293" i="1"/>
  <c r="I293" i="1"/>
  <c r="F293" i="1"/>
  <c r="O292" i="1"/>
  <c r="L292" i="1"/>
  <c r="I292" i="1"/>
  <c r="F292" i="1"/>
  <c r="O291" i="1"/>
  <c r="L291" i="1"/>
  <c r="I291" i="1"/>
  <c r="F291" i="1"/>
  <c r="N290" i="1"/>
  <c r="M290" i="1"/>
  <c r="K290" i="1"/>
  <c r="J290" i="1"/>
  <c r="H290" i="1"/>
  <c r="G290" i="1"/>
  <c r="E290" i="1"/>
  <c r="D290" i="1"/>
  <c r="O285" i="1"/>
  <c r="L285" i="1"/>
  <c r="I285" i="1"/>
  <c r="F285" i="1"/>
  <c r="O284" i="1"/>
  <c r="O283" i="1" s="1"/>
  <c r="L284" i="1"/>
  <c r="L283" i="1" s="1"/>
  <c r="I284" i="1"/>
  <c r="F284" i="1"/>
  <c r="F283" i="1" s="1"/>
  <c r="N283" i="1"/>
  <c r="M283" i="1"/>
  <c r="K283" i="1"/>
  <c r="J283" i="1"/>
  <c r="I283" i="1"/>
  <c r="H283" i="1"/>
  <c r="G283" i="1"/>
  <c r="E283" i="1"/>
  <c r="D283" i="1"/>
  <c r="O282" i="1"/>
  <c r="O281" i="1" s="1"/>
  <c r="L282" i="1"/>
  <c r="L281" i="1" s="1"/>
  <c r="I282" i="1"/>
  <c r="I281" i="1" s="1"/>
  <c r="F282" i="1"/>
  <c r="N281" i="1"/>
  <c r="M281" i="1"/>
  <c r="K281" i="1"/>
  <c r="J281" i="1"/>
  <c r="H281" i="1"/>
  <c r="G281" i="1"/>
  <c r="F281" i="1"/>
  <c r="E281" i="1"/>
  <c r="D281" i="1"/>
  <c r="O280" i="1"/>
  <c r="L280" i="1"/>
  <c r="I280" i="1"/>
  <c r="F280" i="1"/>
  <c r="O279" i="1"/>
  <c r="L279" i="1"/>
  <c r="I279" i="1"/>
  <c r="F279" i="1"/>
  <c r="O278" i="1"/>
  <c r="L278" i="1"/>
  <c r="I278" i="1"/>
  <c r="F278" i="1"/>
  <c r="O277" i="1"/>
  <c r="L277" i="1"/>
  <c r="I277" i="1"/>
  <c r="F277" i="1"/>
  <c r="O276" i="1"/>
  <c r="N276" i="1"/>
  <c r="M276" i="1"/>
  <c r="K276" i="1"/>
  <c r="J276" i="1"/>
  <c r="H276" i="1"/>
  <c r="G276" i="1"/>
  <c r="E276" i="1"/>
  <c r="D276" i="1"/>
  <c r="O275" i="1"/>
  <c r="L275" i="1"/>
  <c r="I275" i="1"/>
  <c r="F275" i="1"/>
  <c r="O274" i="1"/>
  <c r="L274" i="1"/>
  <c r="I274" i="1"/>
  <c r="F274" i="1"/>
  <c r="O273" i="1"/>
  <c r="O272" i="1" s="1"/>
  <c r="L273" i="1"/>
  <c r="L272" i="1" s="1"/>
  <c r="I273" i="1"/>
  <c r="F273" i="1"/>
  <c r="N272" i="1"/>
  <c r="M272" i="1"/>
  <c r="K272" i="1"/>
  <c r="J272" i="1"/>
  <c r="H272" i="1"/>
  <c r="G272" i="1"/>
  <c r="F272" i="1"/>
  <c r="E272" i="1"/>
  <c r="D272" i="1"/>
  <c r="O271" i="1"/>
  <c r="L271" i="1"/>
  <c r="I271" i="1"/>
  <c r="F271" i="1"/>
  <c r="M270" i="1"/>
  <c r="M269" i="1" s="1"/>
  <c r="D270" i="1"/>
  <c r="O268" i="1"/>
  <c r="L268" i="1"/>
  <c r="I268" i="1"/>
  <c r="F268" i="1"/>
  <c r="O267" i="1"/>
  <c r="L267" i="1"/>
  <c r="I267" i="1"/>
  <c r="F267" i="1"/>
  <c r="O266" i="1"/>
  <c r="L266" i="1"/>
  <c r="I266" i="1"/>
  <c r="F266" i="1"/>
  <c r="O265" i="1"/>
  <c r="L265" i="1"/>
  <c r="I265" i="1"/>
  <c r="F265" i="1"/>
  <c r="O264" i="1"/>
  <c r="N264" i="1"/>
  <c r="N259" i="1" s="1"/>
  <c r="M264" i="1"/>
  <c r="K264" i="1"/>
  <c r="J264" i="1"/>
  <c r="H264" i="1"/>
  <c r="G264" i="1"/>
  <c r="E264" i="1"/>
  <c r="D264" i="1"/>
  <c r="O263" i="1"/>
  <c r="L263" i="1"/>
  <c r="I263" i="1"/>
  <c r="F263" i="1"/>
  <c r="O262" i="1"/>
  <c r="L262" i="1"/>
  <c r="I262" i="1"/>
  <c r="F262" i="1"/>
  <c r="O261" i="1"/>
  <c r="L261" i="1"/>
  <c r="L260" i="1" s="1"/>
  <c r="I261" i="1"/>
  <c r="F261" i="1"/>
  <c r="O260" i="1"/>
  <c r="N260" i="1"/>
  <c r="M260" i="1"/>
  <c r="K260" i="1"/>
  <c r="J260" i="1"/>
  <c r="H260" i="1"/>
  <c r="G260" i="1"/>
  <c r="E260" i="1"/>
  <c r="D260" i="1"/>
  <c r="E259" i="1"/>
  <c r="O258" i="1"/>
  <c r="L258" i="1"/>
  <c r="I258" i="1"/>
  <c r="F258" i="1"/>
  <c r="O257" i="1"/>
  <c r="L257" i="1"/>
  <c r="I257" i="1"/>
  <c r="F257" i="1"/>
  <c r="O256" i="1"/>
  <c r="L256" i="1"/>
  <c r="I256" i="1"/>
  <c r="F256" i="1"/>
  <c r="C256" i="1" s="1"/>
  <c r="O255" i="1"/>
  <c r="L255" i="1"/>
  <c r="I255" i="1"/>
  <c r="F255" i="1"/>
  <c r="O254" i="1"/>
  <c r="L254" i="1"/>
  <c r="I254" i="1"/>
  <c r="F254" i="1"/>
  <c r="O253" i="1"/>
  <c r="L253" i="1"/>
  <c r="I253" i="1"/>
  <c r="F253" i="1"/>
  <c r="N252" i="1"/>
  <c r="M252" i="1"/>
  <c r="K252" i="1"/>
  <c r="K251" i="1" s="1"/>
  <c r="J252" i="1"/>
  <c r="J251" i="1" s="1"/>
  <c r="H252" i="1"/>
  <c r="H251" i="1" s="1"/>
  <c r="G252" i="1"/>
  <c r="G251" i="1" s="1"/>
  <c r="E252" i="1"/>
  <c r="E251" i="1" s="1"/>
  <c r="D252" i="1"/>
  <c r="D251" i="1" s="1"/>
  <c r="N251" i="1"/>
  <c r="M251" i="1"/>
  <c r="O250" i="1"/>
  <c r="L250" i="1"/>
  <c r="I250" i="1"/>
  <c r="F250" i="1"/>
  <c r="O249" i="1"/>
  <c r="L249" i="1"/>
  <c r="I249" i="1"/>
  <c r="F249" i="1"/>
  <c r="O248" i="1"/>
  <c r="L248" i="1"/>
  <c r="I248" i="1"/>
  <c r="F248" i="1"/>
  <c r="O247" i="1"/>
  <c r="L247" i="1"/>
  <c r="I247" i="1"/>
  <c r="I246" i="1" s="1"/>
  <c r="F247" i="1"/>
  <c r="F246" i="1" s="1"/>
  <c r="N246" i="1"/>
  <c r="M246" i="1"/>
  <c r="K246" i="1"/>
  <c r="J246" i="1"/>
  <c r="H246" i="1"/>
  <c r="G246" i="1"/>
  <c r="E246" i="1"/>
  <c r="D246" i="1"/>
  <c r="O245" i="1"/>
  <c r="L245" i="1"/>
  <c r="I245" i="1"/>
  <c r="F245" i="1"/>
  <c r="O244" i="1"/>
  <c r="L244" i="1"/>
  <c r="I244" i="1"/>
  <c r="F244" i="1"/>
  <c r="O243" i="1"/>
  <c r="L243" i="1"/>
  <c r="I243" i="1"/>
  <c r="F243" i="1"/>
  <c r="O242" i="1"/>
  <c r="L242" i="1"/>
  <c r="I242" i="1"/>
  <c r="F242" i="1"/>
  <c r="O241" i="1"/>
  <c r="L241" i="1"/>
  <c r="I241" i="1"/>
  <c r="F241" i="1"/>
  <c r="O240" i="1"/>
  <c r="L240" i="1"/>
  <c r="I240" i="1"/>
  <c r="F240" i="1"/>
  <c r="O239" i="1"/>
  <c r="O238" i="1" s="1"/>
  <c r="L239" i="1"/>
  <c r="I239" i="1"/>
  <c r="F239" i="1"/>
  <c r="N238" i="1"/>
  <c r="M238" i="1"/>
  <c r="K238" i="1"/>
  <c r="J238" i="1"/>
  <c r="H238" i="1"/>
  <c r="G238" i="1"/>
  <c r="E238" i="1"/>
  <c r="D238" i="1"/>
  <c r="O237" i="1"/>
  <c r="L237" i="1"/>
  <c r="I237" i="1"/>
  <c r="F237" i="1"/>
  <c r="O236" i="1"/>
  <c r="L236" i="1"/>
  <c r="I236" i="1"/>
  <c r="F236" i="1"/>
  <c r="O235" i="1"/>
  <c r="N235" i="1"/>
  <c r="M235" i="1"/>
  <c r="K235" i="1"/>
  <c r="J235" i="1"/>
  <c r="H235" i="1"/>
  <c r="G235" i="1"/>
  <c r="F235" i="1"/>
  <c r="E235" i="1"/>
  <c r="D235" i="1"/>
  <c r="O234" i="1"/>
  <c r="L234" i="1"/>
  <c r="L233" i="1" s="1"/>
  <c r="I234" i="1"/>
  <c r="I233" i="1" s="1"/>
  <c r="F234" i="1"/>
  <c r="O233" i="1"/>
  <c r="N233" i="1"/>
  <c r="M233" i="1"/>
  <c r="K233" i="1"/>
  <c r="J233" i="1"/>
  <c r="H233" i="1"/>
  <c r="G233" i="1"/>
  <c r="E233" i="1"/>
  <c r="D233" i="1"/>
  <c r="O232" i="1"/>
  <c r="L232" i="1"/>
  <c r="I232" i="1"/>
  <c r="F232" i="1"/>
  <c r="O229" i="1"/>
  <c r="L229" i="1"/>
  <c r="I229" i="1"/>
  <c r="F229" i="1"/>
  <c r="O228" i="1"/>
  <c r="L228" i="1"/>
  <c r="I228" i="1"/>
  <c r="I227" i="1" s="1"/>
  <c r="F228" i="1"/>
  <c r="F227" i="1" s="1"/>
  <c r="O227" i="1"/>
  <c r="N227" i="1"/>
  <c r="M227" i="1"/>
  <c r="K227" i="1"/>
  <c r="J227" i="1"/>
  <c r="H227" i="1"/>
  <c r="G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O219" i="1"/>
  <c r="L219" i="1"/>
  <c r="I219" i="1"/>
  <c r="F219" i="1"/>
  <c r="O218" i="1"/>
  <c r="L218" i="1"/>
  <c r="I218" i="1"/>
  <c r="F218" i="1"/>
  <c r="O217" i="1"/>
  <c r="L217" i="1"/>
  <c r="I217" i="1"/>
  <c r="F217" i="1"/>
  <c r="N216" i="1"/>
  <c r="M216" i="1"/>
  <c r="K216" i="1"/>
  <c r="J216" i="1"/>
  <c r="H216" i="1"/>
  <c r="G216" i="1"/>
  <c r="E216" i="1"/>
  <c r="D216" i="1"/>
  <c r="O215" i="1"/>
  <c r="L215" i="1"/>
  <c r="I215" i="1"/>
  <c r="F215" i="1"/>
  <c r="O214" i="1"/>
  <c r="L214" i="1"/>
  <c r="I214" i="1"/>
  <c r="F214" i="1"/>
  <c r="O213" i="1"/>
  <c r="L213" i="1"/>
  <c r="I213" i="1"/>
  <c r="F213" i="1"/>
  <c r="O212" i="1"/>
  <c r="L212" i="1"/>
  <c r="I212" i="1"/>
  <c r="F212" i="1"/>
  <c r="O211" i="1"/>
  <c r="L211" i="1"/>
  <c r="I211" i="1"/>
  <c r="F211" i="1"/>
  <c r="O210" i="1"/>
  <c r="L210" i="1"/>
  <c r="I210" i="1"/>
  <c r="F210" i="1"/>
  <c r="O209" i="1"/>
  <c r="L209" i="1"/>
  <c r="I209" i="1"/>
  <c r="F209" i="1"/>
  <c r="O208" i="1"/>
  <c r="L208" i="1"/>
  <c r="I208" i="1"/>
  <c r="F208" i="1"/>
  <c r="O207" i="1"/>
  <c r="L207" i="1"/>
  <c r="I207" i="1"/>
  <c r="F207" i="1"/>
  <c r="O206" i="1"/>
  <c r="L206" i="1"/>
  <c r="I206" i="1"/>
  <c r="F206" i="1"/>
  <c r="N205" i="1"/>
  <c r="M205" i="1"/>
  <c r="K205" i="1"/>
  <c r="J205" i="1"/>
  <c r="H205" i="1"/>
  <c r="H204" i="1" s="1"/>
  <c r="G205" i="1"/>
  <c r="E205" i="1"/>
  <c r="E204" i="1" s="1"/>
  <c r="D205" i="1"/>
  <c r="O203" i="1"/>
  <c r="L203" i="1"/>
  <c r="I203" i="1"/>
  <c r="F203" i="1"/>
  <c r="O202" i="1"/>
  <c r="L202" i="1"/>
  <c r="I202" i="1"/>
  <c r="F202" i="1"/>
  <c r="O201" i="1"/>
  <c r="L201" i="1"/>
  <c r="I201" i="1"/>
  <c r="F201" i="1"/>
  <c r="O200" i="1"/>
  <c r="L200" i="1"/>
  <c r="I200" i="1"/>
  <c r="F200" i="1"/>
  <c r="O199" i="1"/>
  <c r="O198" i="1" s="1"/>
  <c r="L199" i="1"/>
  <c r="L198" i="1" s="1"/>
  <c r="I199" i="1"/>
  <c r="I198" i="1" s="1"/>
  <c r="F199" i="1"/>
  <c r="N198" i="1"/>
  <c r="N196" i="1" s="1"/>
  <c r="M198" i="1"/>
  <c r="M196" i="1" s="1"/>
  <c r="K198" i="1"/>
  <c r="J198" i="1"/>
  <c r="J196" i="1" s="1"/>
  <c r="H198" i="1"/>
  <c r="H196" i="1" s="1"/>
  <c r="G198" i="1"/>
  <c r="G196" i="1" s="1"/>
  <c r="F198" i="1"/>
  <c r="E198" i="1"/>
  <c r="E196" i="1" s="1"/>
  <c r="D198" i="1"/>
  <c r="D196" i="1" s="1"/>
  <c r="O197" i="1"/>
  <c r="L197" i="1"/>
  <c r="I197" i="1"/>
  <c r="F197" i="1"/>
  <c r="K196" i="1"/>
  <c r="O193" i="1"/>
  <c r="L193" i="1"/>
  <c r="L192" i="1" s="1"/>
  <c r="L191" i="1" s="1"/>
  <c r="I193" i="1"/>
  <c r="F193" i="1"/>
  <c r="O192" i="1"/>
  <c r="O191" i="1" s="1"/>
  <c r="N192" i="1"/>
  <c r="N191" i="1" s="1"/>
  <c r="M192" i="1"/>
  <c r="M191" i="1" s="1"/>
  <c r="K192" i="1"/>
  <c r="K191" i="1" s="1"/>
  <c r="J192" i="1"/>
  <c r="J191" i="1" s="1"/>
  <c r="H192" i="1"/>
  <c r="H191" i="1" s="1"/>
  <c r="G192" i="1"/>
  <c r="F192" i="1"/>
  <c r="E192" i="1"/>
  <c r="E191" i="1" s="1"/>
  <c r="D192" i="1"/>
  <c r="D191" i="1" s="1"/>
  <c r="G191" i="1"/>
  <c r="O190" i="1"/>
  <c r="L190" i="1"/>
  <c r="I190" i="1"/>
  <c r="F190" i="1"/>
  <c r="O189" i="1"/>
  <c r="L189" i="1"/>
  <c r="L188" i="1" s="1"/>
  <c r="L187" i="1" s="1"/>
  <c r="I189" i="1"/>
  <c r="F189" i="1"/>
  <c r="F188" i="1" s="1"/>
  <c r="O188" i="1"/>
  <c r="N188" i="1"/>
  <c r="N187" i="1" s="1"/>
  <c r="M188" i="1"/>
  <c r="K188" i="1"/>
  <c r="J188" i="1"/>
  <c r="H188" i="1"/>
  <c r="G188" i="1"/>
  <c r="E188" i="1"/>
  <c r="D188" i="1"/>
  <c r="H187" i="1"/>
  <c r="O186" i="1"/>
  <c r="L186" i="1"/>
  <c r="I186" i="1"/>
  <c r="F186" i="1"/>
  <c r="O185" i="1"/>
  <c r="L185" i="1"/>
  <c r="L184" i="1" s="1"/>
  <c r="I185" i="1"/>
  <c r="F185" i="1"/>
  <c r="O184" i="1"/>
  <c r="N184" i="1"/>
  <c r="M184" i="1"/>
  <c r="K184" i="1"/>
  <c r="J184" i="1"/>
  <c r="H184" i="1"/>
  <c r="G184" i="1"/>
  <c r="F184" i="1"/>
  <c r="E184" i="1"/>
  <c r="D184" i="1"/>
  <c r="O183" i="1"/>
  <c r="L183" i="1"/>
  <c r="I183" i="1"/>
  <c r="F183" i="1"/>
  <c r="O182" i="1"/>
  <c r="L182" i="1"/>
  <c r="I182" i="1"/>
  <c r="F182" i="1"/>
  <c r="O181" i="1"/>
  <c r="L181" i="1"/>
  <c r="I181" i="1"/>
  <c r="F181" i="1"/>
  <c r="O180" i="1"/>
  <c r="O179" i="1" s="1"/>
  <c r="L180" i="1"/>
  <c r="L179" i="1" s="1"/>
  <c r="I180" i="1"/>
  <c r="I179" i="1" s="1"/>
  <c r="F180" i="1"/>
  <c r="N179" i="1"/>
  <c r="M179" i="1"/>
  <c r="K179" i="1"/>
  <c r="J179" i="1"/>
  <c r="H179" i="1"/>
  <c r="G179" i="1"/>
  <c r="E179" i="1"/>
  <c r="D179" i="1"/>
  <c r="O178" i="1"/>
  <c r="L178" i="1"/>
  <c r="I178" i="1"/>
  <c r="F178" i="1"/>
  <c r="O177" i="1"/>
  <c r="L177" i="1"/>
  <c r="I177" i="1"/>
  <c r="F177" i="1"/>
  <c r="O176" i="1"/>
  <c r="O175" i="1" s="1"/>
  <c r="O174" i="1" s="1"/>
  <c r="O173" i="1" s="1"/>
  <c r="L176" i="1"/>
  <c r="L175" i="1" s="1"/>
  <c r="I176" i="1"/>
  <c r="F176" i="1"/>
  <c r="F175" i="1" s="1"/>
  <c r="N175" i="1"/>
  <c r="M175" i="1"/>
  <c r="M174" i="1" s="1"/>
  <c r="M173" i="1" s="1"/>
  <c r="K175" i="1"/>
  <c r="J175" i="1"/>
  <c r="I175" i="1"/>
  <c r="I174" i="1" s="1"/>
  <c r="H175" i="1"/>
  <c r="G175" i="1"/>
  <c r="G174" i="1" s="1"/>
  <c r="G173" i="1" s="1"/>
  <c r="E175" i="1"/>
  <c r="D175" i="1"/>
  <c r="O172" i="1"/>
  <c r="L172" i="1"/>
  <c r="I172" i="1"/>
  <c r="F172" i="1"/>
  <c r="O171" i="1"/>
  <c r="L171" i="1"/>
  <c r="I171" i="1"/>
  <c r="F171" i="1"/>
  <c r="O170" i="1"/>
  <c r="L170" i="1"/>
  <c r="I170" i="1"/>
  <c r="F170" i="1"/>
  <c r="O169" i="1"/>
  <c r="L169" i="1"/>
  <c r="I169" i="1"/>
  <c r="F169" i="1"/>
  <c r="O168" i="1"/>
  <c r="L168" i="1"/>
  <c r="I168" i="1"/>
  <c r="F168" i="1"/>
  <c r="O167" i="1"/>
  <c r="O166" i="1" s="1"/>
  <c r="O165" i="1" s="1"/>
  <c r="L167" i="1"/>
  <c r="I167" i="1"/>
  <c r="I166" i="1" s="1"/>
  <c r="I165" i="1" s="1"/>
  <c r="F167" i="1"/>
  <c r="N166" i="1"/>
  <c r="N165" i="1" s="1"/>
  <c r="M166" i="1"/>
  <c r="M165" i="1" s="1"/>
  <c r="K166" i="1"/>
  <c r="K165" i="1" s="1"/>
  <c r="J166" i="1"/>
  <c r="J165" i="1" s="1"/>
  <c r="H166" i="1"/>
  <c r="H165" i="1" s="1"/>
  <c r="G166" i="1"/>
  <c r="G165" i="1" s="1"/>
  <c r="E166" i="1"/>
  <c r="E165" i="1" s="1"/>
  <c r="D166" i="1"/>
  <c r="D165" i="1" s="1"/>
  <c r="O164" i="1"/>
  <c r="L164" i="1"/>
  <c r="I164" i="1"/>
  <c r="F164" i="1"/>
  <c r="O163" i="1"/>
  <c r="L163" i="1"/>
  <c r="I163" i="1"/>
  <c r="F163" i="1"/>
  <c r="O162" i="1"/>
  <c r="L162" i="1"/>
  <c r="I162" i="1"/>
  <c r="F162" i="1"/>
  <c r="O161" i="1"/>
  <c r="L161" i="1"/>
  <c r="I161" i="1"/>
  <c r="I160" i="1" s="1"/>
  <c r="F161" i="1"/>
  <c r="O160" i="1"/>
  <c r="N160" i="1"/>
  <c r="M160" i="1"/>
  <c r="K160" i="1"/>
  <c r="J160" i="1"/>
  <c r="H160" i="1"/>
  <c r="G160" i="1"/>
  <c r="F160" i="1"/>
  <c r="E160" i="1"/>
  <c r="D160" i="1"/>
  <c r="O159" i="1"/>
  <c r="L159" i="1"/>
  <c r="I159" i="1"/>
  <c r="F159" i="1"/>
  <c r="O158" i="1"/>
  <c r="L158" i="1"/>
  <c r="I158" i="1"/>
  <c r="F158" i="1"/>
  <c r="O157" i="1"/>
  <c r="L157" i="1"/>
  <c r="I157" i="1"/>
  <c r="F157" i="1"/>
  <c r="O156" i="1"/>
  <c r="L156" i="1"/>
  <c r="I156" i="1"/>
  <c r="F156" i="1"/>
  <c r="O155" i="1"/>
  <c r="L155" i="1"/>
  <c r="I155" i="1"/>
  <c r="F155" i="1"/>
  <c r="O154" i="1"/>
  <c r="L154" i="1"/>
  <c r="I154" i="1"/>
  <c r="F154" i="1"/>
  <c r="O153" i="1"/>
  <c r="L153" i="1"/>
  <c r="I153" i="1"/>
  <c r="F153" i="1"/>
  <c r="O152" i="1"/>
  <c r="L152" i="1"/>
  <c r="L151" i="1" s="1"/>
  <c r="I152" i="1"/>
  <c r="F152" i="1"/>
  <c r="N151" i="1"/>
  <c r="M151" i="1"/>
  <c r="K151" i="1"/>
  <c r="J151" i="1"/>
  <c r="H151" i="1"/>
  <c r="G151" i="1"/>
  <c r="E151" i="1"/>
  <c r="D151" i="1"/>
  <c r="O150" i="1"/>
  <c r="L150" i="1"/>
  <c r="I150" i="1"/>
  <c r="F150" i="1"/>
  <c r="O149" i="1"/>
  <c r="L149" i="1"/>
  <c r="I149" i="1"/>
  <c r="F149" i="1"/>
  <c r="O148" i="1"/>
  <c r="L148" i="1"/>
  <c r="I148" i="1"/>
  <c r="F148" i="1"/>
  <c r="O147" i="1"/>
  <c r="L147" i="1"/>
  <c r="I147" i="1"/>
  <c r="F147" i="1"/>
  <c r="O146" i="1"/>
  <c r="L146" i="1"/>
  <c r="I146" i="1"/>
  <c r="F146" i="1"/>
  <c r="O145" i="1"/>
  <c r="L145" i="1"/>
  <c r="I145" i="1"/>
  <c r="F145" i="1"/>
  <c r="O144" i="1"/>
  <c r="N144" i="1"/>
  <c r="M144" i="1"/>
  <c r="K144" i="1"/>
  <c r="J144" i="1"/>
  <c r="H144" i="1"/>
  <c r="G144" i="1"/>
  <c r="E144" i="1"/>
  <c r="D144" i="1"/>
  <c r="O143" i="1"/>
  <c r="L143" i="1"/>
  <c r="I143" i="1"/>
  <c r="F143" i="1"/>
  <c r="O142" i="1"/>
  <c r="L142" i="1"/>
  <c r="L141" i="1" s="1"/>
  <c r="I142" i="1"/>
  <c r="I141" i="1" s="1"/>
  <c r="F142" i="1"/>
  <c r="O141" i="1"/>
  <c r="N141" i="1"/>
  <c r="M141" i="1"/>
  <c r="K141" i="1"/>
  <c r="J141" i="1"/>
  <c r="H141" i="1"/>
  <c r="G141" i="1"/>
  <c r="F141" i="1"/>
  <c r="E141" i="1"/>
  <c r="D141" i="1"/>
  <c r="O140" i="1"/>
  <c r="L140" i="1"/>
  <c r="I140" i="1"/>
  <c r="F140" i="1"/>
  <c r="O139" i="1"/>
  <c r="L139" i="1"/>
  <c r="I139" i="1"/>
  <c r="F139" i="1"/>
  <c r="O138" i="1"/>
  <c r="L138" i="1"/>
  <c r="I138" i="1"/>
  <c r="F138" i="1"/>
  <c r="O137" i="1"/>
  <c r="L137" i="1"/>
  <c r="I137" i="1"/>
  <c r="F137" i="1"/>
  <c r="O136" i="1"/>
  <c r="N136" i="1"/>
  <c r="M136" i="1"/>
  <c r="K136" i="1"/>
  <c r="J136" i="1"/>
  <c r="H136" i="1"/>
  <c r="G136" i="1"/>
  <c r="E136" i="1"/>
  <c r="D136" i="1"/>
  <c r="O135" i="1"/>
  <c r="L135" i="1"/>
  <c r="I135" i="1"/>
  <c r="F135" i="1"/>
  <c r="O134" i="1"/>
  <c r="L134" i="1"/>
  <c r="I134" i="1"/>
  <c r="F134" i="1"/>
  <c r="O133" i="1"/>
  <c r="L133" i="1"/>
  <c r="I133" i="1"/>
  <c r="F133" i="1"/>
  <c r="O132" i="1"/>
  <c r="O131" i="1" s="1"/>
  <c r="L132" i="1"/>
  <c r="L131" i="1" s="1"/>
  <c r="I132" i="1"/>
  <c r="F132" i="1"/>
  <c r="N131" i="1"/>
  <c r="M131" i="1"/>
  <c r="K131" i="1"/>
  <c r="J131" i="1"/>
  <c r="H131" i="1"/>
  <c r="G131" i="1"/>
  <c r="E131" i="1"/>
  <c r="D131" i="1"/>
  <c r="O129" i="1"/>
  <c r="O128" i="1" s="1"/>
  <c r="L129" i="1"/>
  <c r="I129" i="1"/>
  <c r="I128" i="1" s="1"/>
  <c r="F129" i="1"/>
  <c r="F128" i="1" s="1"/>
  <c r="N128" i="1"/>
  <c r="M128" i="1"/>
  <c r="K128" i="1"/>
  <c r="J128" i="1"/>
  <c r="H128" i="1"/>
  <c r="G128" i="1"/>
  <c r="E128" i="1"/>
  <c r="D128" i="1"/>
  <c r="O127" i="1"/>
  <c r="L127" i="1"/>
  <c r="I127" i="1"/>
  <c r="F127" i="1"/>
  <c r="O126" i="1"/>
  <c r="L126" i="1"/>
  <c r="I126" i="1"/>
  <c r="F126" i="1"/>
  <c r="O125" i="1"/>
  <c r="L125" i="1"/>
  <c r="I125" i="1"/>
  <c r="F125" i="1"/>
  <c r="O124" i="1"/>
  <c r="L124" i="1"/>
  <c r="I124" i="1"/>
  <c r="F124" i="1"/>
  <c r="O123" i="1"/>
  <c r="L123" i="1"/>
  <c r="I123" i="1"/>
  <c r="F123" i="1"/>
  <c r="N122" i="1"/>
  <c r="M122" i="1"/>
  <c r="K122" i="1"/>
  <c r="J122" i="1"/>
  <c r="H122" i="1"/>
  <c r="G122" i="1"/>
  <c r="E122" i="1"/>
  <c r="D122" i="1"/>
  <c r="O121" i="1"/>
  <c r="L121" i="1"/>
  <c r="I121" i="1"/>
  <c r="F121" i="1"/>
  <c r="O120" i="1"/>
  <c r="L120" i="1"/>
  <c r="I120" i="1"/>
  <c r="F120" i="1"/>
  <c r="O119" i="1"/>
  <c r="L119" i="1"/>
  <c r="I119" i="1"/>
  <c r="F119" i="1"/>
  <c r="O118" i="1"/>
  <c r="L118" i="1"/>
  <c r="I118" i="1"/>
  <c r="F118" i="1"/>
  <c r="O117" i="1"/>
  <c r="O116" i="1" s="1"/>
  <c r="L117" i="1"/>
  <c r="I117" i="1"/>
  <c r="F117" i="1"/>
  <c r="N116" i="1"/>
  <c r="M116" i="1"/>
  <c r="K116" i="1"/>
  <c r="J116" i="1"/>
  <c r="H116" i="1"/>
  <c r="G116" i="1"/>
  <c r="E116" i="1"/>
  <c r="D116" i="1"/>
  <c r="O115" i="1"/>
  <c r="L115" i="1"/>
  <c r="I115" i="1"/>
  <c r="F115" i="1"/>
  <c r="O114" i="1"/>
  <c r="L114" i="1"/>
  <c r="I114" i="1"/>
  <c r="F114" i="1"/>
  <c r="O113" i="1"/>
  <c r="O112" i="1" s="1"/>
  <c r="L113" i="1"/>
  <c r="L112" i="1" s="1"/>
  <c r="I113" i="1"/>
  <c r="F113" i="1"/>
  <c r="F112" i="1" s="1"/>
  <c r="N112" i="1"/>
  <c r="M112" i="1"/>
  <c r="K112" i="1"/>
  <c r="J112" i="1"/>
  <c r="H112" i="1"/>
  <c r="G112" i="1"/>
  <c r="E112" i="1"/>
  <c r="D112" i="1"/>
  <c r="O111" i="1"/>
  <c r="L111" i="1"/>
  <c r="I111" i="1"/>
  <c r="F111" i="1"/>
  <c r="O110" i="1"/>
  <c r="L110" i="1"/>
  <c r="I110" i="1"/>
  <c r="F110" i="1"/>
  <c r="O109" i="1"/>
  <c r="L109" i="1"/>
  <c r="I109" i="1"/>
  <c r="F109" i="1"/>
  <c r="O108" i="1"/>
  <c r="L108" i="1"/>
  <c r="I108" i="1"/>
  <c r="F108" i="1"/>
  <c r="O107" i="1"/>
  <c r="L107" i="1"/>
  <c r="I107" i="1"/>
  <c r="F107" i="1"/>
  <c r="O106" i="1"/>
  <c r="L106" i="1"/>
  <c r="I106" i="1"/>
  <c r="F106" i="1"/>
  <c r="O105" i="1"/>
  <c r="L105" i="1"/>
  <c r="I105" i="1"/>
  <c r="F105" i="1"/>
  <c r="O104" i="1"/>
  <c r="L104" i="1"/>
  <c r="I104" i="1"/>
  <c r="I103" i="1" s="1"/>
  <c r="F104" i="1"/>
  <c r="N103" i="1"/>
  <c r="M103" i="1"/>
  <c r="K103" i="1"/>
  <c r="J103" i="1"/>
  <c r="H103" i="1"/>
  <c r="G103" i="1"/>
  <c r="E103" i="1"/>
  <c r="D103" i="1"/>
  <c r="O102" i="1"/>
  <c r="L102" i="1"/>
  <c r="I102" i="1"/>
  <c r="F102" i="1"/>
  <c r="O101" i="1"/>
  <c r="L101" i="1"/>
  <c r="I101" i="1"/>
  <c r="F101" i="1"/>
  <c r="O100" i="1"/>
  <c r="L100" i="1"/>
  <c r="I100" i="1"/>
  <c r="F100" i="1"/>
  <c r="O99" i="1"/>
  <c r="L99" i="1"/>
  <c r="I99" i="1"/>
  <c r="F99" i="1"/>
  <c r="O98" i="1"/>
  <c r="L98" i="1"/>
  <c r="I98" i="1"/>
  <c r="F98" i="1"/>
  <c r="O97" i="1"/>
  <c r="L97" i="1"/>
  <c r="I97" i="1"/>
  <c r="F97" i="1"/>
  <c r="O96" i="1"/>
  <c r="L96" i="1"/>
  <c r="I96" i="1"/>
  <c r="F96" i="1"/>
  <c r="N95" i="1"/>
  <c r="M95" i="1"/>
  <c r="K95" i="1"/>
  <c r="J95" i="1"/>
  <c r="H95" i="1"/>
  <c r="G95" i="1"/>
  <c r="E95" i="1"/>
  <c r="D95" i="1"/>
  <c r="O94" i="1"/>
  <c r="L94" i="1"/>
  <c r="I94" i="1"/>
  <c r="F94" i="1"/>
  <c r="O93" i="1"/>
  <c r="L93" i="1"/>
  <c r="I93" i="1"/>
  <c r="F93" i="1"/>
  <c r="O92" i="1"/>
  <c r="L92" i="1"/>
  <c r="I92" i="1"/>
  <c r="F92" i="1"/>
  <c r="O91" i="1"/>
  <c r="L91" i="1"/>
  <c r="I91" i="1"/>
  <c r="F91" i="1"/>
  <c r="O90" i="1"/>
  <c r="L90" i="1"/>
  <c r="I90" i="1"/>
  <c r="F90" i="1"/>
  <c r="N89" i="1"/>
  <c r="M89" i="1"/>
  <c r="K89" i="1"/>
  <c r="J89" i="1"/>
  <c r="H89" i="1"/>
  <c r="G89" i="1"/>
  <c r="E89" i="1"/>
  <c r="D89" i="1"/>
  <c r="O88" i="1"/>
  <c r="L88" i="1"/>
  <c r="I88" i="1"/>
  <c r="F88" i="1"/>
  <c r="O87" i="1"/>
  <c r="L87" i="1"/>
  <c r="I87" i="1"/>
  <c r="F87" i="1"/>
  <c r="O86" i="1"/>
  <c r="L86" i="1"/>
  <c r="I86" i="1"/>
  <c r="F86" i="1"/>
  <c r="O85" i="1"/>
  <c r="O84" i="1" s="1"/>
  <c r="L85" i="1"/>
  <c r="L84" i="1" s="1"/>
  <c r="I85" i="1"/>
  <c r="F85" i="1"/>
  <c r="N84" i="1"/>
  <c r="M84" i="1"/>
  <c r="K84" i="1"/>
  <c r="J84" i="1"/>
  <c r="H84" i="1"/>
  <c r="G84" i="1"/>
  <c r="E84" i="1"/>
  <c r="D84" i="1"/>
  <c r="O82" i="1"/>
  <c r="L82" i="1"/>
  <c r="I82" i="1"/>
  <c r="F82" i="1"/>
  <c r="O81" i="1"/>
  <c r="O80" i="1" s="1"/>
  <c r="L81" i="1"/>
  <c r="I81" i="1"/>
  <c r="I80" i="1" s="1"/>
  <c r="F81" i="1"/>
  <c r="F80" i="1" s="1"/>
  <c r="N80" i="1"/>
  <c r="M80" i="1"/>
  <c r="L80" i="1"/>
  <c r="K80" i="1"/>
  <c r="J80" i="1"/>
  <c r="H80" i="1"/>
  <c r="G80" i="1"/>
  <c r="E80" i="1"/>
  <c r="D80" i="1"/>
  <c r="O79" i="1"/>
  <c r="L79" i="1"/>
  <c r="I79" i="1"/>
  <c r="F79" i="1"/>
  <c r="O78" i="1"/>
  <c r="L78" i="1"/>
  <c r="I78" i="1"/>
  <c r="I77" i="1" s="1"/>
  <c r="F78" i="1"/>
  <c r="O77" i="1"/>
  <c r="N77" i="1"/>
  <c r="M77" i="1"/>
  <c r="K77" i="1"/>
  <c r="J77" i="1"/>
  <c r="H77" i="1"/>
  <c r="H76" i="1" s="1"/>
  <c r="G77" i="1"/>
  <c r="F77" i="1"/>
  <c r="E77" i="1"/>
  <c r="E76" i="1" s="1"/>
  <c r="D77" i="1"/>
  <c r="O74" i="1"/>
  <c r="L74" i="1"/>
  <c r="I74" i="1"/>
  <c r="F74" i="1"/>
  <c r="O73" i="1"/>
  <c r="L73" i="1"/>
  <c r="I73" i="1"/>
  <c r="F73" i="1"/>
  <c r="O72" i="1"/>
  <c r="L72" i="1"/>
  <c r="I72" i="1"/>
  <c r="F72" i="1"/>
  <c r="O71" i="1"/>
  <c r="L71" i="1"/>
  <c r="I71" i="1"/>
  <c r="F71" i="1"/>
  <c r="O70" i="1"/>
  <c r="L70" i="1"/>
  <c r="I70" i="1"/>
  <c r="I69" i="1" s="1"/>
  <c r="F70" i="1"/>
  <c r="F69" i="1" s="1"/>
  <c r="O69" i="1"/>
  <c r="N69" i="1"/>
  <c r="N67" i="1" s="1"/>
  <c r="M69" i="1"/>
  <c r="K69" i="1"/>
  <c r="K67" i="1" s="1"/>
  <c r="J69" i="1"/>
  <c r="J67" i="1" s="1"/>
  <c r="H69" i="1"/>
  <c r="G69" i="1"/>
  <c r="G67" i="1" s="1"/>
  <c r="E69" i="1"/>
  <c r="E67" i="1" s="1"/>
  <c r="D69" i="1"/>
  <c r="D67" i="1" s="1"/>
  <c r="O68" i="1"/>
  <c r="L68" i="1"/>
  <c r="I68" i="1"/>
  <c r="F68" i="1"/>
  <c r="M67" i="1"/>
  <c r="H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I58" i="1" s="1"/>
  <c r="F59" i="1"/>
  <c r="F58" i="1" s="1"/>
  <c r="N58" i="1"/>
  <c r="M58" i="1"/>
  <c r="K58" i="1"/>
  <c r="J58" i="1"/>
  <c r="H58" i="1"/>
  <c r="G58" i="1"/>
  <c r="E58" i="1"/>
  <c r="D58" i="1"/>
  <c r="O57" i="1"/>
  <c r="L57" i="1"/>
  <c r="I57" i="1"/>
  <c r="F57" i="1"/>
  <c r="O56" i="1"/>
  <c r="O55" i="1" s="1"/>
  <c r="L56" i="1"/>
  <c r="L55" i="1" s="1"/>
  <c r="I56" i="1"/>
  <c r="F56" i="1"/>
  <c r="N55" i="1"/>
  <c r="N54" i="1" s="1"/>
  <c r="M55" i="1"/>
  <c r="K55" i="1"/>
  <c r="K54" i="1" s="1"/>
  <c r="K53" i="1" s="1"/>
  <c r="J55" i="1"/>
  <c r="H55" i="1"/>
  <c r="G55" i="1"/>
  <c r="F55" i="1"/>
  <c r="E55" i="1"/>
  <c r="D55" i="1"/>
  <c r="D54" i="1" s="1"/>
  <c r="M54" i="1"/>
  <c r="O47" i="1"/>
  <c r="C47" i="1" s="1"/>
  <c r="O46" i="1"/>
  <c r="C46" i="1" s="1"/>
  <c r="N45" i="1"/>
  <c r="M45" i="1"/>
  <c r="L44" i="1"/>
  <c r="L43" i="1" s="1"/>
  <c r="I44" i="1"/>
  <c r="I43" i="1" s="1"/>
  <c r="F44" i="1"/>
  <c r="F43" i="1" s="1"/>
  <c r="K43" i="1"/>
  <c r="J43" i="1"/>
  <c r="H43" i="1"/>
  <c r="G43" i="1"/>
  <c r="E43" i="1"/>
  <c r="D43" i="1"/>
  <c r="F42" i="1"/>
  <c r="C42" i="1" s="1"/>
  <c r="E41" i="1"/>
  <c r="D41" i="1"/>
  <c r="L40" i="1"/>
  <c r="C40" i="1" s="1"/>
  <c r="L39" i="1"/>
  <c r="C39" i="1" s="1"/>
  <c r="L38" i="1"/>
  <c r="C38" i="1" s="1"/>
  <c r="L37" i="1"/>
  <c r="C37" i="1" s="1"/>
  <c r="K36" i="1"/>
  <c r="J36" i="1"/>
  <c r="L35" i="1"/>
  <c r="C35" i="1" s="1"/>
  <c r="L34" i="1"/>
  <c r="C34" i="1" s="1"/>
  <c r="K33" i="1"/>
  <c r="J33" i="1"/>
  <c r="L32" i="1"/>
  <c r="L31" i="1" s="1"/>
  <c r="C31" i="1" s="1"/>
  <c r="K31" i="1"/>
  <c r="J31" i="1"/>
  <c r="L30" i="1"/>
  <c r="C30" i="1" s="1"/>
  <c r="L29" i="1"/>
  <c r="C29" i="1" s="1"/>
  <c r="L28" i="1"/>
  <c r="C28" i="1" s="1"/>
  <c r="K27" i="1"/>
  <c r="J27" i="1"/>
  <c r="J26" i="1" s="1"/>
  <c r="F25" i="1"/>
  <c r="C25" i="1" s="1"/>
  <c r="I24" i="1"/>
  <c r="F24" i="1"/>
  <c r="O23" i="1"/>
  <c r="L23" i="1"/>
  <c r="I23" i="1"/>
  <c r="F23" i="1"/>
  <c r="O22" i="1"/>
  <c r="L22" i="1"/>
  <c r="L21" i="1" s="1"/>
  <c r="I22" i="1"/>
  <c r="I21" i="1" s="1"/>
  <c r="F22" i="1"/>
  <c r="N21" i="1"/>
  <c r="N289" i="1" s="1"/>
  <c r="N288" i="1" s="1"/>
  <c r="M21" i="1"/>
  <c r="K21" i="1"/>
  <c r="J21" i="1"/>
  <c r="H21" i="1"/>
  <c r="H289" i="1" s="1"/>
  <c r="H288" i="1" s="1"/>
  <c r="G21" i="1"/>
  <c r="G289" i="1" s="1"/>
  <c r="E21" i="1"/>
  <c r="D21" i="1"/>
  <c r="D289" i="1" s="1"/>
  <c r="H20" i="1"/>
  <c r="C60" i="1" l="1"/>
  <c r="D76" i="1"/>
  <c r="D174" i="1"/>
  <c r="C296" i="1"/>
  <c r="C297" i="1"/>
  <c r="C298" i="1"/>
  <c r="G288" i="1"/>
  <c r="D20" i="1"/>
  <c r="O67" i="1"/>
  <c r="C109" i="1"/>
  <c r="C113" i="1"/>
  <c r="C117" i="1"/>
  <c r="J187" i="1"/>
  <c r="J204" i="1"/>
  <c r="K259" i="1"/>
  <c r="D259" i="1"/>
  <c r="J259" i="1"/>
  <c r="E270" i="1"/>
  <c r="E269" i="1" s="1"/>
  <c r="D53" i="1"/>
  <c r="F67" i="1"/>
  <c r="C176" i="1"/>
  <c r="M204" i="1"/>
  <c r="N231" i="1"/>
  <c r="C239" i="1"/>
  <c r="H259" i="1"/>
  <c r="M259" i="1"/>
  <c r="J289" i="1"/>
  <c r="C24" i="1"/>
  <c r="C64" i="1"/>
  <c r="I67" i="1"/>
  <c r="N76" i="1"/>
  <c r="C78" i="1"/>
  <c r="O89" i="1"/>
  <c r="C156" i="1"/>
  <c r="G231" i="1"/>
  <c r="D269" i="1"/>
  <c r="E289" i="1"/>
  <c r="E288" i="1" s="1"/>
  <c r="J76" i="1"/>
  <c r="J83" i="1"/>
  <c r="C91" i="1"/>
  <c r="C92" i="1"/>
  <c r="E130" i="1"/>
  <c r="C140" i="1"/>
  <c r="M130" i="1"/>
  <c r="C154" i="1"/>
  <c r="C155" i="1"/>
  <c r="K174" i="1"/>
  <c r="K173" i="1" s="1"/>
  <c r="D187" i="1"/>
  <c r="C223" i="1"/>
  <c r="N204" i="1"/>
  <c r="N195" i="1" s="1"/>
  <c r="C32" i="1"/>
  <c r="E54" i="1"/>
  <c r="E53" i="1" s="1"/>
  <c r="C211" i="1"/>
  <c r="C213" i="1"/>
  <c r="G20" i="1"/>
  <c r="C93" i="1"/>
  <c r="J195" i="1"/>
  <c r="J54" i="1"/>
  <c r="C105" i="1"/>
  <c r="C107" i="1"/>
  <c r="C108" i="1"/>
  <c r="L116" i="1"/>
  <c r="C149" i="1"/>
  <c r="C172" i="1"/>
  <c r="E187" i="1"/>
  <c r="K187" i="1"/>
  <c r="O187" i="1"/>
  <c r="C244" i="1"/>
  <c r="C248" i="1"/>
  <c r="C254" i="1"/>
  <c r="C255" i="1"/>
  <c r="O252" i="1"/>
  <c r="O251" i="1" s="1"/>
  <c r="K270" i="1"/>
  <c r="K269" i="1" s="1"/>
  <c r="J270" i="1"/>
  <c r="J269" i="1" s="1"/>
  <c r="C284" i="1"/>
  <c r="C292" i="1"/>
  <c r="C81" i="1"/>
  <c r="D288" i="1"/>
  <c r="J288" i="1"/>
  <c r="C22" i="1"/>
  <c r="C23" i="1"/>
  <c r="K26" i="1"/>
  <c r="K20" i="1" s="1"/>
  <c r="M53" i="1"/>
  <c r="C56" i="1"/>
  <c r="M76" i="1"/>
  <c r="I95" i="1"/>
  <c r="L166" i="1"/>
  <c r="L165" i="1" s="1"/>
  <c r="E174" i="1"/>
  <c r="E173" i="1" s="1"/>
  <c r="J174" i="1"/>
  <c r="J173" i="1" s="1"/>
  <c r="N174" i="1"/>
  <c r="N173" i="1" s="1"/>
  <c r="G187" i="1"/>
  <c r="C190" i="1"/>
  <c r="C203" i="1"/>
  <c r="G204" i="1"/>
  <c r="G195" i="1" s="1"/>
  <c r="C280" i="1"/>
  <c r="F84" i="1"/>
  <c r="C84" i="1" s="1"/>
  <c r="E195" i="1"/>
  <c r="K289" i="1"/>
  <c r="K288" i="1" s="1"/>
  <c r="C68" i="1"/>
  <c r="C74" i="1"/>
  <c r="C85" i="1"/>
  <c r="N83" i="1"/>
  <c r="C102" i="1"/>
  <c r="C121" i="1"/>
  <c r="C125" i="1"/>
  <c r="C183" i="1"/>
  <c r="M187" i="1"/>
  <c r="L196" i="1"/>
  <c r="D204" i="1"/>
  <c r="D195" i="1" s="1"/>
  <c r="C219" i="1"/>
  <c r="C222" i="1"/>
  <c r="K231" i="1"/>
  <c r="K230" i="1" s="1"/>
  <c r="O246" i="1"/>
  <c r="O231" i="1" s="1"/>
  <c r="H270" i="1"/>
  <c r="H269" i="1" s="1"/>
  <c r="N270" i="1"/>
  <c r="N269" i="1" s="1"/>
  <c r="O290" i="1"/>
  <c r="C133" i="1"/>
  <c r="E83" i="1"/>
  <c r="F151" i="1"/>
  <c r="C152" i="1"/>
  <c r="F179" i="1"/>
  <c r="C179" i="1" s="1"/>
  <c r="C180" i="1"/>
  <c r="F21" i="1"/>
  <c r="F289" i="1" s="1"/>
  <c r="C62" i="1"/>
  <c r="I116" i="1"/>
  <c r="F216" i="1"/>
  <c r="N230" i="1"/>
  <c r="D231" i="1"/>
  <c r="D230" i="1" s="1"/>
  <c r="I276" i="1"/>
  <c r="I290" i="1"/>
  <c r="M289" i="1"/>
  <c r="M288" i="1" s="1"/>
  <c r="C44" i="1"/>
  <c r="H54" i="1"/>
  <c r="H53" i="1" s="1"/>
  <c r="C66" i="1"/>
  <c r="K76" i="1"/>
  <c r="C79" i="1"/>
  <c r="H83" i="1"/>
  <c r="M83" i="1"/>
  <c r="I84" i="1"/>
  <c r="K83" i="1"/>
  <c r="C96" i="1"/>
  <c r="C97" i="1"/>
  <c r="L103" i="1"/>
  <c r="F122" i="1"/>
  <c r="I122" i="1"/>
  <c r="C129" i="1"/>
  <c r="D130" i="1"/>
  <c r="J130" i="1"/>
  <c r="N130" i="1"/>
  <c r="C143" i="1"/>
  <c r="C153" i="1"/>
  <c r="C181" i="1"/>
  <c r="C199" i="1"/>
  <c r="C200" i="1"/>
  <c r="C202" i="1"/>
  <c r="C207" i="1"/>
  <c r="C210" i="1"/>
  <c r="C220" i="1"/>
  <c r="C225" i="1"/>
  <c r="C243" i="1"/>
  <c r="C261" i="1"/>
  <c r="C262" i="1"/>
  <c r="C263" i="1"/>
  <c r="C281" i="1"/>
  <c r="N75" i="1"/>
  <c r="I112" i="1"/>
  <c r="C112" i="1" s="1"/>
  <c r="I144" i="1"/>
  <c r="I264" i="1"/>
  <c r="I55" i="1"/>
  <c r="C55" i="1" s="1"/>
  <c r="C61" i="1"/>
  <c r="C63" i="1"/>
  <c r="G130" i="1"/>
  <c r="I136" i="1"/>
  <c r="O21" i="1"/>
  <c r="C43" i="1"/>
  <c r="J53" i="1"/>
  <c r="C90" i="1"/>
  <c r="C101" i="1"/>
  <c r="O103" i="1"/>
  <c r="C126" i="1"/>
  <c r="F131" i="1"/>
  <c r="C132" i="1"/>
  <c r="C134" i="1"/>
  <c r="C135" i="1"/>
  <c r="C148" i="1"/>
  <c r="C150" i="1"/>
  <c r="C164" i="1"/>
  <c r="C168" i="1"/>
  <c r="C170" i="1"/>
  <c r="C171" i="1"/>
  <c r="D173" i="1"/>
  <c r="H195" i="1"/>
  <c r="C215" i="1"/>
  <c r="K204" i="1"/>
  <c r="K195" i="1" s="1"/>
  <c r="C253" i="1"/>
  <c r="C268" i="1"/>
  <c r="C274" i="1"/>
  <c r="C275" i="1"/>
  <c r="F290" i="1"/>
  <c r="C73" i="1"/>
  <c r="O76" i="1"/>
  <c r="C80" i="1"/>
  <c r="D83" i="1"/>
  <c r="C86" i="1"/>
  <c r="G83" i="1"/>
  <c r="I89" i="1"/>
  <c r="O95" i="1"/>
  <c r="L95" i="1"/>
  <c r="C104" i="1"/>
  <c r="C110" i="1"/>
  <c r="C115" i="1"/>
  <c r="C118" i="1"/>
  <c r="C123" i="1"/>
  <c r="C124" i="1"/>
  <c r="O122" i="1"/>
  <c r="H130" i="1"/>
  <c r="I131" i="1"/>
  <c r="C131" i="1" s="1"/>
  <c r="K130" i="1"/>
  <c r="C138" i="1"/>
  <c r="C139" i="1"/>
  <c r="C146" i="1"/>
  <c r="C147" i="1"/>
  <c r="I151" i="1"/>
  <c r="C158" i="1"/>
  <c r="C159" i="1"/>
  <c r="C161" i="1"/>
  <c r="C167" i="1"/>
  <c r="H174" i="1"/>
  <c r="H173" i="1" s="1"/>
  <c r="L174" i="1"/>
  <c r="L173" i="1" s="1"/>
  <c r="C178" i="1"/>
  <c r="C201" i="1"/>
  <c r="C212" i="1"/>
  <c r="C218" i="1"/>
  <c r="C224" i="1"/>
  <c r="M231" i="1"/>
  <c r="M230" i="1" s="1"/>
  <c r="H231" i="1"/>
  <c r="H230" i="1" s="1"/>
  <c r="C240" i="1"/>
  <c r="C249" i="1"/>
  <c r="C257" i="1"/>
  <c r="O259" i="1"/>
  <c r="L264" i="1"/>
  <c r="L259" i="1" s="1"/>
  <c r="G270" i="1"/>
  <c r="G269" i="1" s="1"/>
  <c r="C273" i="1"/>
  <c r="I272" i="1"/>
  <c r="C272" i="1" s="1"/>
  <c r="C278" i="1"/>
  <c r="C279" i="1"/>
  <c r="C282" i="1"/>
  <c r="C285" i="1"/>
  <c r="L290" i="1"/>
  <c r="G54" i="1"/>
  <c r="G53" i="1" s="1"/>
  <c r="C57" i="1"/>
  <c r="O58" i="1"/>
  <c r="O54" i="1" s="1"/>
  <c r="O53" i="1" s="1"/>
  <c r="L58" i="1"/>
  <c r="L54" i="1" s="1"/>
  <c r="C65" i="1"/>
  <c r="N53" i="1"/>
  <c r="L69" i="1"/>
  <c r="L67" i="1" s="1"/>
  <c r="G76" i="1"/>
  <c r="C82" i="1"/>
  <c r="C87" i="1"/>
  <c r="C88" i="1"/>
  <c r="C94" i="1"/>
  <c r="C99" i="1"/>
  <c r="C100" i="1"/>
  <c r="C111" i="1"/>
  <c r="C114" i="1"/>
  <c r="F116" i="1"/>
  <c r="C119" i="1"/>
  <c r="C120" i="1"/>
  <c r="L122" i="1"/>
  <c r="C127" i="1"/>
  <c r="C137" i="1"/>
  <c r="C145" i="1"/>
  <c r="O151" i="1"/>
  <c r="O130" i="1" s="1"/>
  <c r="C157" i="1"/>
  <c r="C162" i="1"/>
  <c r="C163" i="1"/>
  <c r="C177" i="1"/>
  <c r="C186" i="1"/>
  <c r="M195" i="1"/>
  <c r="I205" i="1"/>
  <c r="C214" i="1"/>
  <c r="L216" i="1"/>
  <c r="C226" i="1"/>
  <c r="C229" i="1"/>
  <c r="E231" i="1"/>
  <c r="E230" i="1" s="1"/>
  <c r="J231" i="1"/>
  <c r="J230" i="1" s="1"/>
  <c r="F238" i="1"/>
  <c r="C242" i="1"/>
  <c r="C245" i="1"/>
  <c r="C250" i="1"/>
  <c r="I252" i="1"/>
  <c r="I251" i="1" s="1"/>
  <c r="C258" i="1"/>
  <c r="G259" i="1"/>
  <c r="G230" i="1" s="1"/>
  <c r="I260" i="1"/>
  <c r="C265" i="1"/>
  <c r="C266" i="1"/>
  <c r="C267" i="1"/>
  <c r="O270" i="1"/>
  <c r="O269" i="1" s="1"/>
  <c r="C277" i="1"/>
  <c r="C293" i="1"/>
  <c r="C294" i="1"/>
  <c r="C295" i="1"/>
  <c r="F54" i="1"/>
  <c r="L289" i="1"/>
  <c r="O289" i="1"/>
  <c r="I289" i="1"/>
  <c r="I288" i="1" s="1"/>
  <c r="I20" i="1"/>
  <c r="J20" i="1"/>
  <c r="N20" i="1"/>
  <c r="C59" i="1"/>
  <c r="C141" i="1"/>
  <c r="C175" i="1"/>
  <c r="L27" i="1"/>
  <c r="L33" i="1"/>
  <c r="C33" i="1" s="1"/>
  <c r="L36" i="1"/>
  <c r="C36" i="1" s="1"/>
  <c r="F41" i="1"/>
  <c r="C41" i="1" s="1"/>
  <c r="O45" i="1"/>
  <c r="C70" i="1"/>
  <c r="F76" i="1"/>
  <c r="E20" i="1"/>
  <c r="M20" i="1"/>
  <c r="C71" i="1"/>
  <c r="C72" i="1"/>
  <c r="I76" i="1"/>
  <c r="C209" i="1"/>
  <c r="I216" i="1"/>
  <c r="C217" i="1"/>
  <c r="C221" i="1"/>
  <c r="C241" i="1"/>
  <c r="I238" i="1"/>
  <c r="L77" i="1"/>
  <c r="L76" i="1" s="1"/>
  <c r="L89" i="1"/>
  <c r="F95" i="1"/>
  <c r="C98" i="1"/>
  <c r="F103" i="1"/>
  <c r="C106" i="1"/>
  <c r="L128" i="1"/>
  <c r="C128" i="1" s="1"/>
  <c r="L136" i="1"/>
  <c r="L144" i="1"/>
  <c r="L160" i="1"/>
  <c r="F166" i="1"/>
  <c r="C169" i="1"/>
  <c r="F191" i="1"/>
  <c r="F187" i="1" s="1"/>
  <c r="I196" i="1"/>
  <c r="C197" i="1"/>
  <c r="C142" i="1"/>
  <c r="C182" i="1"/>
  <c r="F196" i="1"/>
  <c r="C198" i="1"/>
  <c r="L205" i="1"/>
  <c r="C208" i="1"/>
  <c r="C232" i="1"/>
  <c r="C234" i="1"/>
  <c r="F233" i="1"/>
  <c r="C237" i="1"/>
  <c r="I235" i="1"/>
  <c r="F89" i="1"/>
  <c r="F136" i="1"/>
  <c r="F144" i="1"/>
  <c r="I184" i="1"/>
  <c r="C184" i="1" s="1"/>
  <c r="C185" i="1"/>
  <c r="I188" i="1"/>
  <c r="C189" i="1"/>
  <c r="I192" i="1"/>
  <c r="I191" i="1" s="1"/>
  <c r="C193" i="1"/>
  <c r="O196" i="1"/>
  <c r="C206" i="1"/>
  <c r="F205" i="1"/>
  <c r="O205" i="1"/>
  <c r="O216" i="1"/>
  <c r="C228" i="1"/>
  <c r="L227" i="1"/>
  <c r="C227" i="1" s="1"/>
  <c r="C236" i="1"/>
  <c r="L235" i="1"/>
  <c r="L238" i="1"/>
  <c r="L246" i="1"/>
  <c r="C246" i="1" s="1"/>
  <c r="C247" i="1"/>
  <c r="F252" i="1"/>
  <c r="F260" i="1"/>
  <c r="F264" i="1"/>
  <c r="C271" i="1"/>
  <c r="F276" i="1"/>
  <c r="F270" i="1" s="1"/>
  <c r="C283" i="1"/>
  <c r="C291" i="1"/>
  <c r="L252" i="1"/>
  <c r="L251" i="1" s="1"/>
  <c r="L276" i="1"/>
  <c r="L270" i="1" s="1"/>
  <c r="L269" i="1" s="1"/>
  <c r="F288" i="1" l="1"/>
  <c r="K194" i="1"/>
  <c r="C67" i="1"/>
  <c r="O230" i="1"/>
  <c r="H75" i="1"/>
  <c r="H52" i="1" s="1"/>
  <c r="I204" i="1"/>
  <c r="F174" i="1"/>
  <c r="C174" i="1" s="1"/>
  <c r="C58" i="1"/>
  <c r="D75" i="1"/>
  <c r="D52" i="1" s="1"/>
  <c r="D51" i="1" s="1"/>
  <c r="D287" i="1" s="1"/>
  <c r="O83" i="1"/>
  <c r="O75" i="1" s="1"/>
  <c r="O52" i="1" s="1"/>
  <c r="J75" i="1"/>
  <c r="J286" i="1" s="1"/>
  <c r="D194" i="1"/>
  <c r="C144" i="1"/>
  <c r="C116" i="1"/>
  <c r="I270" i="1"/>
  <c r="I269" i="1" s="1"/>
  <c r="C69" i="1"/>
  <c r="L53" i="1"/>
  <c r="E75" i="1"/>
  <c r="E52" i="1" s="1"/>
  <c r="E51" i="1" s="1"/>
  <c r="O204" i="1"/>
  <c r="I231" i="1"/>
  <c r="C21" i="1"/>
  <c r="G75" i="1"/>
  <c r="G52" i="1" s="1"/>
  <c r="C216" i="1"/>
  <c r="C151" i="1"/>
  <c r="O288" i="1"/>
  <c r="I54" i="1"/>
  <c r="I53" i="1" s="1"/>
  <c r="K75" i="1"/>
  <c r="K286" i="1" s="1"/>
  <c r="N194" i="1"/>
  <c r="C238" i="1"/>
  <c r="C89" i="1"/>
  <c r="C77" i="1"/>
  <c r="L288" i="1"/>
  <c r="C288" i="1" s="1"/>
  <c r="I259" i="1"/>
  <c r="J194" i="1"/>
  <c r="N52" i="1"/>
  <c r="M75" i="1"/>
  <c r="M52" i="1" s="1"/>
  <c r="E286" i="1"/>
  <c r="C122" i="1"/>
  <c r="D286" i="1"/>
  <c r="G194" i="1"/>
  <c r="K52" i="1"/>
  <c r="K51" i="1" s="1"/>
  <c r="K50" i="1" s="1"/>
  <c r="C136" i="1"/>
  <c r="C95" i="1"/>
  <c r="I83" i="1"/>
  <c r="L130" i="1"/>
  <c r="L83" i="1"/>
  <c r="C289" i="1"/>
  <c r="I130" i="1"/>
  <c r="C290" i="1"/>
  <c r="E194" i="1"/>
  <c r="C264" i="1"/>
  <c r="L231" i="1"/>
  <c r="L230" i="1" s="1"/>
  <c r="L204" i="1"/>
  <c r="L195" i="1" s="1"/>
  <c r="C103" i="1"/>
  <c r="M194" i="1"/>
  <c r="H194" i="1"/>
  <c r="H51" i="1" s="1"/>
  <c r="F269" i="1"/>
  <c r="C196" i="1"/>
  <c r="H286" i="1"/>
  <c r="C191" i="1"/>
  <c r="F130" i="1"/>
  <c r="C130" i="1" s="1"/>
  <c r="F53" i="1"/>
  <c r="F259" i="1"/>
  <c r="C260" i="1"/>
  <c r="N286" i="1"/>
  <c r="C205" i="1"/>
  <c r="F204" i="1"/>
  <c r="F195" i="1" s="1"/>
  <c r="I187" i="1"/>
  <c r="C187" i="1" s="1"/>
  <c r="F231" i="1"/>
  <c r="C233" i="1"/>
  <c r="C188" i="1"/>
  <c r="C166" i="1"/>
  <c r="F165" i="1"/>
  <c r="C165" i="1" s="1"/>
  <c r="I173" i="1"/>
  <c r="C76" i="1"/>
  <c r="C45" i="1"/>
  <c r="C27" i="1"/>
  <c r="L26" i="1"/>
  <c r="C160" i="1"/>
  <c r="C276" i="1"/>
  <c r="F251" i="1"/>
  <c r="C251" i="1" s="1"/>
  <c r="C252" i="1"/>
  <c r="I195" i="1"/>
  <c r="F20" i="1"/>
  <c r="O195" i="1"/>
  <c r="C235" i="1"/>
  <c r="C192" i="1"/>
  <c r="F83" i="1"/>
  <c r="O20" i="1"/>
  <c r="C270" i="1" l="1"/>
  <c r="L75" i="1"/>
  <c r="L52" i="1" s="1"/>
  <c r="F173" i="1"/>
  <c r="J52" i="1"/>
  <c r="J51" i="1" s="1"/>
  <c r="J50" i="1" s="1"/>
  <c r="N51" i="1"/>
  <c r="K287" i="1"/>
  <c r="M286" i="1"/>
  <c r="C83" i="1"/>
  <c r="G51" i="1"/>
  <c r="G287" i="1" s="1"/>
  <c r="I230" i="1"/>
  <c r="I194" i="1" s="1"/>
  <c r="I75" i="1"/>
  <c r="C259" i="1"/>
  <c r="M51" i="1"/>
  <c r="M50" i="1" s="1"/>
  <c r="C173" i="1"/>
  <c r="C54" i="1"/>
  <c r="L194" i="1"/>
  <c r="L51" i="1" s="1"/>
  <c r="L50" i="1" s="1"/>
  <c r="G286" i="1"/>
  <c r="H287" i="1"/>
  <c r="H50" i="1"/>
  <c r="F75" i="1"/>
  <c r="C75" i="1" s="1"/>
  <c r="D50" i="1"/>
  <c r="E287" i="1"/>
  <c r="E50" i="1"/>
  <c r="C204" i="1"/>
  <c r="O194" i="1"/>
  <c r="O51" i="1" s="1"/>
  <c r="O286" i="1"/>
  <c r="C53" i="1"/>
  <c r="I52" i="1"/>
  <c r="F230" i="1"/>
  <c r="C230" i="1" s="1"/>
  <c r="C231" i="1"/>
  <c r="C26" i="1"/>
  <c r="L20" i="1"/>
  <c r="C20" i="1" s="1"/>
  <c r="C195" i="1"/>
  <c r="C269" i="1"/>
  <c r="L286" i="1" l="1"/>
  <c r="J287" i="1"/>
  <c r="N50" i="1"/>
  <c r="N287" i="1"/>
  <c r="I286" i="1"/>
  <c r="M287" i="1"/>
  <c r="G50" i="1"/>
  <c r="I51" i="1"/>
  <c r="F194" i="1"/>
  <c r="C194" i="1" s="1"/>
  <c r="F52" i="1"/>
  <c r="F51" i="1" s="1"/>
  <c r="F286" i="1"/>
  <c r="L287" i="1"/>
  <c r="I287" i="1"/>
  <c r="I50" i="1"/>
  <c r="O50" i="1"/>
  <c r="O287" i="1"/>
  <c r="C286" i="1" l="1"/>
  <c r="C52" i="1"/>
  <c r="F287" i="1"/>
  <c r="C287" i="1" s="1"/>
  <c r="F50" i="1"/>
  <c r="C50" i="1" s="1"/>
  <c r="C51" i="1"/>
</calcChain>
</file>

<file path=xl/sharedStrings.xml><?xml version="1.0" encoding="utf-8"?>
<sst xmlns="http://schemas.openxmlformats.org/spreadsheetml/2006/main" count="4106" uniqueCount="926">
  <si>
    <t>Tāme Nr.06.1.6.</t>
  </si>
  <si>
    <t>IEŅĒMUMU UN IZDEVUMU TĀME 2018.GADAM</t>
  </si>
  <si>
    <t>Budžeta finansēta institūcija</t>
  </si>
  <si>
    <t>Jūrmalas pilsētas dome</t>
  </si>
  <si>
    <t>Reģistrācijas Nr.</t>
  </si>
  <si>
    <t>90000056357</t>
  </si>
  <si>
    <t>Adrese</t>
  </si>
  <si>
    <t>Jūrmala, Jomas iela 1/5</t>
  </si>
  <si>
    <t>Funkcionālās klasifikācijas kods</t>
  </si>
  <si>
    <t>06.600</t>
  </si>
  <si>
    <t>Programma</t>
  </si>
  <si>
    <t xml:space="preserve">Pašvaldības īpašumu pārvaldīšana </t>
  </si>
  <si>
    <t>Konta Nr.</t>
  </si>
  <si>
    <t>pamatbudžetam</t>
  </si>
  <si>
    <t>LV84PARX0002484572001</t>
  </si>
  <si>
    <t>Valsts budžeta transfertiem</t>
  </si>
  <si>
    <t>projektiem</t>
  </si>
  <si>
    <t>maksas pakalpojumiem</t>
  </si>
  <si>
    <t>LV81PARX0002484577002</t>
  </si>
  <si>
    <t>ziedojumiem, dāvinājumiem</t>
  </si>
  <si>
    <t>Budžeta klasifikācijas                                                         kods</t>
  </si>
  <si>
    <t>Rādītāju nosaukumi</t>
  </si>
  <si>
    <t>Izdevumu tāme 2018.gadam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</si>
  <si>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</si>
  <si>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</si>
  <si>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</si>
  <si>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</si>
  <si>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</si>
  <si>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</si>
  <si>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</si>
  <si>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</si>
  <si>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</si>
  <si>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</si>
  <si>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</si>
  <si>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</si>
  <si>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</si>
  <si>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</si>
  <si>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</si>
  <si>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</si>
  <si>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</si>
  <si>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</si>
  <si>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</si>
  <si>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</si>
  <si>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</si>
  <si>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</si>
  <si>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</si>
  <si>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</si>
  <si>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</si>
  <si>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</si>
  <si>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</si>
  <si>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</si>
  <si>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</si>
  <si>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</si>
  <si>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</si>
  <si>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</si>
  <si>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</si>
  <si>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</si>
  <si>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</si>
  <si>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</si>
  <si>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</si>
  <si>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</si>
  <si>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</si>
  <si>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</si>
  <si>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</si>
  <si>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</si>
  <si>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</si>
  <si>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</si>
  <si>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</si>
  <si>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</si>
  <si>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</si>
  <si>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</si>
  <si>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</si>
  <si>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</si>
  <si>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</si>
  <si>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</si>
  <si>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</si>
  <si>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</si>
  <si>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</si>
  <si>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</si>
  <si>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</si>
  <si>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</si>
  <si>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</si>
  <si>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</si>
  <si>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</si>
  <si>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</si>
  <si>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</si>
  <si>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pabalsti un kompensācijas</t>
  </si>
  <si>
    <t>Darba devēja valsts sociālās apdrošin. obligātās iemaksas</t>
  </si>
  <si>
    <t>Darba devēja pabalsti, kompensācijas un citi maksājumi</t>
  </si>
  <si>
    <t>Darba devēja pabalsti un kompensācijas, no kuriem aprēķina iedzīvotāju ienākuma nodokli un valsts soc. apdroš. obl. iemaksas</t>
  </si>
  <si>
    <t>Mācību maksas kompensācija</t>
  </si>
  <si>
    <t>Uzturdevas kompensācija</t>
  </si>
  <si>
    <t>Darba devēja izdevumi veselības, dzīvības un nelaimes gadījumu apdrošināšanai</t>
  </si>
  <si>
    <t>Darba devēja pabalsti un kompensācijas, no kā neaprēķina iedzīvotāju ienākuma nodokli un valsts soc. apdroš. obl.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</si>
  <si>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</si>
  <si>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</si>
  <si>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</si>
  <si>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</si>
  <si>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</si>
  <si>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</si>
  <si>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</si>
  <si>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</si>
  <si>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</si>
  <si>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</si>
  <si>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</si>
  <si>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</si>
  <si>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</si>
  <si>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</si>
  <si>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</si>
  <si>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</si>
  <si>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atkritumu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</si>
  <si>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</si>
  <si>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</si>
  <si>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</si>
  <si>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</si>
  <si>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</si>
  <si>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</si>
  <si>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apmācību pakalpojumiem</t>
  </si>
  <si>
    <t>Bankas komisija, pakalpojumi</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</si>
  <si>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</si>
  <si>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</si>
  <si>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</si>
  <si>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</si>
  <si>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</si>
  <si>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</si>
  <si>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</si>
  <si>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</si>
  <si>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atbildības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</si>
  <si>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</si>
  <si>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</si>
  <si>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</si>
  <si>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</si>
  <si>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</si>
  <si>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</si>
  <si>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</si>
  <si>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</si>
  <si>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</si>
  <si>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</si>
  <si>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</si>
  <si>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</si>
  <si>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</si>
  <si>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</si>
  <si>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</si>
  <si>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</si>
  <si>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</si>
  <si>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saņemtajiem finanšu pakalpojumiem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</si>
  <si>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</si>
  <si>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</si>
  <si>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</si>
  <si>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</si>
  <si>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</si>
  <si>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</si>
  <si>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</si>
  <si>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</si>
  <si>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</si>
  <si>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</si>
  <si>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</si>
  <si>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</si>
  <si>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</si>
  <si>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</si>
  <si>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</si>
  <si>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</si>
  <si>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</si>
  <si>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</si>
  <si>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</si>
  <si>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</si>
  <si>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</si>
  <si>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</si>
  <si>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</si>
  <si>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</si>
  <si>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</si>
  <si>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</si>
  <si>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</si>
  <si>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</si>
  <si>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</si>
  <si>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</si>
  <si>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</si>
  <si>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</si>
  <si>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</si>
  <si>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</si>
  <si>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</si>
  <si>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</si>
  <si>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</si>
  <si>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</si>
  <si>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</si>
  <si>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</si>
  <si>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</si>
  <si>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</si>
  <si>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</si>
  <si>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</si>
  <si>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</si>
  <si>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</si>
  <si>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</si>
  <si>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</si>
  <si>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</si>
  <si>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</si>
  <si>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</si>
  <si>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</si>
  <si>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</si>
  <si>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</si>
  <si>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</si>
  <si>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</si>
  <si>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</si>
  <si>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</si>
  <si>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</si>
  <si>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</si>
  <si>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</si>
  <si>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</si>
  <si>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</si>
  <si>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</si>
  <si>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</si>
  <si>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</si>
  <si>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</si>
  <si>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</si>
  <si>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</si>
  <si>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</si>
  <si>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</si>
  <si>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</si>
  <si>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</si>
  <si>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</si>
  <si>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</si>
  <si>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</si>
  <si>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</si>
  <si>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</si>
  <si>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</si>
  <si>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</si>
  <si>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</si>
  <si>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</si>
  <si>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</si>
  <si>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</si>
  <si>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</si>
  <si>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</si>
  <si>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</si>
  <si>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</si>
  <si>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</si>
  <si>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</si>
  <si>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</si>
  <si>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</si>
  <si>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</si>
  <si>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</si>
  <si>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</si>
  <si>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</si>
  <si>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</si>
  <si>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</si>
  <si>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</si>
  <si>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</si>
  <si>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</si>
  <si>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</si>
  <si>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</si>
  <si>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</si>
  <si>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</si>
  <si>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</si>
  <si>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</si>
  <si>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</si>
  <si>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</si>
  <si>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</si>
  <si>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</si>
  <si>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</si>
  <si>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</si>
  <si>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</si>
  <si>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</si>
  <si>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</si>
  <si>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</si>
  <si>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</si>
  <si>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</si>
  <si>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</si>
  <si>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</si>
  <si>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</si>
  <si>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</si>
  <si>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</si>
  <si>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</si>
  <si>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Pašvaldības vienreizējie pabalsti natūrā ārkārtas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</si>
  <si>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</si>
  <si>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</si>
  <si>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</si>
  <si>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</si>
  <si>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</si>
  <si>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</si>
  <si>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</si>
  <si>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</si>
  <si>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</si>
  <si>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</si>
  <si>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</si>
  <si>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</si>
  <si>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</si>
  <si>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Izsoles nodrošinājuma un citu maksājumu, kas saistīti ar dalību izsolēs, atmaksa</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</si>
  <si>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</si>
  <si>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</si>
  <si>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</si>
  <si>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</si>
  <si>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</si>
  <si>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</si>
  <si>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</si>
  <si>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</si>
  <si>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</si>
  <si>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</si>
  <si>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</si>
  <si>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</si>
  <si>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Starptautiskā sadarbība</t>
  </si>
  <si>
    <t>Pārējie pārskaitījumi ārvalstīm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</si>
  <si>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</si>
  <si>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</si>
  <si>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</si>
  <si>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</si>
  <si>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</si>
  <si>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</si>
  <si>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</si>
  <si>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</si>
  <si>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</si>
  <si>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</si>
  <si>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</si>
  <si>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</si>
  <si>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</si>
  <si>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</si>
  <si>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</si>
  <si>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</si>
  <si>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</si>
  <si>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</si>
  <si>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</si>
  <si>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</si>
  <si>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</si>
  <si>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</si>
  <si>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</si>
  <si>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</si>
  <si>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</si>
  <si>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</si>
  <si>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</si>
  <si>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</si>
  <si>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r>
      <rPr>
        <b/>
        <sz val="9"/>
        <rFont val="Times New Roman"/>
        <family val="1"/>
        <charset val="186"/>
      </rPr>
      <t>8.pielikums</t>
    </r>
    <r>
      <rPr>
        <sz val="9"/>
        <rFont val="Times New Roman"/>
        <family val="1"/>
        <charset val="186"/>
      </rPr>
      <t xml:space="preserve"> Jūrmalas pilsētas domes</t>
    </r>
  </si>
  <si>
    <t>2017.gada 19.decembra saistošajiem noteikumiem Nr.39</t>
  </si>
  <si>
    <t>2018.gada budžeta atšifrējums pa programmām un budžeta veidiem</t>
  </si>
  <si>
    <r>
      <t>Struktūrvienība:</t>
    </r>
    <r>
      <rPr>
        <b/>
        <i/>
        <sz val="12"/>
        <rFont val="Times New Roman"/>
        <family val="1"/>
        <charset val="186"/>
      </rPr>
      <t xml:space="preserve"> Īpašumu pārvaldes Pašvaldības īpašumu nodaļa</t>
    </r>
  </si>
  <si>
    <t>Programma: Pašvaldības īpašumu pārvaldīšana</t>
  </si>
  <si>
    <r>
      <t xml:space="preserve">Funkcionālās klasifikācijas kods: </t>
    </r>
    <r>
      <rPr>
        <b/>
        <sz val="9"/>
        <rFont val="Times New Roman"/>
        <family val="1"/>
        <charset val="186"/>
      </rPr>
      <t>06.600</t>
    </r>
  </si>
  <si>
    <t>Nr.</t>
  </si>
  <si>
    <t>Pasākums/ aktivitāte/ projekts/ pakalpojuma nosaukums/ objekts</t>
  </si>
  <si>
    <t>Ekonomiskās klasifikācijas kodi</t>
  </si>
  <si>
    <t>2018.gada budžets pirms priekšlikumiem</t>
  </si>
  <si>
    <t>Priekšlikumi izmaiņām (+/-)</t>
  </si>
  <si>
    <t>2018.gada budžets apstiprināts pēc izmaiņām</t>
  </si>
  <si>
    <t xml:space="preserve">Attīstības plānošanas dokumenta nosaukums/ Rīcības virziens un aktiv.numurs* </t>
  </si>
  <si>
    <t>maksas pakalpojumi</t>
  </si>
  <si>
    <t>KOPĀ</t>
  </si>
  <si>
    <t>Vērtēšana (tirgus vērtību noteikšana un aktualizācija; kapitālsabiedrību pamatkapitālā iekļaujamo nekustamo īpašumu vērtēšana; kapitālsabiedrību vērtēšana)</t>
  </si>
  <si>
    <t>JPAP_R3.1.2_131</t>
  </si>
  <si>
    <t>Sludinājumi un reklāmas</t>
  </si>
  <si>
    <t>JPAP_R2.2.1_70</t>
  </si>
  <si>
    <t>Informatīvie stendi (izgatavošana, uzstādīšana, demontāža)</t>
  </si>
  <si>
    <t>Nekustamā īpašuma nodokļa kompensācija</t>
  </si>
  <si>
    <t>Telpu noma</t>
  </si>
  <si>
    <t>Pašvaldības īpašumā esošo nekustamo īpašumu pārvaldīšana un komunālie pakalpojumi</t>
  </si>
  <si>
    <t>Īpašumu apdrošināšana</t>
  </si>
  <si>
    <t>Ēku tehniskā stāvokļa novērtēšana</t>
  </si>
  <si>
    <t>JPAP_R2.8.1_99</t>
  </si>
  <si>
    <t>Kadastrālā uzmērīšana zemesgabaliem, kas ierakstāmi zemesgrāmatā uz Jūrmalas pilsētas pašvaldības vārda, zemes ierīcības projekti</t>
  </si>
  <si>
    <t>Inventarizācijas lietu pasūtīšana Valsts zemes dienestam (VZD), būvju vai dzīvokļu kadastrālās uzmērīšanas lietu pasūtīšana VZD, kuri reģistrējami zemesgrāmatā uz Jūrmalas pašvaldības vārda, datu aktualizācija VZD kadastrā, inventarizācijas lietu sagatavošana reģistrēšanai zemesgrāmatā</t>
  </si>
  <si>
    <t>Kancelejas nodevas, valsts nodevas</t>
  </si>
  <si>
    <t>Izdevumi juridiskās palīdzības sniedzējiem - notāra pakalpojumi, juridiskie slēdzieni zemes īpašuma lietās, konsultācijas apdrošināšanas jautājumos</t>
  </si>
  <si>
    <t>Zaudējumu segšana trešajām personām</t>
  </si>
  <si>
    <t>* Informatīvi -</t>
  </si>
  <si>
    <t>Attīstības plānošanas dokumenta nosaukums un rīcības virzienu atšifrējums.</t>
  </si>
  <si>
    <t>Jūrmalas pilsētas attīstības programma 2014.-2020.gadam (JPAP):</t>
  </si>
  <si>
    <t>Prioritāte: P2.2. Marķējumu un informācijas zīmju sistēmas pilnveide</t>
  </si>
  <si>
    <t>Rīcības virziens: R2.2.1. Jūrmalas vizuālās identitātes standarta izstrāde un ieviešana</t>
  </si>
  <si>
    <t>Aktivitāte Nr.70 Jūrmalas vizuālās identitātes veidošanaun uzraudzīšana</t>
  </si>
  <si>
    <t>Rīcības virziens: R2.8.1. Publiskās telpas pilnveide</t>
  </si>
  <si>
    <t>Aktivitāte Nr.99 Publiskās telpas apsaimniekošana</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</si>
  <si>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</si>
  <si>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</si>
  <si>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</si>
  <si>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Teritorijas inženiertehnoloģiskā izpēte</t>
  </si>
  <si>
    <t>JPAP_R2.8.1_98</t>
  </si>
  <si>
    <t>Finansējums nepieciešams teritorijas inženiertehniskajai izpētei, projekta "Karoga masta Priedaines satiksmes mezglā Jūrmalā būvprojekta izstrāde un būvdarbi" realizācijai.</t>
  </si>
  <si>
    <t>Tāme Nr.08.1.5.</t>
  </si>
  <si>
    <t>08.620</t>
  </si>
  <si>
    <t>Kultūras pasākumi</t>
  </si>
  <si>
    <t>LV75TREL980200805400B, LV30TREL980200804700B</t>
  </si>
  <si>
    <r>
      <rPr>
        <b/>
        <sz val="9"/>
        <rFont val="Times New Roman"/>
        <family val="1"/>
        <charset val="186"/>
      </rPr>
      <t>11.pielikums</t>
    </r>
    <r>
      <rPr>
        <sz val="9"/>
        <rFont val="Times New Roman"/>
        <family val="1"/>
        <charset val="186"/>
      </rPr>
      <t xml:space="preserve"> Jūrmalas pilsētas domes</t>
    </r>
  </si>
  <si>
    <t xml:space="preserve">2018.gada budžeta atšifrējums pa programmām </t>
  </si>
  <si>
    <t>Struktūrvienība:</t>
  </si>
  <si>
    <t>Kultūras nodaļa</t>
  </si>
  <si>
    <t>Programma:</t>
  </si>
  <si>
    <t>Funkcionālās klasifikācijas kods:</t>
  </si>
  <si>
    <t>Jūrmala Raiņa un Aspazijas pilsēta</t>
  </si>
  <si>
    <t>JPAP_R3.3.1.-202     JPKAP_U2.2_P2.2.2</t>
  </si>
  <si>
    <t>Kultūras projektu konkurss - Profesionālās mākslas pieejamība Jūrmalā</t>
  </si>
  <si>
    <t xml:space="preserve">JPAP_R1.7.1._42 JPAP_R1.7.1._43  JPAP_R3.3.1._191      JPKAP_U2.1_P2.1.1    JPKAP_U2.1_P2.1.3 </t>
  </si>
  <si>
    <t>Jūrmalas pilsētas domes līdzfinansēto iniciatīvas projektu konkurss</t>
  </si>
  <si>
    <t xml:space="preserve">JPAP_R3.3.1._191  JPAP_R1.7.1._43    JPKAP_U1.3_U1.3.3      JPKAP_U4.1_P4.1.1 </t>
  </si>
  <si>
    <t>Projektu konkurss Jūrmala - Latvijas valsts simtgadei.</t>
  </si>
  <si>
    <t xml:space="preserve">JPAP_R1.7.1._42 JPAP_R1.7.1._43  JPAP_R3.3.1._191   JPKAP_U1.3_U1.3.3   JPKAP_U2.2_P2.2.1   </t>
  </si>
  <si>
    <t>Izglītības semināri nozares darbiniekiem</t>
  </si>
  <si>
    <t xml:space="preserve">JPAP_R.1.4.3._17   JPAP_R1.7.1._42    JPKAP_U4.2_P4.2.1   </t>
  </si>
  <si>
    <t>Kūrorta svētki</t>
  </si>
  <si>
    <t xml:space="preserve">JPAP_R.1.4.3._17 JPAP_R1.7.1._42 JPAP_R3.3.1._191    JPAP_R3.3.1._193  JPKAP_U2.1_P2.1.2 JPKAP_U2.1._P.2.1.3 JPKAP_U2.2_P2.2.3     JPKAP_U4.1_P4.1.2      </t>
  </si>
  <si>
    <t>Kauguru rudens svētki</t>
  </si>
  <si>
    <t xml:space="preserve">JPAP_R1.7.1._42 JPAP_R3.3.1._191   JPAP_R3.3.1._193    JPKAP_U2.2_P2.2.3     JPKAP_U4.1_P4.1.2      </t>
  </si>
  <si>
    <t>Gada balva kultūrā</t>
  </si>
  <si>
    <t xml:space="preserve">JPAP_R1.7.1._42  JPAP_R1.7.1._43 JPAP_R3.3.1._191   JPAP_R3.3.1._193        JPKAP_U4.2_P4.2.2 </t>
  </si>
  <si>
    <t>Starptautiskais Baltijas jūras koru konkurss, festivāls u.tml.</t>
  </si>
  <si>
    <t xml:space="preserve">JPAP_R1.7.1._42    JPAP_R3.3.1._193   JPKAP_U2.1_P2.1.2 JPKAP_U2.1_P2.1.3    JPKAP_U2.2_P2.2.5  </t>
  </si>
  <si>
    <t>Valsts svētku svinīgais pasākums</t>
  </si>
  <si>
    <t xml:space="preserve">JPAP_R1.7.1._43     JPKAP_U2.2_P2.2.1     </t>
  </si>
  <si>
    <t xml:space="preserve">Radošā darba stipendijas, tai skaitā uzturēšanās izdevumu kompensācijas </t>
  </si>
  <si>
    <t>JPAP_R3.3.1._193     JPKAP_U4.2_P4.2.3</t>
  </si>
  <si>
    <t>Latvija simtades projekts - Brīvības ielas stāsts</t>
  </si>
  <si>
    <t>JPAP_R3.3.1._191    JPAP_R3.3.1._193      JPKAP_U2.2_P2.2.1</t>
  </si>
  <si>
    <t>Finansējums nepieciešams divu mobilu informācijas stendu izgatavošanas izdevumu segšanai</t>
  </si>
  <si>
    <t>Finansējums nepieciešams informatīvo materiālu izgatavošanas izdevumu segšanai</t>
  </si>
  <si>
    <t>Finansējums nepieciešams Simtgades zaļumballes skaņu aparatūras nomas maksas izdevumu segšanai</t>
  </si>
  <si>
    <t>Kultūras nozares mājas lapas izstrāde</t>
  </si>
  <si>
    <t>JPAP_R1.7.1._42  JPAP_R1.7.1._43    JPKAP_U 4.1._P4.1.4     JPKAP_U 4.3._P4.3.1.     JPTARP_U3.3_P.3.3.2.</t>
  </si>
  <si>
    <t>Audiogida izveidošana Jūrmalas pilsētas mizejā</t>
  </si>
  <si>
    <t xml:space="preserve">JPAP_R1.7.1._42
JPAP_R3.3..1._199
JPKAP_U2.1_P2.1.1  </t>
  </si>
  <si>
    <t>Muzeja informatīvā stenda izveide</t>
  </si>
  <si>
    <t>Starptautiska festivāla organizēšana</t>
  </si>
  <si>
    <t xml:space="preserve">JPAP_R1.7.1._42    JPAP_R1.7.1._43  JPAP_R3.3.1._193 JPKAP_U2.1_P2.1.1 JPKAP_U2.1_P2.1.3      </t>
  </si>
  <si>
    <t>Katalogs ''Bibliotēkas, kas palīdzēja izaugt Latvijai''</t>
  </si>
  <si>
    <t xml:space="preserve">JPAP_R1.7.1._43  JPAP_R3.3.1._193 JPKAP_U2.2._P2.2.3 JPKAP_U4.1_P4.1.4      </t>
  </si>
  <si>
    <t>Pilsētas ģērboņa dekoratīvais gleznojums ''Latvijas pilsētas un novadi valsts simtgadei'' Vecrīgā</t>
  </si>
  <si>
    <t>JPKAP_U2.2_P2.2.1</t>
  </si>
  <si>
    <t>Grāmata ''Zelta laiki''</t>
  </si>
  <si>
    <t xml:space="preserve">JPAP_R3.3.1._193 JPKAP_U1.3._U1.3.3 JPKAP_U4.3_P4.3.3      </t>
  </si>
  <si>
    <t xml:space="preserve">Jūrmalas pilsētas attīstības programmas 2014.-2020.gadam (07.11.2013. lēmums Nr.625). </t>
  </si>
  <si>
    <t>Rīcības virziens: R1.4.3.: Citu tūrisma pakalpojumu attīstība</t>
  </si>
  <si>
    <t>Aktivitāte: Nr. 17. Tūrisma pakalpojumu piedāvājuma dažādošana</t>
  </si>
  <si>
    <t>Rīcības virziens: R1.7.1. Kultūras tūrisma piedāvājuma attīstība</t>
  </si>
  <si>
    <t>Aktivitāte: Nr.42. Jaunu kultūras tūrisma produktu attīstība</t>
  </si>
  <si>
    <t>Aktivitāte: Nr.43. Kultūras dzīves piedāvājuma attīstība visa gada garumā</t>
  </si>
  <si>
    <t>Rīcības virziens: R.3.3.1. Pilsētas kultūras iestāžu un muzeju darbības pilnveide</t>
  </si>
  <si>
    <t>Aktivitāte: Nr.191. Daudzveidīgu kultūras pasākumu pieejamība Jūrmalas iedzīvotājiem Jūrmalas pilsētā</t>
  </si>
  <si>
    <t>Aktivitāte: Nr.202. Pilsētas tēla "Jūrmala - Raiņa un Aspazijas pilsēta" izveide</t>
  </si>
  <si>
    <t>Aktivitāte: Nr. 193 Jūrmalas kā kultūras un mākslas pilsētas identitātes un konkurētspējas nostiprināšana</t>
  </si>
  <si>
    <t>Jūrmalas pilsētas kultūrvides attīstības plāns 2017. - 2020.gadam</t>
  </si>
  <si>
    <t>U.1.3.: Nodrošināt  mūžizglītības un radošuma attīstīšanas iespējas jūrmalniekiem.</t>
  </si>
  <si>
    <t xml:space="preserve">Pasākums: U1.3.3.Jūrmalas pilsētas iedzīvotāju un nevalstisko organizāciju radošo kultūras iniciatīvu atbalstīšana, </t>
  </si>
  <si>
    <t>līdzfinansējot un līdzorganizējot dažādu žanru kultūras pasākumus specifiskām iedzīvotāju auditorijām</t>
  </si>
  <si>
    <t>U.2.1. Rīkot kvalitatīvas un daudzveidīgas kultūras norises konkrētiem auditorijas segmentiem (jūrmalniekiem, vietēja mēroga un starptautiskiem tūristiem) katrā sezonā).</t>
  </si>
  <si>
    <t>Pasākums: P2.1.1. Nodrošināt dažādu mērķauditorijas segmentu vajadzībām atbilstošas profesionālās mākslas pieejamību Jūrmalā.</t>
  </si>
  <si>
    <t>Pasājums: P2.1.2. Dzintaru koncertzāles konkurētspējas stiprināšana nacionālā un starptautiskā mērogā</t>
  </si>
  <si>
    <t>(t.sk. ilgtermiņa finanšu instrumenta nodrošināšana starptaurtisko mākslinieku piesaistei)</t>
  </si>
  <si>
    <t>Pasākums: P2.1.3. Jūrmalu kā kūrortpilsētu pozicionējošu ikgadēju profesionālās mākslas festivālu un pasākumu rīkošana vai līdzfinansēšana</t>
  </si>
  <si>
    <t xml:space="preserve">U.2.2. Nostiprināt Jūrmalas kā kultūras un mākslas pilsētas identitāti un konkurētspēju </t>
  </si>
  <si>
    <t>Pasākums: P2.2.1. Valsts svētku un atceres dienu rīkošana pilsētas iedzīvotājiem un viesiem, tai skaitā Latvijai-100 atzīmēšana.</t>
  </si>
  <si>
    <t>Pasākums: P2.2.2. Jūrmalas kā Aspazijas un Raiņa pilsētas tēla nostiprināšana</t>
  </si>
  <si>
    <t xml:space="preserve">Pasākums: P2.2.3. Gadskārtu svētku, pilsētas svētku un dažādām sabiedrības mērķgrupām domātu pasākumu rīkošana, nostiprinot Jūrmalas zīmolu vietējā, </t>
  </si>
  <si>
    <t xml:space="preserve">nacionālā un starptautiskā mērogā. </t>
  </si>
  <si>
    <t>Pasākums: P2.2.5. Jūrmalas kā festivālu pilsētas tēla nostiprināšana</t>
  </si>
  <si>
    <t>U.4.1. Attīstīt sadarbību starp dažādām pašvaldības kultūras un citām iestādēm, ģeogrāfiski līdzsvarota kultūras piedāvājuma veidošanā un pieejamības veicināšanā.</t>
  </si>
  <si>
    <t>Pasākums: P4.1.1. Nevalstisko organizāciju un citu operatoru iesaiste apkaimju piederības sajūtas veidošanā un mehānisms tā nodrošināšanai –iedzīvotāju iniciatīvu projektu konkurss.</t>
  </si>
  <si>
    <t>Pasākums: P4.1.2. Mazākumtautību iesaiste apkaimju kultūras dzīvē</t>
  </si>
  <si>
    <t xml:space="preserve">Pasākums: P4.1.4. Informācijas nodrošināšana par apkaimju kultūras pasākumu  norises vietām un pasākumiem </t>
  </si>
  <si>
    <t>U.4.2. Stiprināt kultūras nozares darbinieku kapacitāti un profesionālo izaugsmi.</t>
  </si>
  <si>
    <t xml:space="preserve">Pasākums: P4.2.1. Kultūras nozares darbinieku profesionālās izaugsmes atbalsta programma </t>
  </si>
  <si>
    <t>Pasākums: P4.2.2. Konkursa „Gada balva kultūrā"  rīkošana, novērtējot Jūrmalas pilsētas kultūras dzīves spilgtākos notikumus pašvaldības, valsts un starptautiskā mērogā.</t>
  </si>
  <si>
    <t xml:space="preserve">Pasākums: P4.2.3. Mūža stipendijas izciliem kultūras un sabiedriskiem darbiniekiem. </t>
  </si>
  <si>
    <t>U.4.3. Nodrošināt informācijas pieejamību atbilstoši kultūras auditorijas vajadzībām</t>
  </si>
  <si>
    <t>Pasākums: P4.3.1. Kultūras pasākumu aktuālās informācijas regulāra izvietošana interneta resursos un plašsaziņas līdzekļos.</t>
  </si>
  <si>
    <t xml:space="preserve">Pasākums:P4.3.3. Kultūras pasākumu reklāmas un mārketinga materiālu izdošana (ikmēneša pasākumu bukleti, afišas u.c.) </t>
  </si>
  <si>
    <t>Jūrmalas pilsētas tūrisma attīstības rīcības plāns 2018. - 2020.gadam</t>
  </si>
  <si>
    <t>U3.3.
Kultūras pasākumu 
kā atraktīvu  tūrisma  
piesaišu  
izmantošana, 
koncentrējoties  uz 
dažādu  tūristu 
segmentu 
vajadzībām  un 
pieprasījuma 
sezonālām
svārstībām</t>
  </si>
  <si>
    <t xml:space="preserve">Pasākums: P.3.3.2. Informācijas par  pasākumiem 
nodrošināšana  dažādiem  mērķa 
tirgiem  (afišu valodas, informācija
tūrisma portālā, TIC) </t>
  </si>
  <si>
    <t>Tāme Nr.08.4.2.</t>
  </si>
  <si>
    <t>Jūrmalas Kultūras centrs</t>
  </si>
  <si>
    <t>900092296800</t>
  </si>
  <si>
    <t>Jomas ielā 35, Jūrmalā LV-2010</t>
  </si>
  <si>
    <t>Pilsētas kultūras un atpūtas pasākumi</t>
  </si>
  <si>
    <t>LV59PARX0002484572063</t>
  </si>
  <si>
    <t>LV59PARX0002484573033</t>
  </si>
  <si>
    <t>LV20PARX0002484577033</t>
  </si>
  <si>
    <t>saskaņā ar 5a. Pielikumu no 09.08.2018.</t>
  </si>
  <si>
    <r>
      <rPr>
        <b/>
        <sz val="9"/>
        <rFont val="Times New Roman"/>
        <family val="1"/>
        <charset val="186"/>
      </rPr>
      <t>24.pielikums</t>
    </r>
    <r>
      <rPr>
        <sz val="9"/>
        <rFont val="Times New Roman"/>
        <family val="1"/>
        <charset val="186"/>
      </rPr>
      <t xml:space="preserve"> Jūrmalas pilsētas domes</t>
    </r>
  </si>
  <si>
    <t>Budžeta finansēta institūcija: Jūrmalas Kultūras centrs</t>
  </si>
  <si>
    <t>Reģistrācijas Nr.: 900092296800</t>
  </si>
  <si>
    <t>pamatbudžets</t>
  </si>
  <si>
    <t>KOPĀ:</t>
  </si>
  <si>
    <t>Valsts svētki, svinamās un atceres dienas</t>
  </si>
  <si>
    <t>JPAP_R3.3.1._191 JPAP_R3.3.1._194  JPKAP_U2.2._P2.2.1.</t>
  </si>
  <si>
    <t>Gadskārtu svētki</t>
  </si>
  <si>
    <t>JPAP_R3.3.1._191  JPAP_R3.3.1._194 JPKAP_ U2.2._P2.2.3.</t>
  </si>
  <si>
    <t>Lielākie Jūrmalas pilsētas pasākumi</t>
  </si>
  <si>
    <t>3.1</t>
  </si>
  <si>
    <t>Kūrorta svētku gājiens</t>
  </si>
  <si>
    <t>JPAP_R3.3.1._191 JPAP_R3.3.1._194  JPKAP_U2.2._P2.2.3.</t>
  </si>
  <si>
    <t>3.2</t>
  </si>
  <si>
    <t>Jomas ielas svētki</t>
  </si>
  <si>
    <t>JPAP_R3.3.1._191  JPKAP_U2.2._P2.2.3. JPTARP_AM1_U1.2._P.1.2.4.</t>
  </si>
  <si>
    <t>3.3</t>
  </si>
  <si>
    <t>Naksts ekspedīcija ģimenei ''Nestāsti pasaciņas''</t>
  </si>
  <si>
    <t>Budžetā apstiprināto līdzekļu pārdale saskaņā ar pasākuma tāmes projektu</t>
  </si>
  <si>
    <t>JPAP_R1.7.1._43 JPAP_R3.3.1._191  JPKAP_U2.2._P2.2.3. JPKAP_U1.3._U1.3.6. JPKAP_U1.3._U1.3.7.  JPTARP_AM1_U1.5._P.1.5.1.</t>
  </si>
  <si>
    <t>3.4</t>
  </si>
  <si>
    <t>Jaunā gada sagaidīšana</t>
  </si>
  <si>
    <t>JPAP_R1.7.1._43 JPAP_R3.3.1._191   JPKAP_U2.2._P2.2.3.</t>
  </si>
  <si>
    <t>4</t>
  </si>
  <si>
    <t>JKC piedāvājums</t>
  </si>
  <si>
    <t>4.1</t>
  </si>
  <si>
    <t>Vasaras koncerti</t>
  </si>
  <si>
    <t>JPAP_R3.3.1._191  JPKAP_U1.3._U1.3.6.</t>
  </si>
  <si>
    <t>4.2</t>
  </si>
  <si>
    <t>Dzejas dienas</t>
  </si>
  <si>
    <t>2314</t>
  </si>
  <si>
    <t>4.3</t>
  </si>
  <si>
    <t>Pasākumu cikli</t>
  </si>
  <si>
    <t>JPAP_R3.3.1._191  JPKAP_U1.3._U1.3.6.  JPKAP_U2.1._P2.1.4.</t>
  </si>
  <si>
    <t>4.4</t>
  </si>
  <si>
    <t>Atpūtas pasākumi- džeza klubs, balles</t>
  </si>
  <si>
    <t>JPAP_R3.3.1_191 JPKAP_U1.3._U1.3.6.  JPKAP_U2.1._P2.1.4.</t>
  </si>
  <si>
    <t>4.5</t>
  </si>
  <si>
    <t>Mākslas izstādes</t>
  </si>
  <si>
    <t>JPAP_R3.3.1._191 JPKAP_U1.3._U1.3.6.;  JPKAP_U2.1._P2.1.4.</t>
  </si>
  <si>
    <t>2247</t>
  </si>
  <si>
    <t>2312</t>
  </si>
  <si>
    <t>4.6</t>
  </si>
  <si>
    <t>Kinoseansi</t>
  </si>
  <si>
    <t>JPAP_R3.3.1._203 JPKAP_U2.1._P2.1.4.</t>
  </si>
  <si>
    <t>5</t>
  </si>
  <si>
    <t xml:space="preserve">KKN piedāvājums </t>
  </si>
  <si>
    <t>5.1</t>
  </si>
  <si>
    <t>'Jokosim tautiski''</t>
  </si>
  <si>
    <t>JPAP_R3.3.1._191 JPAP_R3.3.1._194 JPKAP_U1.3._U1.3.4.  JPKAP_U1.3._U1.3.6.</t>
  </si>
  <si>
    <t>5.2</t>
  </si>
  <si>
    <t>Ceļojošais mini-festivāls ''Pirkstiņi pa taustiņiem''</t>
  </si>
  <si>
    <t>JPAP_R3.3.1._191 JPAP_R3.3.1._194 JPKAP_U1.3._U1.3.2. JPKAP_U2.2._P2.2.5.</t>
  </si>
  <si>
    <t>5.3</t>
  </si>
  <si>
    <t>Neformālo pianistu festivāls</t>
  </si>
  <si>
    <t>5.4</t>
  </si>
  <si>
    <t>Pasākumu cikls ''Bērnu vasara''</t>
  </si>
  <si>
    <t>JPAP_R3.3.1._191 JPKAP_U1.3._U1.3.6. JPKAP_U1.3._U1.3.7.</t>
  </si>
  <si>
    <t>5.5</t>
  </si>
  <si>
    <t>JPAP_R3.3.1._191 JPKAP_U1.3._U1.3.6.  JPKAP_U2.1._P2.1.4.; JPKAP_U1.3._U1.3.7.</t>
  </si>
  <si>
    <t>5.6</t>
  </si>
  <si>
    <t>5.7</t>
  </si>
  <si>
    <t>JPAP_R3.3.1._191  JPKAP_U1.3.U_1.3.6.</t>
  </si>
  <si>
    <t>5.8</t>
  </si>
  <si>
    <t>Jauniešu teātra studija ''Eksperiments''</t>
  </si>
  <si>
    <t>JPAP_R3.3.1._191 JPAP_R3.3.1._194 JPKAP_U1.3._U1.3.1.; JPKAP_U1.3._U1.3.4.</t>
  </si>
  <si>
    <t>5.9</t>
  </si>
  <si>
    <t>Mātes dienas koncerts</t>
  </si>
  <si>
    <t>JPAP_R3.3.1._191 JPAP_R3.3.1._194 JPKAP_U1.3._U1.3.6. JPKAP_U2.2._P2.2.3.</t>
  </si>
  <si>
    <t>5.10</t>
  </si>
  <si>
    <t>JPAP_R3.3.1._191 JPKAP_U1.3._U1.3.6.  JPKAP_U2.1._P2.1.4. JPKAP_U1.3._U1.3.7.</t>
  </si>
  <si>
    <t>6</t>
  </si>
  <si>
    <t>Mākslinieku nama piedāvājums</t>
  </si>
  <si>
    <t>6.1</t>
  </si>
  <si>
    <t xml:space="preserve">Mākslas dienas </t>
  </si>
  <si>
    <t xml:space="preserve">JPAP_R3.3.1._191 JPKAP_U1.3._U1.3.6.; JPKAP_U1.3._U1.3.7.; </t>
  </si>
  <si>
    <t>6.2</t>
  </si>
  <si>
    <t>Muzeju nakts</t>
  </si>
  <si>
    <t xml:space="preserve">JPAP_R3.3.1._191 JPKAP_U1.3._U1.3.6. JPKAP_U1.3._U1.3.7. </t>
  </si>
  <si>
    <t>6.3</t>
  </si>
  <si>
    <t>Mākslas projekts - konkurss-izstāde ''JĀ/Neatkarība''</t>
  </si>
  <si>
    <t>JPAP_R3.3.1._191 JPKAP_U1.3._U1.3.6; JPKAP_U1.3._U1.3.7; JPKAP_U2.1_P2.1.4.</t>
  </si>
  <si>
    <t>6.4</t>
  </si>
  <si>
    <t>JPAP_R3.3.1._191 JPKAP_U1.3._U1.3.6.  JPKAP_U2.1._P2.1.4.</t>
  </si>
  <si>
    <t>7</t>
  </si>
  <si>
    <t>Jūrmalas teātra piedāvājums</t>
  </si>
  <si>
    <t>7.1</t>
  </si>
  <si>
    <t>Jauniestudējumi</t>
  </si>
  <si>
    <t>JPAP_R3.3.1._191 JPAP_R3.3.1._194 JPAP_R3.3.1._197 JPKAP_U1.3._U1.3.1. JPKAP_U1.3._U1.3.4.</t>
  </si>
  <si>
    <t>2279</t>
  </si>
  <si>
    <t>7.2</t>
  </si>
  <si>
    <t>Jūrmalas Bērnu un jauniešu teātris. Uzvedums-eksāmens sezonas noslēgumā</t>
  </si>
  <si>
    <t>JPAP_R3.3.1._191 JPAP_R3.3.1._194 JPAP_R3.3.1._197 JPKAP_U1.3._U1.3.1.; JPKAP_U1.3._U1.3.4.</t>
  </si>
  <si>
    <t>7.3</t>
  </si>
  <si>
    <t>Teātra pirmizrādes</t>
  </si>
  <si>
    <t>JPAP_R3.3.1._191 JPAP_R3.3.1._194 JPAP_R3.3.1._197 JPKAP_U1.3._U1.3.6.</t>
  </si>
  <si>
    <t>7.4</t>
  </si>
  <si>
    <t>Ziemassvētku koncerts</t>
  </si>
  <si>
    <t>JPAP_R1.7.1._43 JPAP_R3.3.1._191 JPAP_R3.3.1._194 JPKAP_U1.3._U1.3.6. JPKAP_U1.3._U1.3.4.</t>
  </si>
  <si>
    <t>7.5</t>
  </si>
  <si>
    <t>Piedalīšanās amatierteātru skatēs, festivālos valsts robežās un ārvalstīs</t>
  </si>
  <si>
    <t>JPAP_R3.3.1._191 JPAP_R3.3.1._194 JPKAP_U1.3._U1.3.2.</t>
  </si>
  <si>
    <t>8</t>
  </si>
  <si>
    <t>Dažādi projekti</t>
  </si>
  <si>
    <t>8.1</t>
  </si>
  <si>
    <t>Pilsētas Ziemassvētku noformējuma konkursa noslēguma pasākums</t>
  </si>
  <si>
    <t>JPAP_R3.3.1._191 JPKAP_U1.3._U1.3.3.</t>
  </si>
  <si>
    <t>8.2</t>
  </si>
  <si>
    <t>Zvaigznes dienas pasākums</t>
  </si>
  <si>
    <t xml:space="preserve">JPAP_R3.3.1_191 </t>
  </si>
  <si>
    <t>8.3</t>
  </si>
  <si>
    <t>JPAP_R3.3.1._191  JPKAP_U1.3._U1.3.6. JPKAP_U1.3._U1.3.7.  JPTARP_AM1_U1.2._P.1.2.4.</t>
  </si>
  <si>
    <t>8.4</t>
  </si>
  <si>
    <t>Starptautiskais senioru deju festivāls ''Puķu balle''</t>
  </si>
  <si>
    <t>JPAP_R3.3.1._191 JPKAP_U2.2._P2.2.5.</t>
  </si>
  <si>
    <t>8.5</t>
  </si>
  <si>
    <t>Atklāšanas un tematiskie pasākumi</t>
  </si>
  <si>
    <t>JPAP_R3.3.1._191 JPKAP_U2.1._P2.1.4.</t>
  </si>
  <si>
    <t>8.6</t>
  </si>
  <si>
    <t>Ķemeru svētki</t>
  </si>
  <si>
    <t>JPAP_R3.3.1._191 JPKAP_U1.3._U1.3.3.  JPKAP_U2.2._P2.2.3.  JPTARP_AM1_U1.2._P.1.2.4.</t>
  </si>
  <si>
    <t>8.7</t>
  </si>
  <si>
    <t>18.novembra svinības Ķemeros</t>
  </si>
  <si>
    <t>JPAP_R3.3.1._191 JPKAP_U1.3._U1.3.3.  JPKAP_U2.2._P2.2.1.</t>
  </si>
  <si>
    <t>8.8</t>
  </si>
  <si>
    <t>Pasākums jauniešiem "Augsim Latvijai"</t>
  </si>
  <si>
    <t>8.9</t>
  </si>
  <si>
    <t>Projekti/pasākumi Latvijas simtgadei</t>
  </si>
  <si>
    <t>Budžetā apstiprināto līdzekļu pārdale saskaņā ar pasākuma (Simtgades zaļumballe bērniem 11.08.2018.) tāmes projektu</t>
  </si>
  <si>
    <t>JPAP_R3.3.1._191 JPAP_R3.3.1._194  JPKAP_U1.3._U1.3.6.; JPKAP_U2.2._P2.2.1.; JPKAP_U2.1._P2.1.4.;</t>
  </si>
  <si>
    <t>8.10</t>
  </si>
  <si>
    <t>XXVI Dziesmu un XVI Deju svētku translācija Majoros un Kauguros</t>
  </si>
  <si>
    <t xml:space="preserve">JPAP_R1.7.1._43 JPAP_R3.3.1._191  </t>
  </si>
  <si>
    <t>2239</t>
  </si>
  <si>
    <t>2262</t>
  </si>
  <si>
    <t>2264</t>
  </si>
  <si>
    <t>9</t>
  </si>
  <si>
    <t>Jūrmalas radošo kolektīvu darbības finansējums</t>
  </si>
  <si>
    <t>9.1</t>
  </si>
  <si>
    <t>Pilsētas radošo kolektīvu piedalīšanās republikas mēroga pasākumos</t>
  </si>
  <si>
    <t>JPAP_R3.3.1._194 JPKAP_U1.3._U1.3.2. JPKAP_U3.1._P3.1.4. JPKAP_U3.1._P3.1.5.</t>
  </si>
  <si>
    <t>9.2</t>
  </si>
  <si>
    <t>Pilsētas radošo kolektīvu un kultūras darbinieku pilsētas mēroga konkursi un skates</t>
  </si>
  <si>
    <t>9.3</t>
  </si>
  <si>
    <t xml:space="preserve">Radošo kolektīvu jubilejas un citi  kolektīvu iniciēti projekti </t>
  </si>
  <si>
    <t>JPAP_R3.3.1._194 JPKAP_U1.3._U1.3.4.; JPKAP_U2.1._P2.1.4.; JPKAP_U2.2._P2.2.3.</t>
  </si>
  <si>
    <t>9.4</t>
  </si>
  <si>
    <t>Pilsētas radošo kolektīvu piedalīšanās ārzemēs rīkotajos koncertos, festivālos, konkursos un izstādēs</t>
  </si>
  <si>
    <t>JPAP_R3.3.1._194 JPKAP_U1.3._U1.3.2.</t>
  </si>
  <si>
    <t>9.5</t>
  </si>
  <si>
    <t>Tērpi</t>
  </si>
  <si>
    <t>JPAP_R3.3.1._194 JPKAP_U1.3._U1.3.2.; JPKAP_U3.1._P3.1.4.; JPKAP_U3.1._P3.1.5.</t>
  </si>
  <si>
    <t>10</t>
  </si>
  <si>
    <t>Citas kultūras pasākumu izmaksas</t>
  </si>
  <si>
    <t>10.1</t>
  </si>
  <si>
    <t>Tipogrāfijas pakalpojumi (biļetes, afišas un tml.)</t>
  </si>
  <si>
    <t>JPAP_R3.3.1._191 JPKAP_U4.1._P4.1.4.;  JPKAP_U4.3._P4.3.3.  JPTARP_AM3_U3.3._P.3.3.2.</t>
  </si>
  <si>
    <t>10.2</t>
  </si>
  <si>
    <t>AKKA/LAA un LaIPA</t>
  </si>
  <si>
    <t>JPAP_R3.3.1._191</t>
  </si>
  <si>
    <t>10.3</t>
  </si>
  <si>
    <t>Publisko pasākumu apdrošināšana</t>
  </si>
  <si>
    <t>10.4</t>
  </si>
  <si>
    <t>Elektroenerģijas apmaksa un pieslēguma nodrošinājumskultūras pasākumos dabā</t>
  </si>
  <si>
    <t>10.5</t>
  </si>
  <si>
    <t>Reklāmas izdevumi kultūras pasākumiem</t>
  </si>
  <si>
    <t>JPAP_R3.3.1._191 JPKAP_U4.1._P4.1.4.; JPKAP_U4.3._P4.3.3. JPTARP_AM3_U3.3._P.3.3.2.</t>
  </si>
  <si>
    <t>I.Stratēģiskā dokumenta nosaukums - Jūrmalas pilsētas attīstības programmas 2014.-2020.gadam (JPAP)</t>
  </si>
  <si>
    <t>Rīcības virziens R1.7.1. Kultūras tūrisma piedāvājuma attīstība</t>
  </si>
  <si>
    <t>Rīcības virziena aktivitātes:</t>
  </si>
  <si>
    <t>43 Kultūras dzīves piedāvājuma attīstība visa gada garumā</t>
  </si>
  <si>
    <t>Prioritāte P3.3. Daudzveidīgas kultūras un sporta vide</t>
  </si>
  <si>
    <t>Rīcības virziens R3.3.1. Pilsētas kultūras iestāžu un muzeju darbības pilnveide.</t>
  </si>
  <si>
    <t>191 Daudzveidīgu kultūras pasākumu pieejamība Jūrmalas iedzīvotājiem Jūrmalas pilsētā;</t>
  </si>
  <si>
    <t>194 Amatiermākslas attīstības veicināšana;</t>
  </si>
  <si>
    <t>197 Tēātra attīstība;</t>
  </si>
  <si>
    <t>203 Kino pakalpojuma attīstība.</t>
  </si>
  <si>
    <t>II. Stratēģiskā dokumenta nosaukums - Jūrmalas pilsētas kultūrvides attīstības plāns 2017.-2020. gadam (JPKAP)</t>
  </si>
  <si>
    <t>Strātēģiskā dokumenta kodu atšifrējums - 1.rīcības virziens  "Radošā Jūrmala: apkaimju unikalitātes stiprināšana un iedzīvotāju līdzdalības sekmēšana":</t>
  </si>
  <si>
    <t>Rīcības virziena uzdevums - U1.3.: Nodrošināt mūžizglītības un radošuma attīstīšanas iespējas jurmalniekiem.</t>
  </si>
  <si>
    <t>Rīcības virziena uzdevuma pasākumi:</t>
  </si>
  <si>
    <t>U1.3.1. Daudzveidīgu amatiermākslas un interešu izglītības iespēju nodrošināšana Jūrmalas iedzīvotājiem</t>
  </si>
  <si>
    <t>U1.3.2. Jūrmalas radošo kolektīvu dalība pilsētas, nacionāla unstarptautiska mēroga pasākumos (ārpus Dziesmu un deju svētku kustības)</t>
  </si>
  <si>
    <t xml:space="preserve">U1.3.3. Jūrmalas pilsētas iedzīvotāju un nevalstisko organizāciju radošo kultūras iniciatīvu atbalstīšana, </t>
  </si>
  <si>
    <t>līdzfinansējot un līdzorganizējot dažādu žanru kultūras pasākumus specifiskām iedzīvotāju auditorijām.</t>
  </si>
  <si>
    <t>U1.3.4. Jūrmalas radošo kolektīvu koncertuzvedumu un izrāžu veidošana (t.sk. Jūrmalas teātra iestudējumi).</t>
  </si>
  <si>
    <t>U1.3.6. Kultūrizglītojošu pasākumu veidošana ģimenēm, bērniem un jauniešiem, senioriem.</t>
  </si>
  <si>
    <t>U1.3.7. Interaktīvu līdzdalības formu attīstība kultūras pasākumos.</t>
  </si>
  <si>
    <t xml:space="preserve">Strātēģiskā dokumenta kodu atšifrējums - rīcības virziens 2  "Kultūras piedāvājuma izcilība un daudzveidība Jūrmalā: kvalitatīva un sistemātiska kultūras piedāvājuma veidošana </t>
  </si>
  <si>
    <t>dažādām mērķauditorījas grupām vietējā, nacionālā un starptautiskā mērogā''.</t>
  </si>
  <si>
    <t>Rīcības virziena uzdevums -  U2.1.: Rīkot kavalitatīvas un daudzveidīgas kultūras norises konkrētiem auditorijas segmentiem katrā sezonā.</t>
  </si>
  <si>
    <t>P2.1.4. Kultūras centru piedāvājuma daudzveidošana, tajā skaitā ar mērķauditorijas iesaisti.</t>
  </si>
  <si>
    <t>Rīcības virziena uzdevums - U2.2.: Nostiprināt Jūrmalas kā kultūras un mākslas pilsētas identitāti un konkurentspēju.</t>
  </si>
  <si>
    <t>P2.2.1. Valsts svētku un atceres dienu rīkošana pilsētas iedzīvotājiem un viesiem, tai skaitā Latvijai-100 atzīmēšana.</t>
  </si>
  <si>
    <t>P2.2.3. Gadskārtu svētku, pilsētassvētku un dažādām sabiedrības mērķgrupām domātu pasākumu rīkošana, nostiprinot Jūrmalas zīmolu vietējā, nacionālā un starptautiskā mērogā.</t>
  </si>
  <si>
    <t>P2.2.5. Jūrmalas kā festivālu pilsētas tēla nostiprināšana.</t>
  </si>
  <si>
    <t>Strātēģiskā dokumenta kodu atšifrējums - rīcības virziens 3  "Jūrmalas kultūras mantojums: kultūras mantojuma saglabāšana, musdienīga interpretācija un popularizēšana"</t>
  </si>
  <si>
    <t>Rīcības virziena uzdevums - U3.1.: Nodrošināt Latvijas Dziesmu un deju svētku tradīcijas saglabāšanu un attīstību.</t>
  </si>
  <si>
    <t>P3.1.1. Telpu nodrošināšana Dziesmu un deju svētku mēģinājumiem, skatēm un koncertiem.</t>
  </si>
  <si>
    <t>P3.1.2. Dziesmu un deju kolektīvu materiālās bāzes nodrošināšana.</t>
  </si>
  <si>
    <t>P3.1.3. Jūrmalas kolektīvu līdzdalības nodrošināšana Latvijas Dziesmu un deju svētkos.</t>
  </si>
  <si>
    <t>P3.1.4. Jūrmalas kolektīvu līdzdalības nodrošināšana Latvijas Dziesmu un deju svētku procesā.</t>
  </si>
  <si>
    <t>P3.1.5. Dziesmu un deju svētku kustības pasākumu atbalsts.</t>
  </si>
  <si>
    <t>P3.3.1. Jaunu pakalpojumu ieviešana vietējiem iedzīvotājiem un tūristiem, īpaši skolēnu-tūristu un ģimeņu piesaistei.</t>
  </si>
  <si>
    <t>Strātēģiskā dokumenta kodu atšifrējums - rīcības virziens 4  "Sadarbība Jūrmalā: kultūrvides attīstībā iesaistīto dalībnieku sadarbības veicināšana"</t>
  </si>
  <si>
    <t xml:space="preserve">Rīcības virziena uzdevums - U4.1.: Attīstīt sadarbību starp dažādām pašvaldības kultūras un citām iestādēm, </t>
  </si>
  <si>
    <t>ģeogrāfiski līdzsvarotā kultūras piedāvājuma veidošanā un pieejamības veicināšanā.</t>
  </si>
  <si>
    <t>P4.1.4. Informācijas nodrošināšana par apkaimju kultūras pasākumu norises vietām un pasākumiem.</t>
  </si>
  <si>
    <t>Rīcības virziena uzdevums - U4.3.: Nodrošināt informācijas pieejamību atbilstoši kultūras auditorijas vajadzībām.</t>
  </si>
  <si>
    <t>P4.3.3. Kultūras pasākumu reklāmas un mārketinga materiālu izdošana.</t>
  </si>
  <si>
    <t>III. Stratēģiskā dokumenta nosaukums - Jūrmalas pilsētas tūrisma attīstības rīcības plāns  2018.-2020. gadam (JPTARP)</t>
  </si>
  <si>
    <t>Strātēģiskā dokumenta kodu atšifrējums - mērķis AM 1: Atpūtas, rekreācijas un viesmīlības pakalpojumu pilnveidošana un kvalitāte.</t>
  </si>
  <si>
    <t>Mērķa uzdevums - U 1.2. Atpūtas, rekreācijas tūrisma piedāvājuma pilnveidošana vietējiem un ārvalstu viesiem.</t>
  </si>
  <si>
    <t>Mērķa uzdevuma pasākums - P.1.2.4. Liela izmēra galda spēļu dažādām vecuma grupām) izvietošana Horna dārzā, Mellužu estrādes teritorijā, Ķemeru kūrparkā un citās vietās.</t>
  </si>
  <si>
    <t>Mērķa uzdevums - U 1.5. Pasākumu/aktivitāšu piedāvājuma pilnveidošana ģimenēm ar bērniem</t>
  </si>
  <si>
    <t xml:space="preserve">Mērķa uzdevuma pasākums - P 1.5.1. Pasākuma ''Nestasti pasaciņas'' pilnveidošana, divu dienu pasākuma programmas (festivāla) izveide un popularizēšana Latvijā, </t>
  </si>
  <si>
    <t>perspektīvā Baltijas valstīs</t>
  </si>
  <si>
    <t>Strātēģiskā dokumenta kodu atšifrējums - mērķis AM 3: Jūrmalas kā konferenču, kongresu, pasākumu un motivējošā tūrisma (MICE) galamērķa attīstība</t>
  </si>
  <si>
    <t xml:space="preserve">Mērķa uzdevums - U 3.3.Kultūras pasākumu kā atraktīvu tūrisma piesaišu izmantošana, koncentrejoties uz dažādu tūristu segmentu vajadzībām un pieprasījuma </t>
  </si>
  <si>
    <t>sezonālām svārstībām</t>
  </si>
  <si>
    <t>Mērķa uzdevuma pasākums - P.3.3.2. Informācijas par pasākumiem nodrošināšana dažādiem mērķa tirgiem (afišu valodas, informācija tūrisma portālā, TIC).</t>
  </si>
  <si>
    <t>Tāme Nr.09.2.1</t>
  </si>
  <si>
    <t>Jūrmalas Alternatīvā skola</t>
  </si>
  <si>
    <t>90000051665</t>
  </si>
  <si>
    <t>Viestura iela 6, Jūrmala</t>
  </si>
  <si>
    <t>09.210</t>
  </si>
  <si>
    <t>Iestādes uzturēšanas un vispārējās izglītības nodrošināšana</t>
  </si>
  <si>
    <t>LV94PARX0002484572015</t>
  </si>
  <si>
    <t>LV60PARX0002484573015</t>
  </si>
  <si>
    <t>LV21PARX0002484577015</t>
  </si>
  <si>
    <t>Pamatojoties uz vienošanās projektu, par telpu nomas līguma pagarinājumu 4 mēnešiem (no š.g. septembris-decembris) ar Bulduru Dārzkopības vidusskolu</t>
  </si>
  <si>
    <t>Pārliekam no līdzekļiem neparedzētiem gadījumiem uz telpu nomu</t>
  </si>
  <si>
    <t>Tāme Nr.05.1.5.</t>
  </si>
  <si>
    <t>05.100</t>
  </si>
  <si>
    <t>Jūrmalas pilsētas pašvaldības 2018.-2020.gada Ceļu fonda izlietojuma programma</t>
  </si>
  <si>
    <t>Tāme Nr.06.1.7.</t>
  </si>
  <si>
    <t>Publisko teritoriju, ēku un mājokļu būvniecība, atjaunošana un uzlabošana</t>
  </si>
  <si>
    <r>
      <rPr>
        <b/>
        <sz val="9"/>
        <rFont val="Times New Roman"/>
        <family val="1"/>
        <charset val="186"/>
      </rPr>
      <t>3.pielikums</t>
    </r>
    <r>
      <rPr>
        <sz val="9"/>
        <rFont val="Times New Roman"/>
        <family val="1"/>
        <charset val="186"/>
      </rPr>
      <t xml:space="preserve"> Jūrmalas pilsētas domes</t>
    </r>
  </si>
  <si>
    <t>Objekta nosaukums</t>
  </si>
  <si>
    <t>Orientē-jošais apjoms</t>
  </si>
  <si>
    <t>FKK</t>
  </si>
  <si>
    <t>EKK</t>
  </si>
  <si>
    <t>Kopā, Ceļu fonds</t>
  </si>
  <si>
    <t>Mērķdotācija pašvaldību autoceļiem (ielām)</t>
  </si>
  <si>
    <t xml:space="preserve">Pašvaldības pamatbudžeta asignējumi </t>
  </si>
  <si>
    <t>Mērķa ziedojumi</t>
  </si>
  <si>
    <t xml:space="preserve">2019.gadā </t>
  </si>
  <si>
    <t xml:space="preserve">2020.gadā </t>
  </si>
  <si>
    <t>2018.gada budžets</t>
  </si>
  <si>
    <t>Priekšlikumi izmaiņām</t>
  </si>
  <si>
    <t xml:space="preserve">Finansē-juma apjoms </t>
  </si>
  <si>
    <t>Finansē-juma apjoms</t>
  </si>
  <si>
    <t xml:space="preserve">PAVISAM KOPĀ </t>
  </si>
  <si>
    <r>
      <t xml:space="preserve">Struktūrvienība: </t>
    </r>
    <r>
      <rPr>
        <b/>
        <sz val="9"/>
        <rFont val="Times New Roman"/>
        <family val="1"/>
        <charset val="186"/>
      </rPr>
      <t>Attīstības pārvaldes Infrastruktūras investīciju projektu nodaļas Būvniecības daļa</t>
    </r>
  </si>
  <si>
    <t xml:space="preserve">KOPĀ </t>
  </si>
  <si>
    <t>Kapitālais remonts</t>
  </si>
  <si>
    <t>2.1.</t>
  </si>
  <si>
    <t>Ielu seguma kapitālais remonts</t>
  </si>
  <si>
    <r>
      <t>53 157 m</t>
    </r>
    <r>
      <rPr>
        <sz val="9"/>
        <rFont val="Calibri"/>
        <family val="2"/>
        <charset val="186"/>
      </rPr>
      <t>²</t>
    </r>
  </si>
  <si>
    <t>04.510.</t>
  </si>
  <si>
    <t>5250</t>
  </si>
  <si>
    <t>Tehnoloģisku iemeslu dēļ daļu darbu plānots veikt 2019 gadā. Finansējuma pārdale nepieciešama  Vidus prospekta (posmā no 11.līnijas līdz 13.līnijai) seguma nomaiņas būvprojekta izstrādei un grantēto ielu asfaltēšanas būvdarbu veikšanai pilnā apmērā – Pļaviņu ielā (posmā no Tērbatas ielas līdz Ventspils šosejai), Andreja Upīša ielā (posmā no Puškina ielas līdz Robežu ielai) un Kadiķu ielā (posmā no dzelzceļa – upes virzienā).</t>
  </si>
  <si>
    <r>
      <t>77 000 m</t>
    </r>
    <r>
      <rPr>
        <sz val="9"/>
        <rFont val="Calibri"/>
        <family val="2"/>
        <charset val="186"/>
      </rPr>
      <t>²</t>
    </r>
  </si>
  <si>
    <r>
      <t>65 000 m</t>
    </r>
    <r>
      <rPr>
        <sz val="9"/>
        <rFont val="Calibri"/>
        <family val="2"/>
        <charset val="186"/>
      </rPr>
      <t>²</t>
    </r>
  </si>
  <si>
    <t>JPAP_R.2.1.1._62</t>
  </si>
  <si>
    <t>2.2.</t>
  </si>
  <si>
    <t>Trotuāru izbūve un esošo trotuāru atjaunošana</t>
  </si>
  <si>
    <r>
      <t>17 586 m</t>
    </r>
    <r>
      <rPr>
        <sz val="9"/>
        <rFont val="Calibri"/>
        <family val="2"/>
        <charset val="186"/>
      </rPr>
      <t>²</t>
    </r>
  </si>
  <si>
    <r>
      <t>13 500 m</t>
    </r>
    <r>
      <rPr>
        <sz val="9"/>
        <rFont val="Calibri"/>
        <family val="2"/>
        <charset val="186"/>
      </rPr>
      <t>²</t>
    </r>
  </si>
  <si>
    <r>
      <t>12 015 m</t>
    </r>
    <r>
      <rPr>
        <sz val="9"/>
        <rFont val="Calibri"/>
        <family val="2"/>
        <charset val="186"/>
      </rPr>
      <t>²</t>
    </r>
  </si>
  <si>
    <t>2.3.</t>
  </si>
  <si>
    <t>Seguma remonts, atjaunošana publiskās vietās un pašvaldības teritorijās</t>
  </si>
  <si>
    <r>
      <t>135 m</t>
    </r>
    <r>
      <rPr>
        <sz val="9"/>
        <rFont val="Calibri"/>
        <family val="2"/>
        <charset val="186"/>
      </rPr>
      <t>²</t>
    </r>
  </si>
  <si>
    <r>
      <t>6 655 m</t>
    </r>
    <r>
      <rPr>
        <sz val="9"/>
        <rFont val="Calibri"/>
        <family val="2"/>
        <charset val="186"/>
      </rPr>
      <t>²</t>
    </r>
  </si>
  <si>
    <r>
      <t>2 829 m</t>
    </r>
    <r>
      <rPr>
        <sz val="9"/>
        <rFont val="Calibri"/>
        <family val="2"/>
        <charset val="186"/>
      </rPr>
      <t>²</t>
    </r>
  </si>
  <si>
    <t>2.4.</t>
  </si>
  <si>
    <t>Seguma atjaunošana, teritorijas labiekārtošana pilsētas iekškvartālos</t>
  </si>
  <si>
    <r>
      <t>3 155 m</t>
    </r>
    <r>
      <rPr>
        <sz val="9"/>
        <rFont val="Calibri"/>
        <family val="2"/>
        <charset val="186"/>
      </rPr>
      <t>²</t>
    </r>
  </si>
  <si>
    <t>JPAP_R.2.8.1._106</t>
  </si>
  <si>
    <t>2.5.</t>
  </si>
  <si>
    <t>Jaunu autostāvvietu izbūve</t>
  </si>
  <si>
    <r>
      <t>2 000 m</t>
    </r>
    <r>
      <rPr>
        <sz val="9"/>
        <rFont val="Calibri"/>
        <family val="2"/>
        <charset val="186"/>
      </rPr>
      <t>²</t>
    </r>
  </si>
  <si>
    <t>5240</t>
  </si>
  <si>
    <r>
      <t>15 553 m</t>
    </r>
    <r>
      <rPr>
        <sz val="9"/>
        <rFont val="Calibri"/>
        <family val="2"/>
        <charset val="186"/>
      </rPr>
      <t>²</t>
    </r>
  </si>
  <si>
    <r>
      <t>13 727 m</t>
    </r>
    <r>
      <rPr>
        <sz val="9"/>
        <rFont val="Calibri"/>
        <family val="2"/>
        <charset val="186"/>
      </rPr>
      <t>²</t>
    </r>
  </si>
  <si>
    <t>2.6.</t>
  </si>
  <si>
    <t>Grantēto ielu asfaltēšana</t>
  </si>
  <si>
    <r>
      <t>22 340 m</t>
    </r>
    <r>
      <rPr>
        <sz val="9"/>
        <rFont val="Calibri"/>
        <family val="2"/>
        <charset val="186"/>
      </rPr>
      <t>²</t>
    </r>
  </si>
  <si>
    <t>Finansējums nepieciešams Vidus prospekta (posmā no 11.līnijas līdz 13.līnijai) seguma nomaiņas būvprojekta izstrādei un grantēto ielu asfaltēšanas būvdarbu veikšanai pilnā apmērā – Pļaviņu ielā (posmā no Tērbatas ielas līdz Ventspils šosejai), Andreja Upīša ielā (posmā no Puškina ielas līdz Robežu ielai) un Kadiķu ielā (posmā no dzelzceļa – upes virzienā).</t>
  </si>
  <si>
    <r>
      <t>38 300 m</t>
    </r>
    <r>
      <rPr>
        <sz val="9"/>
        <rFont val="Calibri"/>
        <family val="2"/>
        <charset val="186"/>
      </rPr>
      <t>²</t>
    </r>
  </si>
  <si>
    <r>
      <t>34 400 m</t>
    </r>
    <r>
      <rPr>
        <sz val="9"/>
        <rFont val="Calibri"/>
        <family val="2"/>
        <charset val="186"/>
      </rPr>
      <t>²</t>
    </r>
  </si>
  <si>
    <t>2.7.</t>
  </si>
  <si>
    <t>Tiltu atjaunošana</t>
  </si>
  <si>
    <t>1 gb.</t>
  </si>
  <si>
    <t>17 gab.</t>
  </si>
  <si>
    <t>17 gab</t>
  </si>
  <si>
    <t>2.8.</t>
  </si>
  <si>
    <t>Kauguru-Slokas apvedceļa posma dzelzceļa dienvidu pusē izbūve (I kārta, pieslēgums A10/E22 ceļam)</t>
  </si>
  <si>
    <t>2.9.</t>
  </si>
  <si>
    <t>Dubultu satiksmes mezgla pie Slokas ielas pārbūve</t>
  </si>
  <si>
    <t>2.10.</t>
  </si>
  <si>
    <t>Veloceliņu tīkla attīstība Jūrmalas pilsētā</t>
  </si>
  <si>
    <t>1950 m</t>
  </si>
  <si>
    <t>468 m</t>
  </si>
  <si>
    <t>3 510 m</t>
  </si>
  <si>
    <t>JPAP_R.2.1.2._67</t>
  </si>
  <si>
    <t>Kārtējais remonts</t>
  </si>
  <si>
    <t>Grantēto ielu uzturēšana</t>
  </si>
  <si>
    <t>101.07 km</t>
  </si>
  <si>
    <t>2246</t>
  </si>
  <si>
    <t>101.07.km</t>
  </si>
  <si>
    <t>Ceļa seguma remonts (t.sk.bedrīšu remonts)</t>
  </si>
  <si>
    <r>
      <t>9 700 m</t>
    </r>
    <r>
      <rPr>
        <sz val="9"/>
        <rFont val="Calibri"/>
        <family val="2"/>
        <charset val="186"/>
      </rPr>
      <t>²</t>
    </r>
  </si>
  <si>
    <t>Asfalta seguma remonts iekškvartālos</t>
  </si>
  <si>
    <r>
      <t>1 500 m</t>
    </r>
    <r>
      <rPr>
        <sz val="9"/>
        <rFont val="Calibri"/>
        <family val="2"/>
        <charset val="186"/>
      </rPr>
      <t>²</t>
    </r>
  </si>
  <si>
    <t>Ceļu infrastruktūra</t>
  </si>
  <si>
    <t>4.1.</t>
  </si>
  <si>
    <t>Ceļa horizontālo apzīmējumu uzklāšana</t>
  </si>
  <si>
    <r>
      <t>8 670 m</t>
    </r>
    <r>
      <rPr>
        <sz val="9"/>
        <rFont val="Calibri"/>
        <family val="2"/>
        <charset val="186"/>
      </rPr>
      <t>²</t>
    </r>
  </si>
  <si>
    <t>4.2.</t>
  </si>
  <si>
    <t>Ceļa zīmju un barjeru ekspluotācija</t>
  </si>
  <si>
    <t>7 333 gab./3 560 m</t>
  </si>
  <si>
    <t>4.3.</t>
  </si>
  <si>
    <t>Barjeru remonts</t>
  </si>
  <si>
    <t>25 m</t>
  </si>
  <si>
    <t>4.4.</t>
  </si>
  <si>
    <t>Jaunu barjeru uzstādīšana</t>
  </si>
  <si>
    <t>250 m</t>
  </si>
  <si>
    <t>5239</t>
  </si>
  <si>
    <t>4.5.</t>
  </si>
  <si>
    <t>Ceļa zīmju nomaiņa</t>
  </si>
  <si>
    <t>520 gb.</t>
  </si>
  <si>
    <t>Citi</t>
  </si>
  <si>
    <t>5.1.</t>
  </si>
  <si>
    <t>Tiltu inspekcija</t>
  </si>
  <si>
    <t>17.obj.</t>
  </si>
  <si>
    <t>5.2.</t>
  </si>
  <si>
    <t>Tilta ielas krasta stiprināšana un atbalstsienas atjaunošana zem tilta</t>
  </si>
  <si>
    <t>5.3.</t>
  </si>
  <si>
    <t xml:space="preserve">Jūrmalas pilsētas satiksmes drošības uzlabošana </t>
  </si>
  <si>
    <t>4.obj.</t>
  </si>
  <si>
    <t>5.4.</t>
  </si>
  <si>
    <t>Ceļu infrastruktūras atjaunošana un autostāvvietas izbūve Ķemeros</t>
  </si>
  <si>
    <t>5.5.</t>
  </si>
  <si>
    <t>Pilsētas centrālās daļas ielu brauktuvju un gājēju celiņu atjaunošana un autostāvvietu izbūve</t>
  </si>
  <si>
    <r>
      <t xml:space="preserve">Struktūrvienība: </t>
    </r>
    <r>
      <rPr>
        <b/>
        <sz val="9"/>
        <rFont val="Times New Roman"/>
        <family val="1"/>
        <charset val="186"/>
      </rPr>
      <t>Īpašumu pārvaldes Pilsētsaimniecības un labiekārtošanas nodaļa</t>
    </r>
  </si>
  <si>
    <t>Labiekārtošanas pasākumi</t>
  </si>
  <si>
    <t xml:space="preserve">Ielu ietvju un zaļo zonu mehanizētā un nemehanizētā tīrīšana (tai skaitā arī BC kategorijas ielas) </t>
  </si>
  <si>
    <t>365 km</t>
  </si>
  <si>
    <t>05.100.</t>
  </si>
  <si>
    <t>2244</t>
  </si>
  <si>
    <t>Kredītu atmaksa</t>
  </si>
  <si>
    <t>Ceļu un to kompleksa investīciju projektu īstenošana</t>
  </si>
  <si>
    <t>*Informatīvi</t>
  </si>
  <si>
    <t>Rīcības virziens: R.2.1.1. Ielu un ceļu rekonstrukcija, satiksmes drošības uzlabošana</t>
  </si>
  <si>
    <t xml:space="preserve">    Aktivitāte: Nr.62 Jūrmalas ielu un tiltu tīkla pilnveide</t>
  </si>
  <si>
    <t>Rīcības virziens: R.2.1.2. Velotransporta infrastruktūras attīstība</t>
  </si>
  <si>
    <t xml:space="preserve">    Aktivitāte: Nr.67 Veloceliņu tīkla attīstība                </t>
  </si>
  <si>
    <t>Rīcības virziens: R.2.8.1. Publiskās telpas pilnveide</t>
  </si>
  <si>
    <t xml:space="preserve">    Aktivitāte: Nr. 106 Jūrmalas pilsētā esošo daudzdzīvokļu namu pagalmu, izglītības iestāžu un piebraucamo ceļu rekonstrukcija</t>
  </si>
  <si>
    <r>
      <rPr>
        <b/>
        <sz val="9"/>
        <rFont val="Times New Roman"/>
        <family val="1"/>
        <charset val="186"/>
      </rPr>
      <t>34.pielikums</t>
    </r>
    <r>
      <rPr>
        <sz val="9"/>
        <rFont val="Times New Roman"/>
        <family val="1"/>
        <charset val="186"/>
      </rPr>
      <t xml:space="preserve"> Jūrmalas pilsētas domes</t>
    </r>
  </si>
  <si>
    <t>Struktūrvienība</t>
  </si>
  <si>
    <t>Īpašumu pārvaldes Pašvaldības īpašumu nodaļas pašvaldības īpašumu tehniskā nodrošinājuma daļa</t>
  </si>
  <si>
    <t>Administratīvo ēku būvniecība, atjaunošana un uzlabošana</t>
  </si>
  <si>
    <t xml:space="preserve"> 01.110.</t>
  </si>
  <si>
    <t>Domes administratīvo ēku infrastruktūras attīstība</t>
  </si>
  <si>
    <t>JPAP_R.3.2.1._131 JPAP R.2.8.1._99</t>
  </si>
  <si>
    <t>Glābšanas staciju būvniecība, atjaunošana un uzlabošana</t>
  </si>
  <si>
    <t>03.600.</t>
  </si>
  <si>
    <t>Glābšanas stacijas</t>
  </si>
  <si>
    <t>JPAP_R1.6.2._30</t>
  </si>
  <si>
    <t>06.600.</t>
  </si>
  <si>
    <t>Jauno Slokas kapu izbūve un labiekārtošana</t>
  </si>
  <si>
    <t>JPAP_R2.8.2._114</t>
  </si>
  <si>
    <t>Pašvaldības dzīvojamā fonda remonts</t>
  </si>
  <si>
    <t>JPAP_R2.9.1._115</t>
  </si>
  <si>
    <t>Ēku nojaukšana</t>
  </si>
  <si>
    <t>JPAP_R2.8.1._105</t>
  </si>
  <si>
    <t>Apsekošana, specifikāciju un tāmju sagatavošana</t>
  </si>
  <si>
    <t>JPAP_R.3.1.2._131</t>
  </si>
  <si>
    <t>Kapteiņa Zolta piemiņas vietas teritorijas labiekārtošana Kaugurciema ielā, Jūrmalā</t>
  </si>
  <si>
    <t>JPAP_R2.8.1._98</t>
  </si>
  <si>
    <t>Tirdzniecības nojumes jaunbūve un inženierkomunikāciju izbūve Slokas ielā 3313, Jūrmalā</t>
  </si>
  <si>
    <t>JPAP_R3..2._231</t>
  </si>
  <si>
    <t>Pašvaldības īpašumā esošo ēku kapitālais remonts</t>
  </si>
  <si>
    <t>Ēku konservācija</t>
  </si>
  <si>
    <t>Ēkas restaurācija un atjaunošana Pils ielā 1, Jūrmalā</t>
  </si>
  <si>
    <t>JPAP_R3.1.3._133</t>
  </si>
  <si>
    <t>Pašvaldības policijas postenis ''Priedaine''</t>
  </si>
  <si>
    <t>JPAP_R3.4.1._213</t>
  </si>
  <si>
    <t>Aizvietotājizpildes piemērošana patvaļīgi veiktas būvniecības vai vidi degradējošas/bīstamas būves esamības gadījumos</t>
  </si>
  <si>
    <t>Finansējums nepieciešams, pamatojoties uz Jūrmalas pilsētas domes Lēmuma Nr.240 izpildi.</t>
  </si>
  <si>
    <t>Atpūtu un sportu veicinošas infrastruktūras izveide, atjaunošana un labiekārtošana</t>
  </si>
  <si>
    <t xml:space="preserve"> 08.100.</t>
  </si>
  <si>
    <t>Ķemeru sēravota nojume</t>
  </si>
  <si>
    <t>JPAP_R1.6.3. 41</t>
  </si>
  <si>
    <t>Sabiedriskās tualetes remontdarbi</t>
  </si>
  <si>
    <t xml:space="preserve">Sporta nams "Taurenītis" </t>
  </si>
  <si>
    <t>JPAP_R.3.3.3_206</t>
  </si>
  <si>
    <t>Majoru sporta laukums</t>
  </si>
  <si>
    <t>Slokas stadions</t>
  </si>
  <si>
    <t>Dzintaru mežaparks</t>
  </si>
  <si>
    <t>Avārijas darbi</t>
  </si>
  <si>
    <t>JPAP_R1.6.3. 41 JPAP_R.3.3.3_206</t>
  </si>
  <si>
    <t>Bibliotēku ēku būvniecība, atjaunošana un uzlabošana</t>
  </si>
  <si>
    <t>08.210.</t>
  </si>
  <si>
    <t>Bibliotēku remonts</t>
  </si>
  <si>
    <t>R3.3.1. Nr.169</t>
  </si>
  <si>
    <t>Muzeja ēku būvniecība, atjaunošana un uzlabošana</t>
  </si>
  <si>
    <t>08.220.</t>
  </si>
  <si>
    <t>Muzeji un izstāžu zāles</t>
  </si>
  <si>
    <t>JPAP_R3.3.1._192</t>
  </si>
  <si>
    <t>Kultūras centru un namu būvniecība, atjaunošana un uzlabošana</t>
  </si>
  <si>
    <t>08.230.</t>
  </si>
  <si>
    <t xml:space="preserve">Kultūras centra ēku remonts </t>
  </si>
  <si>
    <t>Pirmsskolas  izglītības iestāžu būvniecība, atjaunošana un uzlabošana</t>
  </si>
  <si>
    <t>09.100.</t>
  </si>
  <si>
    <t>JPAP_R3.2.2._155</t>
  </si>
  <si>
    <t>Pirmsskolas  izglītības iestādes</t>
  </si>
  <si>
    <t>Jūrmalas PII ''Austras koks''</t>
  </si>
  <si>
    <t>Jūrmalas PII ''Katrīna''</t>
  </si>
  <si>
    <t>Jūrmalas PII ''Madara''</t>
  </si>
  <si>
    <t>Jūrmalas PII ''Mārīte''</t>
  </si>
  <si>
    <t>Jūrmalas PII ''Saulīte''</t>
  </si>
  <si>
    <t>Jūrmalas PII ''Zvaniņš''</t>
  </si>
  <si>
    <t>Jūrmalas PII ''Lācītis''</t>
  </si>
  <si>
    <t xml:space="preserve">Sākumskolu, pamatskolu, vidusskolu būvniecība, atjaunošana un uzlabošana </t>
  </si>
  <si>
    <t>09.210.</t>
  </si>
  <si>
    <t>JPAP_R3.2.3._165</t>
  </si>
  <si>
    <t>Vispārējās izglītības iestādes</t>
  </si>
  <si>
    <t>Jūrmalas sākumskola ''Atvase''</t>
  </si>
  <si>
    <t>Jūrmalas sākumskola ''Ābelīte''</t>
  </si>
  <si>
    <t>Ķemeru pamatskola</t>
  </si>
  <si>
    <t>Jūrmalas pilsētas Jaundubultu vidusskola</t>
  </si>
  <si>
    <t xml:space="preserve">Jūrmalas pilsētas Kauguru vidusskola </t>
  </si>
  <si>
    <t>Majoru vidusskola</t>
  </si>
  <si>
    <t>Jūrmalas pilsētas internātpamatskola</t>
  </si>
  <si>
    <t>Jūrmalas Valsts ģimnāzijas un sākumskolas "Atvase" daudzfunkcionālās sporta halles projektēšana un celtniecība</t>
  </si>
  <si>
    <t xml:space="preserve">Slokas pamatskola </t>
  </si>
  <si>
    <t>Jūrmalas pilsētas Mežmalas vidusskola</t>
  </si>
  <si>
    <t>Pumpuru vidusskola</t>
  </si>
  <si>
    <t>Vakara vidusskola</t>
  </si>
  <si>
    <t>Jūrmalas sākumskola ''Taurenītis''</t>
  </si>
  <si>
    <t>Interešu profesionālās ievirzes izglītības iestāžu būvniecība, atjaunošana un uzlabošana</t>
  </si>
  <si>
    <t xml:space="preserve"> 09.510.</t>
  </si>
  <si>
    <t>Jūrmalas Sporta skola</t>
  </si>
  <si>
    <t>JPAP_R3.2.4._185</t>
  </si>
  <si>
    <t xml:space="preserve">Jūrmalas bērnu un jauniešu interešu centrs </t>
  </si>
  <si>
    <t>Pārējo sociālo iestāžu būvniecība, atjaunošana un uzlabošana</t>
  </si>
  <si>
    <t>10.700.</t>
  </si>
  <si>
    <t>Veselības veicināšanas un sociālo pakalpojumu centrs</t>
  </si>
  <si>
    <t>JPAP_R3.5.1._216</t>
  </si>
  <si>
    <t>* Informatīvi -  Jūrmalas pilsētas attstības programma 2014 -2020.gadam (JPAP), sasaiste ar attstības plānošanas dokumentiem tiks precizēta</t>
  </si>
  <si>
    <t>Stratēģiskā dokumenta nosaukums - "Jūrmalas pilsētas attīstības programma 2014.-2020.gadam"</t>
  </si>
  <si>
    <t>Stratēģiskā dokumenta kodu atšifrējums - saskaņā ar "Jūrmalas pilsētas attīstības programma 2014.-2020.gadam" mērķiem M1, M2, M3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</si>
</sst>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b/>
      <sz val="12"/>
      <name val="Times New Roman"/>
      <family val="1"/>
      <charset val="186"/>
    </font>
    <font>
      <b/>
      <i/>
      <sz val="12"/>
      <name val="Times New Roman"/>
      <family val="1"/>
      <charset val="186"/>
    </font>
    <font>
      <sz val="12"/>
      <color theme="1"/>
      <name val="Calibri"/>
      <family val="2"/>
      <charset val="186"/>
      <scheme val="minor"/>
    </font>
    <font>
      <sz val="12"/>
      <name val="Times New Roman"/>
      <family val="1"/>
      <charset val="186"/>
    </font>
    <font>
      <sz val="9"/>
      <color theme="1"/>
      <name val="Times New Roman"/>
      <family val="1"/>
      <charset val="186"/>
    </font>
    <font>
      <b/>
      <sz val="14"/>
      <name val="Times New Roman"/>
      <family val="1"/>
      <charset val="186"/>
    </font>
    <font>
      <b/>
      <sz val="11"/>
      <name val="Times New Roman"/>
      <family val="1"/>
      <charset val="186"/>
    </font>
    <font>
      <b/>
      <sz val="10"/>
      <name val="Times New Roman"/>
      <family val="1"/>
      <charset val="186"/>
    </font>
    <font>
      <sz val="11"/>
      <name val="Times New Roman"/>
      <family val="1"/>
      <charset val="186"/>
    </font>
    <font>
      <i/>
      <sz val="11"/>
      <name val="Times New Roman"/>
      <family val="1"/>
      <charset val="186"/>
    </font>
    <font>
      <sz val="9"/>
      <name val="Calibri"/>
      <family val="2"/>
      <charset val="186"/>
    </font>
    <font>
      <i/>
      <sz val="8"/>
      <name val="Times New Roman"/>
      <family val="1"/>
      <charset val="186"/>
    </font>
    <font>
      <sz val="8"/>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9" tint="0.79998168889431442"/>
        <bgColor indexed="64"/>
      </patternFill>
    </fill>
  </fills>
  <borders count="1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diagonal/>
    </border>
    <border>
      <left/>
      <right style="thin">
        <color indexed="64"/>
      </right>
      <top/>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top style="double">
        <color indexed="64"/>
      </top>
      <bottom style="hair">
        <color indexed="64"/>
      </bottom>
      <diagonal/>
    </border>
    <border>
      <left/>
      <right/>
      <top style="thin">
        <color indexed="64"/>
      </top>
      <bottom style="thin">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right/>
      <top style="double">
        <color indexed="64"/>
      </top>
      <bottom style="double">
        <color indexed="64"/>
      </bottom>
      <diagonal/>
    </border>
    <border>
      <left style="hair">
        <color indexed="64"/>
      </left>
      <right style="thin">
        <color indexed="64"/>
      </right>
      <top style="thin">
        <color indexed="64"/>
      </top>
      <bottom style="double">
        <color indexed="64"/>
      </bottom>
      <diagonal/>
    </border>
  </borders>
  <cellStyleXfs count="7">
    <xf numFmtId="0" fontId="0" fillId="0" borderId="0"/>
    <xf numFmtId="0" fontId="2" fillId="0" borderId="0"/>
    <xf numFmtId="0" fontId="2" fillId="0" borderId="0"/>
    <xf numFmtId="0" fontId="1" fillId="0" borderId="0"/>
    <xf numFmtId="0" fontId="2" fillId="0" borderId="0"/>
    <xf numFmtId="0" fontId="2" fillId="0" borderId="0"/>
    <xf numFmtId="0" fontId="2" fillId="0" borderId="0"/>
  </cellStyleXfs>
  <cellXfs count="1007">
    <xf numFmtId="0" fontId="0" fillId="0" borderId="0" xfId="0"/>
    <xf numFmtId="0" fontId="3" fillId="2" borderId="0" xfId="1" applyFont="1" applyFill="1" applyBorder="1" applyAlignment="1" applyProtection="1">
      <alignment vertical="center"/>
    </xf>
    <xf numFmtId="0" fontId="3"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0" fontId="3" fillId="0" borderId="4" xfId="1" applyFont="1" applyFill="1" applyBorder="1" applyAlignment="1" applyProtection="1">
      <alignment vertical="center"/>
    </xf>
    <xf numFmtId="49" fontId="6" fillId="2" borderId="4" xfId="1" applyNumberFormat="1" applyFont="1" applyFill="1" applyBorder="1" applyAlignment="1" applyProtection="1">
      <alignment vertical="center"/>
    </xf>
    <xf numFmtId="49" fontId="4" fillId="2" borderId="0" xfId="1" applyNumberFormat="1" applyFont="1" applyFill="1" applyBorder="1" applyAlignment="1" applyProtection="1">
      <alignment vertical="center"/>
    </xf>
    <xf numFmtId="49" fontId="3"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7" fillId="2" borderId="4" xfId="1" applyNumberFormat="1" applyFont="1" applyFill="1" applyBorder="1" applyAlignment="1" applyProtection="1">
      <alignment vertical="center"/>
    </xf>
    <xf numFmtId="49" fontId="3" fillId="2" borderId="7" xfId="1" applyNumberFormat="1" applyFont="1" applyFill="1" applyBorder="1" applyAlignment="1" applyProtection="1">
      <alignment vertical="center"/>
    </xf>
    <xf numFmtId="49" fontId="3" fillId="2" borderId="8" xfId="1" applyNumberFormat="1" applyFont="1" applyFill="1" applyBorder="1" applyAlignment="1" applyProtection="1">
      <alignment vertical="center"/>
    </xf>
    <xf numFmtId="49" fontId="3" fillId="0" borderId="4" xfId="1" applyNumberFormat="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textRotation="90"/>
    </xf>
    <xf numFmtId="1" fontId="8" fillId="0" borderId="33" xfId="1" applyNumberFormat="1" applyFont="1" applyFill="1" applyBorder="1" applyAlignment="1" applyProtection="1">
      <alignment horizontal="center" vertical="center"/>
    </xf>
    <xf numFmtId="1" fontId="8" fillId="0" borderId="34" xfId="1" applyNumberFormat="1" applyFont="1" applyFill="1" applyBorder="1" applyAlignment="1" applyProtection="1">
      <alignment horizontal="center" vertical="center"/>
    </xf>
    <xf numFmtId="1" fontId="8" fillId="0" borderId="35" xfId="1" applyNumberFormat="1" applyFont="1" applyFill="1" applyBorder="1" applyAlignment="1" applyProtection="1">
      <alignment horizontal="center" vertical="center"/>
    </xf>
    <xf numFmtId="1" fontId="8" fillId="0" borderId="36" xfId="1" applyNumberFormat="1" applyFont="1" applyFill="1" applyBorder="1" applyAlignment="1" applyProtection="1">
      <alignment horizontal="center" vertical="center"/>
    </xf>
    <xf numFmtId="1" fontId="8" fillId="0" borderId="37" xfId="1" applyNumberFormat="1" applyFont="1" applyFill="1" applyBorder="1" applyAlignment="1" applyProtection="1">
      <alignment horizontal="center" vertical="center"/>
    </xf>
    <xf numFmtId="1" fontId="8" fillId="0" borderId="38" xfId="1" applyNumberFormat="1" applyFont="1" applyFill="1" applyBorder="1" applyAlignment="1" applyProtection="1">
      <alignment horizontal="center" vertical="center"/>
    </xf>
    <xf numFmtId="1" fontId="8" fillId="0" borderId="39" xfId="1" applyNumberFormat="1" applyFont="1" applyFill="1" applyBorder="1" applyAlignment="1" applyProtection="1">
      <alignment horizontal="center" vertical="center"/>
    </xf>
    <xf numFmtId="0" fontId="4" fillId="0" borderId="15" xfId="1" applyFont="1" applyFill="1" applyBorder="1" applyAlignment="1" applyProtection="1">
      <alignment vertical="center" wrapText="1"/>
    </xf>
    <xf numFmtId="0" fontId="4" fillId="0" borderId="15" xfId="1" applyFont="1" applyFill="1" applyBorder="1" applyAlignment="1" applyProtection="1">
      <alignment horizontal="left" vertical="center" wrapText="1"/>
    </xf>
    <xf numFmtId="0" fontId="4" fillId="0" borderId="4" xfId="1" applyFont="1" applyFill="1" applyBorder="1" applyAlignment="1" applyProtection="1">
      <alignment vertical="center"/>
    </xf>
    <xf numFmtId="0" fontId="4" fillId="0" borderId="16" xfId="1" applyFont="1" applyFill="1" applyBorder="1" applyAlignment="1" applyProtection="1">
      <alignment vertical="center"/>
      <protection locked="0"/>
    </xf>
    <xf numFmtId="0" fontId="4" fillId="0" borderId="17" xfId="1" applyFont="1" applyFill="1" applyBorder="1" applyAlignment="1" applyProtection="1">
      <alignment vertical="center"/>
      <protection locked="0"/>
    </xf>
    <xf numFmtId="0" fontId="4" fillId="0" borderId="15" xfId="1" applyFont="1" applyFill="1" applyBorder="1" applyAlignment="1" applyProtection="1">
      <alignment vertical="center"/>
    </xf>
    <xf numFmtId="0" fontId="4" fillId="0" borderId="28" xfId="1" applyFont="1" applyFill="1" applyBorder="1" applyAlignment="1" applyProtection="1">
      <alignment vertical="center"/>
      <protection locked="0"/>
    </xf>
    <xf numFmtId="0" fontId="4" fillId="0" borderId="29" xfId="1" applyFont="1" applyFill="1" applyBorder="1" applyAlignment="1" applyProtection="1">
      <alignment vertical="center"/>
    </xf>
    <xf numFmtId="0" fontId="4" fillId="0" borderId="40"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29" xfId="1" applyFont="1" applyFill="1" applyBorder="1" applyAlignment="1" applyProtection="1">
      <alignment vertical="center"/>
      <protection locked="0"/>
    </xf>
    <xf numFmtId="0" fontId="4" fillId="0" borderId="0" xfId="1" applyFont="1" applyFill="1" applyBorder="1" applyAlignment="1" applyProtection="1">
      <alignment vertical="center"/>
    </xf>
    <xf numFmtId="0" fontId="4" fillId="0" borderId="41" xfId="1" applyFont="1" applyFill="1" applyBorder="1" applyAlignment="1" applyProtection="1">
      <alignment vertical="center" wrapText="1"/>
    </xf>
    <xf numFmtId="0" fontId="4" fillId="0" borderId="41" xfId="1" applyFont="1" applyFill="1" applyBorder="1" applyAlignment="1" applyProtection="1">
      <alignment horizontal="left" vertical="center" wrapText="1"/>
    </xf>
    <xf numFmtId="3" fontId="4" fillId="0" borderId="42" xfId="1" applyNumberFormat="1" applyFont="1" applyFill="1" applyBorder="1" applyAlignment="1" applyProtection="1">
      <alignment horizontal="right" vertical="center"/>
    </xf>
    <xf numFmtId="3" fontId="4" fillId="0" borderId="43" xfId="1" applyNumberFormat="1" applyFont="1" applyFill="1" applyBorder="1" applyAlignment="1" applyProtection="1">
      <alignment horizontal="right" vertical="center"/>
    </xf>
    <xf numFmtId="3" fontId="4" fillId="0" borderId="44" xfId="1" applyNumberFormat="1" applyFont="1" applyFill="1" applyBorder="1" applyAlignment="1" applyProtection="1">
      <alignment horizontal="right" vertical="center"/>
    </xf>
    <xf numFmtId="3" fontId="4" fillId="0" borderId="41" xfId="1" applyNumberFormat="1" applyFont="1" applyFill="1" applyBorder="1" applyAlignment="1" applyProtection="1">
      <alignment horizontal="right" vertical="center"/>
    </xf>
    <xf numFmtId="3" fontId="4" fillId="0" borderId="45" xfId="1" applyNumberFormat="1" applyFont="1" applyFill="1" applyBorder="1" applyAlignment="1" applyProtection="1">
      <alignment horizontal="right" vertical="center"/>
    </xf>
    <xf numFmtId="3" fontId="4" fillId="0" borderId="46" xfId="1" applyNumberFormat="1" applyFont="1" applyFill="1" applyBorder="1" applyAlignment="1" applyProtection="1">
      <alignment horizontal="right" vertical="center"/>
    </xf>
    <xf numFmtId="3" fontId="4" fillId="0" borderId="47" xfId="1" applyNumberFormat="1" applyFont="1" applyFill="1" applyBorder="1" applyAlignment="1" applyProtection="1">
      <alignment horizontal="right" vertical="center"/>
    </xf>
    <xf numFmtId="3" fontId="4" fillId="0" borderId="46" xfId="1" applyNumberFormat="1" applyFont="1" applyFill="1" applyBorder="1" applyAlignment="1" applyProtection="1">
      <alignment horizontal="right" vertical="center"/>
      <protection locked="0"/>
    </xf>
    <xf numFmtId="0" fontId="3" fillId="0" borderId="33" xfId="1" applyFont="1" applyFill="1" applyBorder="1" applyAlignment="1" applyProtection="1">
      <alignment vertical="center" wrapText="1"/>
    </xf>
    <xf numFmtId="0" fontId="3" fillId="0" borderId="33" xfId="1" applyFont="1" applyFill="1" applyBorder="1" applyAlignment="1" applyProtection="1">
      <alignment horizontal="left" vertical="center" wrapText="1"/>
    </xf>
    <xf numFmtId="3" fontId="3" fillId="0" borderId="34" xfId="1" applyNumberFormat="1" applyFont="1" applyFill="1" applyBorder="1" applyAlignment="1" applyProtection="1">
      <alignment horizontal="right" vertical="center"/>
    </xf>
    <xf numFmtId="3" fontId="3" fillId="0" borderId="3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3"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xf>
    <xf numFmtId="3" fontId="3" fillId="0" borderId="39"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protection locked="0"/>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right" vertical="center" wrapText="1"/>
    </xf>
    <xf numFmtId="3" fontId="3" fillId="0" borderId="4" xfId="1" applyNumberFormat="1" applyFont="1" applyFill="1" applyBorder="1" applyAlignment="1" applyProtection="1">
      <alignment horizontal="right" vertical="center"/>
    </xf>
    <xf numFmtId="3" fontId="3" fillId="0" borderId="16" xfId="1" applyNumberFormat="1" applyFont="1" applyFill="1" applyBorder="1" applyAlignment="1" applyProtection="1">
      <alignment horizontal="right" vertical="center"/>
      <protection locked="0"/>
    </xf>
    <xf numFmtId="3" fontId="3" fillId="0" borderId="17" xfId="1" applyNumberFormat="1" applyFont="1" applyFill="1" applyBorder="1" applyAlignment="1" applyProtection="1">
      <alignment horizontal="right" vertical="center"/>
      <protection locked="0"/>
    </xf>
    <xf numFmtId="3" fontId="3" fillId="0" borderId="15" xfId="1" applyNumberFormat="1" applyFont="1" applyFill="1" applyBorder="1" applyAlignment="1" applyProtection="1">
      <alignment horizontal="right" vertical="center"/>
    </xf>
    <xf numFmtId="3" fontId="3" fillId="0" borderId="28" xfId="1" applyNumberFormat="1" applyFont="1" applyFill="1" applyBorder="1" applyAlignment="1" applyProtection="1">
      <alignment horizontal="right" vertical="center"/>
      <protection locked="0"/>
    </xf>
    <xf numFmtId="3" fontId="3" fillId="0" borderId="29" xfId="1" applyNumberFormat="1" applyFont="1" applyFill="1" applyBorder="1" applyAlignment="1" applyProtection="1">
      <alignment horizontal="right" vertical="center"/>
    </xf>
    <xf numFmtId="3" fontId="3" fillId="0" borderId="40" xfId="1" applyNumberFormat="1" applyFont="1" applyFill="1" applyBorder="1" applyAlignment="1" applyProtection="1">
      <alignment horizontal="right" vertical="center"/>
      <protection locked="0"/>
    </xf>
    <xf numFmtId="3" fontId="3" fillId="0" borderId="4" xfId="1" applyNumberFormat="1" applyFont="1" applyFill="1" applyBorder="1" applyAlignment="1" applyProtection="1">
      <alignment horizontal="right" vertical="center"/>
      <protection locked="0"/>
    </xf>
    <xf numFmtId="3" fontId="3" fillId="0" borderId="29" xfId="1" applyNumberFormat="1" applyFont="1" applyFill="1" applyBorder="1" applyAlignment="1" applyProtection="1">
      <alignment horizontal="right" vertical="center"/>
      <protection locked="0"/>
    </xf>
    <xf numFmtId="0" fontId="3" fillId="0" borderId="48" xfId="1" applyFont="1" applyFill="1" applyBorder="1" applyAlignment="1" applyProtection="1">
      <alignment vertical="center" wrapText="1"/>
    </xf>
    <xf numFmtId="0" fontId="3" fillId="0" borderId="48" xfId="1" applyFont="1" applyFill="1" applyBorder="1" applyAlignment="1" applyProtection="1">
      <alignment horizontal="right" vertical="center" wrapText="1"/>
    </xf>
    <xf numFmtId="3" fontId="3" fillId="0" borderId="49"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protection locked="0"/>
    </xf>
    <xf numFmtId="3" fontId="3" fillId="0" borderId="51" xfId="1" applyNumberFormat="1" applyFont="1" applyFill="1" applyBorder="1" applyAlignment="1" applyProtection="1">
      <alignment horizontal="right" vertical="center"/>
      <protection locked="0"/>
    </xf>
    <xf numFmtId="3" fontId="3" fillId="0" borderId="48" xfId="1" applyNumberFormat="1" applyFont="1" applyFill="1" applyBorder="1" applyAlignment="1" applyProtection="1">
      <alignment vertical="center"/>
    </xf>
    <xf numFmtId="3" fontId="3" fillId="0" borderId="52" xfId="1" applyNumberFormat="1" applyFont="1" applyFill="1" applyBorder="1" applyAlignment="1" applyProtection="1">
      <alignment horizontal="right" vertical="center"/>
      <protection locked="0"/>
    </xf>
    <xf numFmtId="3" fontId="3" fillId="0" borderId="6" xfId="1" applyNumberFormat="1" applyFont="1" applyFill="1" applyBorder="1" applyAlignment="1" applyProtection="1">
      <alignment horizontal="right" vertical="center"/>
    </xf>
    <xf numFmtId="3" fontId="3" fillId="0" borderId="53" xfId="1" applyNumberFormat="1" applyFont="1" applyFill="1" applyBorder="1" applyAlignment="1" applyProtection="1">
      <alignment horizontal="right" vertical="center"/>
      <protection locked="0"/>
    </xf>
    <xf numFmtId="3" fontId="3" fillId="0" borderId="49" xfId="1" applyNumberFormat="1" applyFont="1" applyFill="1" applyBorder="1" applyAlignment="1" applyProtection="1">
      <alignment horizontal="right" vertical="center"/>
      <protection locked="0"/>
    </xf>
    <xf numFmtId="3" fontId="3" fillId="0" borderId="6" xfId="1" applyNumberFormat="1" applyFont="1" applyFill="1" applyBorder="1" applyAlignment="1" applyProtection="1">
      <alignment horizontal="right" vertical="center"/>
      <protection locked="0"/>
    </xf>
    <xf numFmtId="0" fontId="4" fillId="0" borderId="24" xfId="1" applyFont="1" applyFill="1" applyBorder="1" applyAlignment="1" applyProtection="1">
      <alignment horizontal="left" vertical="center" wrapText="1"/>
    </xf>
    <xf numFmtId="3" fontId="3" fillId="0" borderId="25" xfId="1" applyNumberFormat="1" applyFont="1" applyFill="1" applyBorder="1" applyAlignment="1" applyProtection="1">
      <alignment vertical="center"/>
    </xf>
    <xf numFmtId="3" fontId="3" fillId="0" borderId="26" xfId="1" applyNumberFormat="1" applyFont="1" applyFill="1" applyBorder="1" applyAlignment="1" applyProtection="1">
      <alignment vertical="center"/>
      <protection locked="0"/>
    </xf>
    <xf numFmtId="3" fontId="3" fillId="0" borderId="27" xfId="1" applyNumberFormat="1" applyFont="1" applyFill="1" applyBorder="1" applyAlignment="1" applyProtection="1">
      <alignment vertical="center"/>
      <protection locked="0"/>
    </xf>
    <xf numFmtId="3" fontId="3" fillId="0" borderId="24" xfId="1" applyNumberFormat="1" applyFont="1" applyFill="1" applyBorder="1" applyAlignment="1" applyProtection="1">
      <alignment vertical="center"/>
    </xf>
    <xf numFmtId="3" fontId="3" fillId="0" borderId="30" xfId="1" applyNumberFormat="1" applyFont="1" applyFill="1" applyBorder="1" applyAlignment="1" applyProtection="1">
      <alignment vertical="center"/>
      <protection locked="0"/>
    </xf>
    <xf numFmtId="3" fontId="3" fillId="0" borderId="31" xfId="1" applyNumberFormat="1" applyFont="1" applyFill="1" applyBorder="1" applyAlignment="1" applyProtection="1">
      <alignment vertical="center"/>
    </xf>
    <xf numFmtId="3" fontId="3" fillId="0" borderId="30" xfId="1" applyNumberFormat="1" applyFont="1" applyFill="1" applyBorder="1" applyAlignment="1" applyProtection="1">
      <alignment horizontal="center" vertical="center"/>
    </xf>
    <xf numFmtId="3" fontId="3" fillId="0" borderId="32" xfId="1" applyNumberFormat="1" applyFont="1" applyFill="1" applyBorder="1" applyAlignment="1" applyProtection="1">
      <alignment horizontal="center" vertical="center"/>
    </xf>
    <xf numFmtId="3" fontId="3" fillId="0" borderId="31" xfId="1" applyNumberFormat="1" applyFont="1" applyFill="1" applyBorder="1" applyAlignment="1" applyProtection="1">
      <alignment horizontal="center" vertical="center"/>
    </xf>
    <xf numFmtId="3" fontId="3" fillId="0" borderId="25" xfId="1" applyNumberFormat="1" applyFont="1" applyFill="1" applyBorder="1" applyAlignment="1" applyProtection="1">
      <alignment horizontal="center" vertical="center"/>
    </xf>
    <xf numFmtId="3" fontId="3" fillId="0" borderId="31" xfId="1" applyNumberFormat="1" applyFont="1" applyFill="1" applyBorder="1" applyAlignment="1" applyProtection="1">
      <alignment horizontal="center" vertical="center"/>
      <protection locked="0"/>
    </xf>
    <xf numFmtId="0" fontId="4" fillId="0" borderId="54" xfId="1" applyFont="1" applyFill="1" applyBorder="1" applyAlignment="1" applyProtection="1">
      <alignment horizontal="left" vertical="center" wrapText="1"/>
      <protection locked="0"/>
    </xf>
    <xf numFmtId="0" fontId="4" fillId="0" borderId="54" xfId="1" applyFont="1" applyFill="1" applyBorder="1" applyAlignment="1" applyProtection="1">
      <alignment horizontal="left" vertical="center" wrapText="1"/>
    </xf>
    <xf numFmtId="3" fontId="3" fillId="0" borderId="7" xfId="1" applyNumberFormat="1" applyFont="1" applyFill="1" applyBorder="1" applyAlignment="1" applyProtection="1">
      <alignment vertical="center"/>
    </xf>
    <xf numFmtId="3" fontId="3" fillId="0" borderId="55" xfId="1" applyNumberFormat="1" applyFont="1" applyFill="1" applyBorder="1" applyAlignment="1" applyProtection="1">
      <alignment horizontal="right" vertical="center"/>
      <protection locked="0"/>
    </xf>
    <xf numFmtId="3" fontId="3" fillId="0" borderId="56" xfId="1" applyNumberFormat="1" applyFont="1" applyFill="1" applyBorder="1" applyAlignment="1" applyProtection="1">
      <alignment horizontal="right" vertical="center"/>
      <protection locked="0"/>
    </xf>
    <xf numFmtId="3" fontId="3" fillId="0" borderId="54" xfId="1" applyNumberFormat="1" applyFont="1" applyFill="1" applyBorder="1" applyAlignment="1" applyProtection="1">
      <alignment vertical="center"/>
    </xf>
    <xf numFmtId="3" fontId="3" fillId="0" borderId="55" xfId="1" applyNumberFormat="1" applyFont="1" applyFill="1" applyBorder="1" applyAlignment="1" applyProtection="1">
      <alignment horizontal="center" vertical="center"/>
    </xf>
    <xf numFmtId="3" fontId="3" fillId="0" borderId="5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xf>
    <xf numFmtId="3" fontId="3" fillId="0" borderId="59"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protection locked="0"/>
    </xf>
    <xf numFmtId="3" fontId="3" fillId="0" borderId="56" xfId="1" applyNumberFormat="1" applyFont="1" applyFill="1" applyBorder="1" applyAlignment="1" applyProtection="1">
      <alignment horizontal="center" vertical="center"/>
    </xf>
    <xf numFmtId="3" fontId="3" fillId="0" borderId="54" xfId="1" applyNumberFormat="1" applyFont="1" applyFill="1" applyBorder="1" applyAlignment="1" applyProtection="1">
      <alignment horizontal="center" vertical="center"/>
    </xf>
    <xf numFmtId="3" fontId="3" fillId="0" borderId="57" xfId="1" applyNumberFormat="1" applyFont="1" applyFill="1" applyBorder="1" applyAlignment="1" applyProtection="1">
      <alignment vertical="center"/>
    </xf>
    <xf numFmtId="3" fontId="3" fillId="0" borderId="59" xfId="1" applyNumberFormat="1" applyFont="1" applyFill="1" applyBorder="1" applyAlignment="1" applyProtection="1">
      <alignment vertical="center"/>
    </xf>
    <xf numFmtId="3" fontId="3" fillId="0" borderId="58" xfId="1" applyNumberFormat="1" applyFont="1" applyFill="1" applyBorder="1" applyAlignment="1" applyProtection="1">
      <alignment vertical="center"/>
    </xf>
    <xf numFmtId="0" fontId="4" fillId="0" borderId="54" xfId="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3" fontId="3" fillId="0" borderId="4" xfId="1" applyNumberFormat="1" applyFont="1" applyFill="1" applyBorder="1" applyAlignment="1" applyProtection="1">
      <alignment vertical="center"/>
    </xf>
    <xf numFmtId="3" fontId="3" fillId="0" borderId="16" xfId="1" applyNumberFormat="1" applyFont="1" applyFill="1" applyBorder="1" applyAlignment="1" applyProtection="1">
      <alignment horizontal="center" vertical="center"/>
    </xf>
    <xf numFmtId="3" fontId="3" fillId="0" borderId="17" xfId="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3" fontId="3" fillId="0" borderId="28" xfId="1" applyNumberFormat="1" applyFont="1" applyFill="1" applyBorder="1" applyAlignment="1" applyProtection="1">
      <alignment horizontal="center" vertical="center"/>
    </xf>
    <xf numFmtId="3" fontId="3" fillId="0" borderId="29" xfId="1" applyNumberFormat="1" applyFont="1" applyFill="1" applyBorder="1" applyAlignment="1" applyProtection="1">
      <alignment horizontal="center" vertical="center"/>
    </xf>
    <xf numFmtId="3" fontId="3" fillId="0" borderId="28" xfId="1" applyNumberFormat="1" applyFont="1" applyFill="1" applyBorder="1" applyAlignment="1" applyProtection="1">
      <alignment vertical="center"/>
      <protection locked="0"/>
    </xf>
    <xf numFmtId="3" fontId="3" fillId="0" borderId="40" xfId="1" applyNumberFormat="1" applyFont="1" applyFill="1" applyBorder="1" applyAlignment="1" applyProtection="1">
      <alignment vertical="center"/>
      <protection locked="0"/>
    </xf>
    <xf numFmtId="3" fontId="3" fillId="0" borderId="4" xfId="1" applyNumberFormat="1" applyFont="1" applyFill="1" applyBorder="1" applyAlignment="1" applyProtection="1">
      <alignment horizontal="center" vertical="center"/>
    </xf>
    <xf numFmtId="3" fontId="3" fillId="0" borderId="40" xfId="1" applyNumberFormat="1" applyFont="1" applyFill="1" applyBorder="1" applyAlignment="1" applyProtection="1">
      <alignment horizontal="center" vertical="center"/>
    </xf>
    <xf numFmtId="3" fontId="3" fillId="0" borderId="29" xfId="1" applyNumberFormat="1" applyFont="1" applyFill="1" applyBorder="1" applyAlignment="1" applyProtection="1">
      <alignment horizontal="center" vertical="center"/>
      <protection locked="0"/>
    </xf>
    <xf numFmtId="0" fontId="3" fillId="0" borderId="48" xfId="1" applyFont="1" applyFill="1" applyBorder="1" applyAlignment="1" applyProtection="1">
      <alignment horizontal="left" vertical="center" wrapText="1"/>
    </xf>
    <xf numFmtId="3" fontId="3" fillId="0" borderId="49" xfId="1" applyNumberFormat="1" applyFont="1" applyFill="1" applyBorder="1" applyAlignment="1" applyProtection="1">
      <alignment vertical="center"/>
    </xf>
    <xf numFmtId="3" fontId="3" fillId="0" borderId="50" xfId="1" applyNumberFormat="1" applyFont="1" applyFill="1" applyBorder="1" applyAlignment="1" applyProtection="1">
      <alignment horizontal="center" vertical="center"/>
    </xf>
    <xf numFmtId="3" fontId="3" fillId="0" borderId="51" xfId="1" applyNumberFormat="1" applyFont="1" applyFill="1" applyBorder="1" applyAlignment="1" applyProtection="1">
      <alignment horizontal="center" vertical="center"/>
    </xf>
    <xf numFmtId="3" fontId="3" fillId="0" borderId="48" xfId="1" applyNumberFormat="1" applyFont="1" applyFill="1" applyBorder="1" applyAlignment="1" applyProtection="1">
      <alignment horizontal="center" vertical="center"/>
    </xf>
    <xf numFmtId="3" fontId="3" fillId="0" borderId="52" xfId="1" applyNumberFormat="1" applyFont="1" applyFill="1" applyBorder="1" applyAlignment="1" applyProtection="1">
      <alignment horizontal="center" vertical="center"/>
    </xf>
    <xf numFmtId="3" fontId="3" fillId="0" borderId="6" xfId="1" applyNumberFormat="1" applyFont="1" applyFill="1" applyBorder="1" applyAlignment="1" applyProtection="1">
      <alignment horizontal="center" vertical="center"/>
    </xf>
    <xf numFmtId="3" fontId="3" fillId="0" borderId="52" xfId="1" applyNumberFormat="1" applyFont="1" applyFill="1" applyBorder="1" applyAlignment="1" applyProtection="1">
      <alignment vertical="center"/>
      <protection locked="0"/>
    </xf>
    <xf numFmtId="3" fontId="3" fillId="0" borderId="53" xfId="1" applyNumberFormat="1" applyFont="1" applyFill="1" applyBorder="1" applyAlignment="1" applyProtection="1">
      <alignment vertical="center"/>
      <protection locked="0"/>
    </xf>
    <xf numFmtId="3" fontId="3" fillId="0" borderId="49" xfId="1" applyNumberFormat="1" applyFont="1" applyFill="1" applyBorder="1" applyAlignment="1" applyProtection="1">
      <alignment horizontal="center" vertical="center"/>
    </xf>
    <xf numFmtId="3" fontId="3" fillId="0" borderId="53" xfId="1" applyNumberFormat="1" applyFont="1" applyFill="1" applyBorder="1" applyAlignment="1" applyProtection="1">
      <alignment horizontal="center" vertical="center"/>
    </xf>
    <xf numFmtId="3" fontId="3" fillId="0" borderId="6" xfId="1" applyNumberFormat="1" applyFont="1" applyFill="1" applyBorder="1" applyAlignment="1" applyProtection="1">
      <alignment horizontal="center" vertical="center"/>
      <protection locked="0"/>
    </xf>
    <xf numFmtId="0" fontId="3" fillId="0" borderId="60" xfId="1" applyFont="1" applyFill="1" applyBorder="1" applyAlignment="1" applyProtection="1">
      <alignment horizontal="right" vertical="center" wrapText="1"/>
    </xf>
    <xf numFmtId="0" fontId="3" fillId="0" borderId="60" xfId="1" applyFont="1" applyFill="1" applyBorder="1" applyAlignment="1" applyProtection="1">
      <alignment horizontal="left" vertical="center" wrapText="1"/>
    </xf>
    <xf numFmtId="3" fontId="3" fillId="0" borderId="12" xfId="1" applyNumberFormat="1" applyFont="1" applyFill="1" applyBorder="1" applyAlignment="1" applyProtection="1">
      <alignment vertical="center"/>
    </xf>
    <xf numFmtId="3" fontId="3" fillId="0" borderId="61" xfId="1" applyNumberFormat="1" applyFont="1" applyFill="1" applyBorder="1" applyAlignment="1" applyProtection="1">
      <alignment horizontal="center" vertical="center"/>
    </xf>
    <xf numFmtId="3" fontId="3" fillId="0" borderId="62" xfId="1" applyNumberFormat="1" applyFont="1" applyFill="1" applyBorder="1" applyAlignment="1" applyProtection="1">
      <alignment horizontal="center" vertical="center"/>
    </xf>
    <xf numFmtId="3" fontId="3" fillId="0" borderId="60" xfId="1" applyNumberFormat="1" applyFont="1" applyFill="1" applyBorder="1" applyAlignment="1" applyProtection="1">
      <alignment horizontal="center" vertical="center"/>
    </xf>
    <xf numFmtId="3" fontId="3" fillId="0" borderId="63"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3" fontId="3" fillId="0" borderId="63"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vertical="center"/>
      <protection locked="0"/>
    </xf>
    <xf numFmtId="3" fontId="3" fillId="0" borderId="14" xfId="1" applyNumberFormat="1" applyFont="1" applyFill="1" applyBorder="1" applyAlignment="1" applyProtection="1">
      <alignment horizontal="right" vertical="center"/>
    </xf>
    <xf numFmtId="3" fontId="3" fillId="0" borderId="12" xfId="1" applyNumberFormat="1" applyFont="1" applyFill="1" applyBorder="1" applyAlignment="1" applyProtection="1">
      <alignment horizontal="center" vertical="center"/>
    </xf>
    <xf numFmtId="3" fontId="3" fillId="0" borderId="64"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protection locked="0"/>
    </xf>
    <xf numFmtId="0" fontId="3" fillId="0" borderId="65" xfId="1" applyFont="1" applyFill="1" applyBorder="1" applyAlignment="1" applyProtection="1">
      <alignment horizontal="right" vertical="center" wrapText="1"/>
    </xf>
    <xf numFmtId="0" fontId="3" fillId="0" borderId="65" xfId="1" applyFont="1" applyFill="1" applyBorder="1" applyAlignment="1" applyProtection="1">
      <alignment horizontal="left" vertical="center" wrapText="1"/>
    </xf>
    <xf numFmtId="3" fontId="3" fillId="0" borderId="66" xfId="1" applyNumberFormat="1" applyFont="1" applyFill="1" applyBorder="1" applyAlignment="1" applyProtection="1">
      <alignment vertical="center"/>
    </xf>
    <xf numFmtId="3" fontId="3" fillId="0" borderId="67" xfId="1" applyNumberFormat="1" applyFont="1" applyFill="1" applyBorder="1" applyAlignment="1" applyProtection="1">
      <alignment horizontal="center" vertical="center"/>
    </xf>
    <xf numFmtId="3" fontId="3" fillId="0" borderId="68" xfId="1" applyNumberFormat="1" applyFont="1" applyFill="1" applyBorder="1" applyAlignment="1" applyProtection="1">
      <alignment horizontal="center" vertical="center"/>
    </xf>
    <xf numFmtId="3" fontId="3" fillId="0" borderId="65" xfId="1" applyNumberFormat="1" applyFont="1" applyFill="1" applyBorder="1" applyAlignment="1" applyProtection="1">
      <alignment horizontal="center" vertical="center"/>
    </xf>
    <xf numFmtId="3" fontId="3" fillId="0" borderId="69" xfId="1" applyNumberFormat="1" applyFont="1" applyFill="1" applyBorder="1" applyAlignment="1" applyProtection="1">
      <alignment horizontal="center" vertical="center"/>
    </xf>
    <xf numFmtId="3" fontId="3" fillId="0" borderId="10" xfId="1" applyNumberFormat="1" applyFont="1" applyFill="1" applyBorder="1" applyAlignment="1" applyProtection="1">
      <alignment horizontal="center" vertical="center"/>
    </xf>
    <xf numFmtId="3" fontId="3" fillId="0" borderId="69" xfId="1" applyNumberFormat="1" applyFont="1" applyFill="1" applyBorder="1" applyAlignment="1" applyProtection="1">
      <alignment vertical="center"/>
      <protection locked="0"/>
    </xf>
    <xf numFmtId="3" fontId="3" fillId="0" borderId="70" xfId="1" applyNumberFormat="1" applyFont="1" applyFill="1" applyBorder="1" applyAlignment="1" applyProtection="1">
      <alignment vertical="center"/>
      <protection locked="0"/>
    </xf>
    <xf numFmtId="3" fontId="3" fillId="0" borderId="10"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center" vertical="center"/>
    </xf>
    <xf numFmtId="3" fontId="3" fillId="0" borderId="70" xfId="1" applyNumberFormat="1" applyFont="1" applyFill="1" applyBorder="1" applyAlignment="1" applyProtection="1">
      <alignment horizontal="center" vertical="center"/>
    </xf>
    <xf numFmtId="3" fontId="3" fillId="0" borderId="10" xfId="1" applyNumberFormat="1" applyFont="1" applyFill="1" applyBorder="1" applyAlignment="1" applyProtection="1">
      <alignment horizontal="center" vertical="center"/>
      <protection locked="0"/>
    </xf>
    <xf numFmtId="0" fontId="4" fillId="0" borderId="71" xfId="1" applyFont="1" applyFill="1" applyBorder="1" applyAlignment="1" applyProtection="1">
      <alignment horizontal="center" vertical="center" wrapText="1"/>
    </xf>
    <xf numFmtId="0" fontId="4" fillId="0" borderId="71" xfId="1" applyFont="1" applyFill="1" applyBorder="1" applyAlignment="1" applyProtection="1">
      <alignment horizontal="left" vertical="center" wrapText="1"/>
    </xf>
    <xf numFmtId="3" fontId="3" fillId="0" borderId="72" xfId="1" applyNumberFormat="1" applyFont="1" applyFill="1" applyBorder="1" applyAlignment="1" applyProtection="1">
      <alignment horizontal="right" vertical="center"/>
    </xf>
    <xf numFmtId="3" fontId="3" fillId="0" borderId="73" xfId="1" applyNumberFormat="1" applyFont="1" applyFill="1" applyBorder="1" applyAlignment="1" applyProtection="1">
      <alignment horizontal="right" vertical="center"/>
    </xf>
    <xf numFmtId="3" fontId="3" fillId="0" borderId="74" xfId="1" applyNumberFormat="1" applyFont="1" applyFill="1" applyBorder="1" applyAlignment="1" applyProtection="1">
      <alignment horizontal="right" vertical="center"/>
    </xf>
    <xf numFmtId="3" fontId="3" fillId="0" borderId="71" xfId="1" applyNumberFormat="1" applyFont="1" applyFill="1" applyBorder="1" applyAlignment="1" applyProtection="1">
      <alignment horizontal="right" vertical="center"/>
    </xf>
    <xf numFmtId="3" fontId="3" fillId="0" borderId="73" xfId="1" applyNumberFormat="1" applyFont="1" applyFill="1" applyBorder="1" applyAlignment="1" applyProtection="1">
      <alignment horizontal="center" vertical="center"/>
    </xf>
    <xf numFmtId="3" fontId="3" fillId="0" borderId="75" xfId="1" applyNumberFormat="1" applyFont="1" applyFill="1" applyBorder="1" applyAlignment="1" applyProtection="1">
      <alignment horizontal="center" vertical="center"/>
    </xf>
    <xf numFmtId="3" fontId="3" fillId="0" borderId="76" xfId="1" applyNumberFormat="1" applyFont="1" applyFill="1" applyBorder="1" applyAlignment="1" applyProtection="1">
      <alignment horizontal="center" vertical="center"/>
    </xf>
    <xf numFmtId="3" fontId="3" fillId="0" borderId="77" xfId="1" applyNumberFormat="1" applyFont="1" applyFill="1" applyBorder="1" applyAlignment="1" applyProtection="1">
      <alignment horizontal="center" vertical="center"/>
    </xf>
    <xf numFmtId="3" fontId="3" fillId="0" borderId="72" xfId="1" applyNumberFormat="1" applyFont="1" applyFill="1" applyBorder="1" applyAlignment="1" applyProtection="1">
      <alignment horizontal="center" vertical="center"/>
    </xf>
    <xf numFmtId="3" fontId="3" fillId="0" borderId="76" xfId="1" applyNumberFormat="1" applyFont="1" applyFill="1" applyBorder="1" applyAlignment="1" applyProtection="1">
      <alignment horizontal="center" vertical="center"/>
      <protection locked="0"/>
    </xf>
    <xf numFmtId="3" fontId="3" fillId="0" borderId="67" xfId="1" applyNumberFormat="1" applyFont="1" applyFill="1" applyBorder="1" applyAlignment="1" applyProtection="1">
      <alignment horizontal="right" vertical="center"/>
      <protection locked="0"/>
    </xf>
    <xf numFmtId="3" fontId="3" fillId="0" borderId="68" xfId="1" applyNumberFormat="1" applyFont="1" applyFill="1" applyBorder="1" applyAlignment="1" applyProtection="1">
      <alignment horizontal="right" vertical="center"/>
      <protection locked="0"/>
    </xf>
    <xf numFmtId="3" fontId="3" fillId="0" borderId="65" xfId="1" applyNumberFormat="1" applyFont="1" applyFill="1" applyBorder="1" applyAlignment="1" applyProtection="1">
      <alignment vertical="center"/>
    </xf>
    <xf numFmtId="3" fontId="3" fillId="0" borderId="7"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horizontal="right" vertical="center"/>
    </xf>
    <xf numFmtId="3" fontId="3" fillId="0" borderId="57" xfId="1" applyNumberFormat="1" applyFont="1" applyFill="1" applyBorder="1" applyAlignment="1" applyProtection="1">
      <alignment horizontal="right" vertical="center"/>
    </xf>
    <xf numFmtId="3" fontId="3" fillId="0" borderId="58" xfId="1" applyNumberFormat="1" applyFont="1" applyFill="1" applyBorder="1" applyAlignment="1" applyProtection="1">
      <alignment horizontal="right" vertical="center"/>
    </xf>
    <xf numFmtId="3" fontId="3" fillId="0" borderId="59" xfId="1" applyNumberFormat="1" applyFont="1" applyFill="1" applyBorder="1" applyAlignment="1" applyProtection="1">
      <alignment horizontal="right" vertical="center"/>
    </xf>
    <xf numFmtId="3" fontId="3" fillId="0" borderId="12" xfId="1" applyNumberFormat="1" applyFont="1" applyFill="1" applyBorder="1" applyAlignment="1" applyProtection="1">
      <alignment horizontal="right" vertical="center"/>
    </xf>
    <xf numFmtId="3" fontId="3" fillId="0" borderId="61" xfId="1" applyNumberFormat="1" applyFont="1" applyFill="1" applyBorder="1" applyAlignment="1" applyProtection="1">
      <alignment horizontal="right" vertical="center"/>
      <protection locked="0"/>
    </xf>
    <xf numFmtId="3" fontId="3" fillId="0" borderId="62" xfId="1" applyNumberFormat="1" applyFont="1" applyFill="1" applyBorder="1" applyAlignment="1" applyProtection="1">
      <alignment horizontal="right" vertical="center"/>
      <protection locked="0"/>
    </xf>
    <xf numFmtId="3" fontId="3" fillId="0" borderId="60" xfId="1" applyNumberFormat="1" applyFont="1" applyFill="1" applyBorder="1" applyAlignment="1" applyProtection="1">
      <alignment vertical="center"/>
    </xf>
    <xf numFmtId="3" fontId="3" fillId="0" borderId="63" xfId="1" applyNumberFormat="1" applyFont="1" applyFill="1" applyBorder="1" applyAlignment="1" applyProtection="1">
      <alignment horizontal="right" vertical="center"/>
      <protection locked="0"/>
    </xf>
    <xf numFmtId="3" fontId="3" fillId="0" borderId="64" xfId="1" applyNumberFormat="1" applyFont="1" applyFill="1" applyBorder="1" applyAlignment="1" applyProtection="1">
      <alignment horizontal="right" vertical="center"/>
      <protection locked="0"/>
    </xf>
    <xf numFmtId="0" fontId="4" fillId="0" borderId="65" xfId="1" applyFont="1" applyFill="1" applyBorder="1" applyAlignment="1" applyProtection="1">
      <alignment horizontal="center" vertical="center" wrapText="1"/>
    </xf>
    <xf numFmtId="0" fontId="4" fillId="0" borderId="65" xfId="1" applyFont="1" applyFill="1" applyBorder="1" applyAlignment="1" applyProtection="1">
      <alignment horizontal="left" vertical="center" wrapText="1"/>
    </xf>
    <xf numFmtId="3" fontId="3" fillId="0" borderId="58" xfId="1" applyNumberFormat="1" applyFont="1" applyFill="1" applyBorder="1" applyAlignment="1" applyProtection="1">
      <alignment horizontal="right" vertical="center"/>
      <protection locked="0"/>
    </xf>
    <xf numFmtId="0" fontId="3" fillId="0" borderId="71" xfId="1" applyFont="1" applyFill="1" applyBorder="1" applyAlignment="1" applyProtection="1">
      <alignment horizontal="right" vertical="center" wrapText="1"/>
    </xf>
    <xf numFmtId="0" fontId="3" fillId="0" borderId="71" xfId="1" applyFont="1" applyFill="1" applyBorder="1" applyAlignment="1" applyProtection="1">
      <alignment horizontal="left" vertical="center" wrapText="1"/>
    </xf>
    <xf numFmtId="3" fontId="3" fillId="0" borderId="74" xfId="1" applyNumberFormat="1" applyFont="1" applyFill="1" applyBorder="1" applyAlignment="1" applyProtection="1">
      <alignment horizontal="center" vertical="center"/>
    </xf>
    <xf numFmtId="3" fontId="3" fillId="0" borderId="71" xfId="1" applyNumberFormat="1" applyFont="1" applyFill="1" applyBorder="1" applyAlignment="1" applyProtection="1">
      <alignment horizontal="center" vertical="center"/>
    </xf>
    <xf numFmtId="3" fontId="3" fillId="0" borderId="72" xfId="1" applyNumberFormat="1" applyFont="1" applyFill="1" applyBorder="1" applyAlignment="1" applyProtection="1">
      <alignment horizontal="right" vertical="center"/>
      <protection locked="0"/>
    </xf>
    <xf numFmtId="3" fontId="3" fillId="0" borderId="77" xfId="1" applyNumberFormat="1" applyFont="1" applyFill="1" applyBorder="1" applyAlignment="1" applyProtection="1">
      <alignment horizontal="right" vertical="center"/>
      <protection locked="0"/>
    </xf>
    <xf numFmtId="3" fontId="3" fillId="0" borderId="76" xfId="1" applyNumberFormat="1" applyFont="1" applyFill="1" applyBorder="1" applyAlignment="1" applyProtection="1">
      <alignment horizontal="right" vertical="center"/>
    </xf>
    <xf numFmtId="3" fontId="3" fillId="0" borderId="76" xfId="1" applyNumberFormat="1" applyFont="1" applyFill="1" applyBorder="1" applyAlignment="1" applyProtection="1">
      <alignment horizontal="right" vertical="center"/>
      <protection locked="0"/>
    </xf>
    <xf numFmtId="0" fontId="3" fillId="0" borderId="71" xfId="1" applyFont="1" applyFill="1" applyBorder="1" applyAlignment="1" applyProtection="1">
      <alignment vertical="center" wrapText="1"/>
    </xf>
    <xf numFmtId="3" fontId="3" fillId="0" borderId="72" xfId="1" applyNumberFormat="1" applyFont="1" applyFill="1" applyBorder="1" applyAlignment="1" applyProtection="1">
      <alignment vertical="center"/>
    </xf>
    <xf numFmtId="3" fontId="3" fillId="0" borderId="73" xfId="1" applyNumberFormat="1" applyFont="1" applyFill="1" applyBorder="1" applyAlignment="1" applyProtection="1">
      <alignment horizontal="center" vertical="center"/>
      <protection locked="0"/>
    </xf>
    <xf numFmtId="3" fontId="3" fillId="0" borderId="74" xfId="1" applyNumberFormat="1" applyFont="1" applyFill="1" applyBorder="1" applyAlignment="1" applyProtection="1">
      <alignment horizontal="center" vertical="center"/>
      <protection locked="0"/>
    </xf>
    <xf numFmtId="3" fontId="3" fillId="0" borderId="75" xfId="1" applyNumberFormat="1" applyFont="1" applyFill="1" applyBorder="1" applyAlignment="1" applyProtection="1">
      <alignment horizontal="center" vertical="center"/>
      <protection locked="0"/>
    </xf>
    <xf numFmtId="3" fontId="3" fillId="0" borderId="75" xfId="1" applyNumberFormat="1" applyFont="1" applyFill="1" applyBorder="1" applyAlignment="1" applyProtection="1">
      <alignment horizontal="right" vertical="center"/>
      <protection locked="0"/>
    </xf>
    <xf numFmtId="0" fontId="4" fillId="0" borderId="15" xfId="1" applyFont="1" applyBorder="1" applyAlignment="1" applyProtection="1">
      <alignment vertical="center" wrapText="1"/>
    </xf>
    <xf numFmtId="0" fontId="4" fillId="0" borderId="15" xfId="1" applyFont="1" applyBorder="1" applyAlignment="1" applyProtection="1">
      <alignment horizontal="left" vertical="center" wrapText="1"/>
    </xf>
    <xf numFmtId="3" fontId="4" fillId="0" borderId="4" xfId="1" applyNumberFormat="1" applyFont="1" applyBorder="1" applyAlignment="1" applyProtection="1">
      <alignment vertical="center"/>
    </xf>
    <xf numFmtId="3" fontId="4" fillId="0" borderId="16" xfId="1" applyNumberFormat="1" applyFont="1" applyBorder="1" applyAlignment="1" applyProtection="1">
      <alignment vertical="center"/>
      <protection locked="0"/>
    </xf>
    <xf numFmtId="3" fontId="4" fillId="0" borderId="17" xfId="1" applyNumberFormat="1" applyFont="1" applyBorder="1" applyAlignment="1" applyProtection="1">
      <alignment vertical="center"/>
      <protection locked="0"/>
    </xf>
    <xf numFmtId="3" fontId="4" fillId="0" borderId="15" xfId="1" applyNumberFormat="1" applyFont="1" applyBorder="1" applyAlignment="1" applyProtection="1">
      <alignment vertical="center"/>
    </xf>
    <xf numFmtId="3" fontId="4" fillId="0" borderId="28" xfId="1" applyNumberFormat="1" applyFont="1" applyBorder="1" applyAlignment="1" applyProtection="1">
      <alignment vertical="center"/>
      <protection locked="0"/>
    </xf>
    <xf numFmtId="3" fontId="4" fillId="0" borderId="29" xfId="1" applyNumberFormat="1" applyFont="1" applyBorder="1" applyAlignment="1" applyProtection="1">
      <alignment vertical="center"/>
    </xf>
    <xf numFmtId="3" fontId="4" fillId="0" borderId="40" xfId="1" applyNumberFormat="1" applyFont="1" applyBorder="1" applyAlignment="1" applyProtection="1">
      <alignment vertical="center"/>
      <protection locked="0"/>
    </xf>
    <xf numFmtId="3" fontId="4" fillId="0" borderId="4" xfId="1" applyNumberFormat="1" applyFont="1" applyBorder="1" applyAlignment="1" applyProtection="1">
      <alignment vertical="center"/>
      <protection locked="0"/>
    </xf>
    <xf numFmtId="3" fontId="4" fillId="0" borderId="29" xfId="1" applyNumberFormat="1" applyFont="1" applyBorder="1" applyAlignment="1" applyProtection="1">
      <alignment vertical="center"/>
      <protection locked="0"/>
    </xf>
    <xf numFmtId="0" fontId="4" fillId="0" borderId="41" xfId="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protection locked="0"/>
    </xf>
    <xf numFmtId="0" fontId="4" fillId="0" borderId="78" xfId="1" applyFont="1" applyFill="1" applyBorder="1" applyAlignment="1" applyProtection="1">
      <alignment vertical="center"/>
    </xf>
    <xf numFmtId="0" fontId="4" fillId="0" borderId="78" xfId="1" applyFont="1" applyFill="1" applyBorder="1" applyAlignment="1" applyProtection="1">
      <alignment vertical="center" wrapText="1"/>
    </xf>
    <xf numFmtId="3" fontId="4" fillId="0" borderId="79" xfId="1" applyNumberFormat="1" applyFont="1" applyFill="1" applyBorder="1" applyAlignment="1" applyProtection="1">
      <alignment vertical="center"/>
    </xf>
    <xf numFmtId="3" fontId="4" fillId="0" borderId="80" xfId="1" applyNumberFormat="1" applyFont="1" applyFill="1" applyBorder="1" applyAlignment="1" applyProtection="1">
      <alignment vertical="center"/>
    </xf>
    <xf numFmtId="3" fontId="4" fillId="0" borderId="81" xfId="1" applyNumberFormat="1" applyFont="1" applyFill="1" applyBorder="1" applyAlignment="1" applyProtection="1">
      <alignment vertical="center"/>
    </xf>
    <xf numFmtId="3" fontId="4" fillId="0" borderId="78" xfId="1" applyNumberFormat="1" applyFont="1" applyFill="1" applyBorder="1" applyAlignment="1" applyProtection="1">
      <alignment vertical="center"/>
    </xf>
    <xf numFmtId="3" fontId="4" fillId="0" borderId="82" xfId="1" applyNumberFormat="1" applyFont="1" applyFill="1" applyBorder="1" applyAlignment="1" applyProtection="1">
      <alignment vertical="center"/>
    </xf>
    <xf numFmtId="3" fontId="4" fillId="0" borderId="83" xfId="1" applyNumberFormat="1" applyFont="1" applyFill="1" applyBorder="1" applyAlignment="1" applyProtection="1">
      <alignment vertical="center"/>
    </xf>
    <xf numFmtId="3" fontId="4" fillId="0" borderId="84" xfId="1" applyNumberFormat="1" applyFont="1" applyFill="1" applyBorder="1" applyAlignment="1" applyProtection="1">
      <alignment vertical="center"/>
    </xf>
    <xf numFmtId="3" fontId="4" fillId="0" borderId="83" xfId="1" applyNumberFormat="1" applyFont="1" applyFill="1" applyBorder="1" applyAlignment="1" applyProtection="1">
      <alignment vertical="center"/>
      <protection locked="0"/>
    </xf>
    <xf numFmtId="3" fontId="4" fillId="0" borderId="4" xfId="1" applyNumberFormat="1" applyFont="1" applyFill="1" applyBorder="1" applyAlignment="1" applyProtection="1">
      <alignment vertical="center"/>
    </xf>
    <xf numFmtId="3" fontId="4" fillId="0" borderId="16" xfId="1" applyNumberFormat="1" applyFont="1" applyFill="1" applyBorder="1" applyAlignment="1" applyProtection="1">
      <alignment vertical="center"/>
    </xf>
    <xf numFmtId="3" fontId="4" fillId="0" borderId="17" xfId="1" applyNumberFormat="1" applyFont="1" applyFill="1" applyBorder="1" applyAlignment="1" applyProtection="1">
      <alignment vertical="center"/>
    </xf>
    <xf numFmtId="3" fontId="4" fillId="0" borderId="15" xfId="1" applyNumberFormat="1" applyFont="1" applyFill="1" applyBorder="1" applyAlignment="1" applyProtection="1">
      <alignment vertical="center"/>
    </xf>
    <xf numFmtId="3" fontId="4" fillId="0" borderId="28"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protection locked="0"/>
    </xf>
    <xf numFmtId="0" fontId="4" fillId="3" borderId="85" xfId="1" applyFont="1" applyFill="1" applyBorder="1" applyAlignment="1" applyProtection="1">
      <alignment horizontal="left" vertical="center" wrapText="1"/>
    </xf>
    <xf numFmtId="3" fontId="4" fillId="3" borderId="86" xfId="1" applyNumberFormat="1" applyFont="1" applyFill="1" applyBorder="1" applyAlignment="1" applyProtection="1">
      <alignment vertical="center"/>
    </xf>
    <xf numFmtId="3" fontId="4" fillId="3" borderId="87" xfId="1" applyNumberFormat="1" applyFont="1" applyFill="1" applyBorder="1" applyAlignment="1" applyProtection="1">
      <alignment vertical="center"/>
    </xf>
    <xf numFmtId="3" fontId="4" fillId="3" borderId="88" xfId="1" applyNumberFormat="1" applyFont="1" applyFill="1" applyBorder="1" applyAlignment="1" applyProtection="1">
      <alignment vertical="center"/>
    </xf>
    <xf numFmtId="3" fontId="4" fillId="3" borderId="85" xfId="1" applyNumberFormat="1" applyFont="1" applyFill="1" applyBorder="1" applyAlignment="1" applyProtection="1">
      <alignment vertical="center"/>
    </xf>
    <xf numFmtId="3" fontId="4" fillId="3" borderId="89" xfId="1" applyNumberFormat="1" applyFont="1" applyFill="1" applyBorder="1" applyAlignment="1" applyProtection="1">
      <alignment vertical="center"/>
    </xf>
    <xf numFmtId="3" fontId="4" fillId="3" borderId="90" xfId="1" applyNumberFormat="1" applyFont="1" applyFill="1" applyBorder="1" applyAlignment="1" applyProtection="1">
      <alignment vertical="center"/>
    </xf>
    <xf numFmtId="3" fontId="4" fillId="3" borderId="91" xfId="1" applyNumberFormat="1" applyFont="1" applyFill="1" applyBorder="1" applyAlignment="1" applyProtection="1">
      <alignment vertical="center"/>
    </xf>
    <xf numFmtId="3" fontId="4" fillId="3" borderId="90" xfId="1" applyNumberFormat="1" applyFont="1" applyFill="1" applyBorder="1" applyAlignment="1" applyProtection="1">
      <alignment vertical="center"/>
      <protection locked="0"/>
    </xf>
    <xf numFmtId="0" fontId="3" fillId="0" borderId="54" xfId="1" applyFont="1" applyFill="1" applyBorder="1" applyAlignment="1" applyProtection="1">
      <alignment horizontal="left" vertical="center" wrapText="1"/>
    </xf>
    <xf numFmtId="3" fontId="3" fillId="0" borderId="55" xfId="1" applyNumberFormat="1" applyFont="1" applyFill="1" applyBorder="1" applyAlignment="1" applyProtection="1">
      <alignment vertical="center"/>
    </xf>
    <xf numFmtId="3" fontId="3" fillId="0" borderId="56" xfId="1" applyNumberFormat="1" applyFont="1" applyFill="1" applyBorder="1" applyAlignment="1" applyProtection="1">
      <alignment vertical="center"/>
    </xf>
    <xf numFmtId="3" fontId="3" fillId="0" borderId="86" xfId="1" applyNumberFormat="1" applyFont="1" applyFill="1" applyBorder="1" applyAlignment="1" applyProtection="1">
      <alignment vertical="center"/>
    </xf>
    <xf numFmtId="3" fontId="3" fillId="0" borderId="91" xfId="1" applyNumberFormat="1" applyFont="1" applyFill="1" applyBorder="1" applyAlignment="1" applyProtection="1">
      <alignment vertical="center"/>
    </xf>
    <xf numFmtId="3" fontId="3" fillId="0" borderId="90" xfId="1" applyNumberFormat="1" applyFont="1" applyFill="1" applyBorder="1" applyAlignment="1" applyProtection="1">
      <alignment vertical="center"/>
    </xf>
    <xf numFmtId="3" fontId="3" fillId="0" borderId="90" xfId="1" applyNumberFormat="1" applyFont="1" applyFill="1" applyBorder="1" applyAlignment="1" applyProtection="1">
      <alignment vertical="center"/>
      <protection locked="0"/>
    </xf>
    <xf numFmtId="0" fontId="3" fillId="0" borderId="71" xfId="1" applyFont="1" applyFill="1" applyBorder="1" applyAlignment="1" applyProtection="1">
      <alignment horizontal="center" vertical="center" wrapText="1"/>
    </xf>
    <xf numFmtId="3" fontId="3" fillId="0" borderId="73" xfId="1" applyNumberFormat="1" applyFont="1" applyFill="1" applyBorder="1" applyAlignment="1" applyProtection="1">
      <alignment vertical="center"/>
    </xf>
    <xf numFmtId="3" fontId="3" fillId="0" borderId="74" xfId="1" applyNumberFormat="1" applyFont="1" applyFill="1" applyBorder="1" applyAlignment="1" applyProtection="1">
      <alignment vertical="center"/>
    </xf>
    <xf numFmtId="3" fontId="3" fillId="0" borderId="71" xfId="1" applyNumberFormat="1" applyFont="1" applyFill="1" applyBorder="1" applyAlignment="1" applyProtection="1">
      <alignment vertical="center"/>
    </xf>
    <xf numFmtId="3" fontId="3" fillId="0" borderId="75" xfId="1" applyNumberFormat="1" applyFont="1" applyFill="1" applyBorder="1" applyAlignment="1" applyProtection="1">
      <alignment vertical="center"/>
    </xf>
    <xf numFmtId="3" fontId="3" fillId="0" borderId="76" xfId="1" applyNumberFormat="1" applyFont="1" applyFill="1" applyBorder="1" applyAlignment="1" applyProtection="1">
      <alignment vertical="center"/>
    </xf>
    <xf numFmtId="3" fontId="3" fillId="0" borderId="77" xfId="1" applyNumberFormat="1" applyFont="1" applyFill="1" applyBorder="1" applyAlignment="1" applyProtection="1">
      <alignment vertical="center"/>
    </xf>
    <xf numFmtId="3" fontId="3" fillId="0" borderId="76" xfId="1" applyNumberFormat="1" applyFont="1" applyFill="1" applyBorder="1" applyAlignment="1" applyProtection="1">
      <alignment vertical="center"/>
      <protection locked="0"/>
    </xf>
    <xf numFmtId="3" fontId="3" fillId="0" borderId="16" xfId="1" applyNumberFormat="1" applyFont="1" applyFill="1" applyBorder="1" applyAlignment="1" applyProtection="1">
      <alignment vertical="center"/>
      <protection locked="0"/>
    </xf>
    <xf numFmtId="3" fontId="3" fillId="0" borderId="17" xfId="1" applyNumberFormat="1" applyFont="1" applyFill="1" applyBorder="1" applyAlignment="1" applyProtection="1">
      <alignment vertical="center"/>
      <protection locked="0"/>
    </xf>
    <xf numFmtId="3" fontId="3" fillId="0" borderId="15" xfId="1" applyNumberFormat="1" applyFont="1" applyFill="1" applyBorder="1" applyAlignment="1" applyProtection="1">
      <alignment vertical="center"/>
    </xf>
    <xf numFmtId="3" fontId="3" fillId="0" borderId="29" xfId="1" applyNumberFormat="1" applyFont="1" applyFill="1" applyBorder="1" applyAlignment="1" applyProtection="1">
      <alignment vertical="center"/>
    </xf>
    <xf numFmtId="3" fontId="3" fillId="0" borderId="4" xfId="1" applyNumberFormat="1" applyFont="1" applyFill="1" applyBorder="1" applyAlignment="1" applyProtection="1">
      <alignment vertical="center"/>
      <protection locked="0"/>
    </xf>
    <xf numFmtId="3" fontId="3" fillId="0" borderId="29" xfId="1" applyNumberFormat="1" applyFont="1" applyFill="1" applyBorder="1" applyAlignment="1" applyProtection="1">
      <alignment vertical="center"/>
      <protection locked="0"/>
    </xf>
    <xf numFmtId="3" fontId="3" fillId="0" borderId="50" xfId="1" applyNumberFormat="1" applyFont="1" applyFill="1" applyBorder="1" applyAlignment="1" applyProtection="1">
      <alignment vertical="center"/>
      <protection locked="0"/>
    </xf>
    <xf numFmtId="3" fontId="3" fillId="0" borderId="51" xfId="1" applyNumberFormat="1" applyFont="1" applyFill="1" applyBorder="1" applyAlignment="1" applyProtection="1">
      <alignment vertical="center"/>
      <protection locked="0"/>
    </xf>
    <xf numFmtId="3" fontId="3" fillId="0" borderId="6" xfId="1" applyNumberFormat="1" applyFont="1" applyFill="1" applyBorder="1" applyAlignment="1" applyProtection="1">
      <alignment vertical="center"/>
    </xf>
    <xf numFmtId="3" fontId="3" fillId="0" borderId="49" xfId="1" applyNumberFormat="1" applyFont="1" applyFill="1" applyBorder="1" applyAlignment="1" applyProtection="1">
      <alignment vertical="center"/>
      <protection locked="0"/>
    </xf>
    <xf numFmtId="3" fontId="3" fillId="0" borderId="6" xfId="1" applyNumberFormat="1" applyFont="1" applyFill="1" applyBorder="1" applyAlignment="1" applyProtection="1">
      <alignment vertical="center"/>
      <protection locked="0"/>
    </xf>
    <xf numFmtId="0" fontId="3" fillId="0" borderId="48" xfId="1" applyFont="1" applyFill="1" applyBorder="1" applyAlignment="1" applyProtection="1">
      <alignment horizontal="center" vertical="center" wrapText="1"/>
    </xf>
    <xf numFmtId="3" fontId="3" fillId="0" borderId="50"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73" xfId="1" applyNumberFormat="1" applyFont="1" applyFill="1" applyBorder="1" applyAlignment="1" applyProtection="1">
      <alignment vertical="center"/>
      <protection locked="0"/>
    </xf>
    <xf numFmtId="3" fontId="3" fillId="0" borderId="74" xfId="1" applyNumberFormat="1" applyFont="1" applyFill="1" applyBorder="1" applyAlignment="1" applyProtection="1">
      <alignment vertical="center"/>
      <protection locked="0"/>
    </xf>
    <xf numFmtId="3" fontId="3" fillId="0" borderId="75" xfId="1" applyNumberFormat="1" applyFont="1" applyFill="1" applyBorder="1" applyAlignment="1" applyProtection="1">
      <alignment vertical="center"/>
      <protection locked="0"/>
    </xf>
    <xf numFmtId="3" fontId="3" fillId="0" borderId="77" xfId="1" applyNumberFormat="1" applyFont="1" applyFill="1" applyBorder="1" applyAlignment="1" applyProtection="1">
      <alignment vertical="center"/>
      <protection locked="0"/>
    </xf>
    <xf numFmtId="3" fontId="3" fillId="0" borderId="72" xfId="1" applyNumberFormat="1" applyFont="1" applyFill="1" applyBorder="1" applyAlignment="1" applyProtection="1">
      <alignment vertical="center"/>
      <protection locked="0"/>
    </xf>
    <xf numFmtId="3" fontId="3" fillId="0" borderId="58" xfId="1" applyNumberFormat="1" applyFont="1" applyFill="1" applyBorder="1" applyAlignment="1" applyProtection="1">
      <alignment vertical="center"/>
      <protection locked="0"/>
    </xf>
    <xf numFmtId="0" fontId="3" fillId="0" borderId="15" xfId="1" applyFont="1" applyFill="1" applyBorder="1" applyAlignment="1" applyProtection="1">
      <alignment horizontal="center" vertical="center" wrapText="1"/>
    </xf>
    <xf numFmtId="3" fontId="3" fillId="0" borderId="16" xfId="1" applyNumberFormat="1" applyFont="1" applyFill="1" applyBorder="1" applyAlignment="1" applyProtection="1">
      <alignment vertical="center"/>
    </xf>
    <xf numFmtId="3" fontId="3" fillId="0" borderId="17" xfId="1" applyNumberFormat="1" applyFont="1" applyFill="1" applyBorder="1" applyAlignment="1" applyProtection="1">
      <alignment vertical="center"/>
    </xf>
    <xf numFmtId="3" fontId="3" fillId="0" borderId="28"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70" xfId="1" applyNumberFormat="1" applyFont="1" applyFill="1" applyBorder="1" applyAlignment="1" applyProtection="1">
      <alignment vertical="center"/>
    </xf>
    <xf numFmtId="3" fontId="3" fillId="0" borderId="10" xfId="1" applyNumberFormat="1" applyFont="1" applyFill="1" applyBorder="1" applyAlignment="1" applyProtection="1">
      <alignment vertical="center"/>
    </xf>
    <xf numFmtId="3" fontId="3" fillId="0" borderId="10" xfId="1" applyNumberFormat="1" applyFont="1" applyFill="1" applyBorder="1" applyAlignment="1" applyProtection="1">
      <alignment vertical="center"/>
      <protection locked="0"/>
    </xf>
    <xf numFmtId="0" fontId="3" fillId="0" borderId="48" xfId="1" applyFont="1" applyFill="1" applyBorder="1" applyAlignment="1" applyProtection="1">
      <alignment vertical="center"/>
    </xf>
    <xf numFmtId="0" fontId="3" fillId="0" borderId="0" xfId="1" applyFont="1" applyFill="1" applyBorder="1" applyAlignment="1" applyProtection="1">
      <alignment vertical="center" wrapText="1"/>
    </xf>
    <xf numFmtId="3" fontId="3" fillId="0" borderId="55" xfId="1" applyNumberFormat="1" applyFont="1" applyFill="1" applyBorder="1" applyAlignment="1" applyProtection="1">
      <alignment vertical="center"/>
      <protection locked="0"/>
    </xf>
    <xf numFmtId="3" fontId="3" fillId="0" borderId="56" xfId="1" applyNumberFormat="1" applyFont="1" applyFill="1" applyBorder="1" applyAlignment="1" applyProtection="1">
      <alignment vertical="center"/>
      <protection locked="0"/>
    </xf>
    <xf numFmtId="3" fontId="3" fillId="0" borderId="57" xfId="1" applyNumberFormat="1" applyFont="1" applyFill="1" applyBorder="1" applyAlignment="1" applyProtection="1">
      <alignment vertical="center"/>
      <protection locked="0"/>
    </xf>
    <xf numFmtId="3" fontId="3" fillId="0" borderId="59" xfId="1" applyNumberFormat="1" applyFont="1" applyFill="1" applyBorder="1" applyAlignment="1" applyProtection="1">
      <alignment vertical="center"/>
      <protection locked="0"/>
    </xf>
    <xf numFmtId="3" fontId="3" fillId="0" borderId="7" xfId="1" applyNumberFormat="1" applyFont="1" applyFill="1" applyBorder="1" applyAlignment="1" applyProtection="1">
      <alignment vertical="center"/>
      <protection locked="0"/>
    </xf>
    <xf numFmtId="3" fontId="3" fillId="0" borderId="92" xfId="1" applyNumberFormat="1" applyFont="1" applyFill="1" applyBorder="1" applyAlignment="1" applyProtection="1">
      <alignment vertical="center"/>
    </xf>
    <xf numFmtId="3" fontId="3" fillId="0" borderId="64" xfId="1" applyNumberFormat="1" applyFont="1" applyFill="1" applyBorder="1" applyAlignment="1" applyProtection="1">
      <alignment vertical="center"/>
    </xf>
    <xf numFmtId="3" fontId="3" fillId="0" borderId="14" xfId="1" applyNumberFormat="1" applyFont="1" applyFill="1" applyBorder="1" applyAlignment="1" applyProtection="1">
      <alignment vertical="center"/>
    </xf>
    <xf numFmtId="3" fontId="3" fillId="0" borderId="14" xfId="1" applyNumberFormat="1" applyFont="1" applyFill="1" applyBorder="1" applyAlignment="1" applyProtection="1">
      <alignment vertical="center"/>
      <protection locked="0"/>
    </xf>
    <xf numFmtId="0" fontId="4" fillId="0" borderId="0" xfId="1" applyFont="1" applyFill="1" applyBorder="1" applyAlignment="1" applyProtection="1">
      <alignment horizontal="left" vertical="center"/>
    </xf>
    <xf numFmtId="0" fontId="3" fillId="0" borderId="85" xfId="1" applyFont="1" applyFill="1" applyBorder="1" applyAlignment="1" applyProtection="1">
      <alignment horizontal="left" vertical="center" wrapText="1"/>
    </xf>
    <xf numFmtId="3" fontId="3" fillId="0" borderId="22" xfId="1" applyNumberFormat="1" applyFont="1" applyFill="1" applyBorder="1" applyAlignment="1" applyProtection="1">
      <alignment vertical="center"/>
    </xf>
    <xf numFmtId="3" fontId="3" fillId="0" borderId="23" xfId="1" applyNumberFormat="1" applyFont="1" applyFill="1" applyBorder="1" applyAlignment="1" applyProtection="1">
      <alignment vertical="center"/>
    </xf>
    <xf numFmtId="3" fontId="3" fillId="0" borderId="21" xfId="1" applyNumberFormat="1" applyFont="1" applyFill="1" applyBorder="1" applyAlignment="1" applyProtection="1">
      <alignment vertical="center"/>
    </xf>
    <xf numFmtId="3" fontId="3" fillId="0" borderId="21" xfId="1" applyNumberFormat="1" applyFont="1" applyFill="1" applyBorder="1" applyAlignment="1" applyProtection="1">
      <alignment vertical="center"/>
      <protection locked="0"/>
    </xf>
    <xf numFmtId="0" fontId="3" fillId="0" borderId="18" xfId="1" applyFont="1" applyFill="1" applyBorder="1" applyAlignment="1" applyProtection="1">
      <alignment horizontal="right" vertical="center" wrapText="1"/>
    </xf>
    <xf numFmtId="3" fontId="3" fillId="0" borderId="19" xfId="1" applyNumberFormat="1" applyFont="1" applyFill="1" applyBorder="1" applyAlignment="1" applyProtection="1">
      <alignment vertical="center"/>
      <protection locked="0"/>
    </xf>
    <xf numFmtId="3" fontId="3" fillId="0" borderId="93" xfId="1" applyNumberFormat="1" applyFont="1" applyFill="1" applyBorder="1" applyAlignment="1" applyProtection="1">
      <alignment vertical="center"/>
      <protection locked="0"/>
    </xf>
    <xf numFmtId="3" fontId="3" fillId="0" borderId="18" xfId="1" applyNumberFormat="1" applyFont="1" applyFill="1" applyBorder="1" applyAlignment="1" applyProtection="1">
      <alignment vertical="center"/>
    </xf>
    <xf numFmtId="3" fontId="3" fillId="0" borderId="20" xfId="1" applyNumberFormat="1" applyFont="1" applyFill="1" applyBorder="1" applyAlignment="1" applyProtection="1">
      <alignment vertical="center"/>
      <protection locked="0"/>
    </xf>
    <xf numFmtId="3" fontId="3" fillId="0" borderId="23" xfId="1" applyNumberFormat="1" applyFont="1" applyFill="1" applyBorder="1" applyAlignment="1" applyProtection="1">
      <alignment vertical="center"/>
      <protection locked="0"/>
    </xf>
    <xf numFmtId="3" fontId="3" fillId="0" borderId="22" xfId="1" applyNumberFormat="1" applyFont="1" applyFill="1" applyBorder="1" applyAlignment="1" applyProtection="1">
      <alignment vertical="center"/>
      <protection locked="0"/>
    </xf>
    <xf numFmtId="0" fontId="4" fillId="0" borderId="85" xfId="1" applyFont="1" applyFill="1" applyBorder="1" applyAlignment="1" applyProtection="1">
      <alignment horizontal="left" vertical="center" wrapText="1"/>
    </xf>
    <xf numFmtId="3" fontId="3" fillId="0" borderId="87" xfId="1" applyNumberFormat="1" applyFont="1" applyFill="1" applyBorder="1" applyAlignment="1" applyProtection="1">
      <alignment vertical="center"/>
    </xf>
    <xf numFmtId="3" fontId="3" fillId="0" borderId="88" xfId="1" applyNumberFormat="1" applyFont="1" applyFill="1" applyBorder="1" applyAlignment="1" applyProtection="1">
      <alignment vertical="center"/>
    </xf>
    <xf numFmtId="3" fontId="3" fillId="0" borderId="85" xfId="1" applyNumberFormat="1" applyFont="1" applyFill="1" applyBorder="1" applyAlignment="1" applyProtection="1">
      <alignment vertical="center"/>
    </xf>
    <xf numFmtId="3" fontId="3" fillId="0" borderId="89" xfId="1" applyNumberFormat="1" applyFont="1" applyFill="1" applyBorder="1" applyAlignment="1" applyProtection="1">
      <alignment vertical="center"/>
    </xf>
    <xf numFmtId="1" fontId="4" fillId="3" borderId="85" xfId="1" applyNumberFormat="1" applyFont="1" applyFill="1" applyBorder="1" applyAlignment="1" applyProtection="1">
      <alignment horizontal="left" vertical="center" wrapText="1"/>
    </xf>
    <xf numFmtId="1" fontId="4" fillId="0" borderId="54" xfId="1" applyNumberFormat="1" applyFont="1" applyFill="1" applyBorder="1" applyAlignment="1" applyProtection="1">
      <alignment horizontal="left" vertical="center" wrapText="1"/>
    </xf>
    <xf numFmtId="0" fontId="4" fillId="0" borderId="15" xfId="1" applyFont="1" applyFill="1" applyBorder="1" applyAlignment="1" applyProtection="1">
      <alignment horizontal="center" vertical="center" wrapText="1"/>
    </xf>
    <xf numFmtId="3" fontId="4" fillId="0" borderId="66" xfId="1" applyNumberFormat="1" applyFont="1" applyFill="1" applyBorder="1" applyAlignment="1" applyProtection="1">
      <alignment vertical="center"/>
    </xf>
    <xf numFmtId="3" fontId="4" fillId="0" borderId="70" xfId="1" applyNumberFormat="1" applyFont="1" applyFill="1" applyBorder="1" applyAlignment="1" applyProtection="1">
      <alignment vertical="center"/>
    </xf>
    <xf numFmtId="3" fontId="4" fillId="0" borderId="10" xfId="1" applyNumberFormat="1" applyFont="1" applyFill="1" applyBorder="1" applyAlignment="1" applyProtection="1">
      <alignment vertical="center"/>
    </xf>
    <xf numFmtId="3" fontId="4" fillId="0" borderId="10" xfId="1" applyNumberFormat="1" applyFont="1" applyFill="1" applyBorder="1" applyAlignment="1" applyProtection="1">
      <alignment vertical="center"/>
      <protection locked="0"/>
    </xf>
    <xf numFmtId="0" fontId="3" fillId="0" borderId="18" xfId="1" applyFont="1" applyFill="1" applyBorder="1" applyAlignment="1" applyProtection="1">
      <alignment horizontal="center" vertical="center" wrapText="1"/>
    </xf>
    <xf numFmtId="0" fontId="3" fillId="0" borderId="18" xfId="1" applyFont="1" applyFill="1" applyBorder="1" applyAlignment="1" applyProtection="1">
      <alignment horizontal="left" vertical="center" wrapText="1"/>
    </xf>
    <xf numFmtId="0" fontId="4" fillId="3" borderId="54" xfId="1" applyFont="1" applyFill="1" applyBorder="1" applyAlignment="1" applyProtection="1">
      <alignment horizontal="left" vertical="center" wrapText="1"/>
    </xf>
    <xf numFmtId="3" fontId="4" fillId="3" borderId="7" xfId="1" applyNumberFormat="1" applyFont="1" applyFill="1" applyBorder="1" applyAlignment="1" applyProtection="1">
      <alignment vertical="center"/>
    </xf>
    <xf numFmtId="3" fontId="4" fillId="3" borderId="55" xfId="1" applyNumberFormat="1" applyFont="1" applyFill="1" applyBorder="1" applyAlignment="1" applyProtection="1">
      <alignment vertical="center"/>
    </xf>
    <xf numFmtId="3" fontId="4" fillId="3" borderId="56" xfId="1" applyNumberFormat="1" applyFont="1" applyFill="1" applyBorder="1" applyAlignment="1" applyProtection="1">
      <alignment vertical="center"/>
    </xf>
    <xf numFmtId="3" fontId="4" fillId="3" borderId="54" xfId="1" applyNumberFormat="1" applyFont="1" applyFill="1" applyBorder="1" applyAlignment="1" applyProtection="1">
      <alignment vertical="center"/>
    </xf>
    <xf numFmtId="3" fontId="4" fillId="3" borderId="57" xfId="1" applyNumberFormat="1" applyFont="1" applyFill="1" applyBorder="1" applyAlignment="1" applyProtection="1">
      <alignment vertical="center"/>
    </xf>
    <xf numFmtId="3" fontId="4" fillId="3" borderId="58" xfId="1" applyNumberFormat="1" applyFont="1" applyFill="1" applyBorder="1" applyAlignment="1" applyProtection="1">
      <alignment vertical="center"/>
    </xf>
    <xf numFmtId="3" fontId="4" fillId="3" borderId="59" xfId="1" applyNumberFormat="1" applyFont="1" applyFill="1" applyBorder="1" applyAlignment="1" applyProtection="1">
      <alignment vertical="center"/>
    </xf>
    <xf numFmtId="3" fontId="4" fillId="3" borderId="66" xfId="1" applyNumberFormat="1" applyFont="1" applyFill="1" applyBorder="1" applyAlignment="1" applyProtection="1">
      <alignment vertical="center"/>
    </xf>
    <xf numFmtId="3" fontId="4" fillId="3" borderId="70" xfId="1" applyNumberFormat="1" applyFont="1" applyFill="1" applyBorder="1" applyAlignment="1" applyProtection="1">
      <alignment vertical="center"/>
    </xf>
    <xf numFmtId="3" fontId="4" fillId="3" borderId="10" xfId="1" applyNumberFormat="1" applyFont="1" applyFill="1" applyBorder="1" applyAlignment="1" applyProtection="1">
      <alignment vertical="center"/>
    </xf>
    <xf numFmtId="3" fontId="4" fillId="3" borderId="10" xfId="1" applyNumberFormat="1" applyFont="1" applyFill="1" applyBorder="1" applyAlignment="1" applyProtection="1">
      <alignment vertical="center"/>
      <protection locked="0"/>
    </xf>
    <xf numFmtId="0" fontId="9" fillId="0" borderId="0" xfId="1" applyFont="1" applyFill="1" applyBorder="1" applyAlignment="1" applyProtection="1">
      <alignment vertical="center"/>
    </xf>
    <xf numFmtId="3" fontId="3" fillId="0" borderId="67" xfId="1" applyNumberFormat="1" applyFont="1" applyFill="1" applyBorder="1" applyAlignment="1" applyProtection="1">
      <alignment vertical="center"/>
    </xf>
    <xf numFmtId="3" fontId="3" fillId="0" borderId="68" xfId="1" applyNumberFormat="1" applyFont="1" applyFill="1" applyBorder="1" applyAlignment="1" applyProtection="1">
      <alignment vertical="center"/>
    </xf>
    <xf numFmtId="3" fontId="3" fillId="0" borderId="69"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protection locked="0"/>
    </xf>
    <xf numFmtId="3" fontId="3" fillId="0" borderId="62" xfId="1" applyNumberFormat="1" applyFont="1" applyFill="1" applyBorder="1" applyAlignment="1" applyProtection="1">
      <alignment vertical="center"/>
      <protection locked="0"/>
    </xf>
    <xf numFmtId="3" fontId="3" fillId="0" borderId="12" xfId="1" applyNumberFormat="1" applyFont="1" applyFill="1" applyBorder="1" applyAlignment="1" applyProtection="1">
      <alignment vertical="center"/>
      <protection locked="0"/>
    </xf>
    <xf numFmtId="0" fontId="3" fillId="0" borderId="54" xfId="1" applyFont="1" applyFill="1" applyBorder="1" applyAlignment="1" applyProtection="1">
      <alignment horizontal="right" vertical="center" wrapText="1"/>
    </xf>
    <xf numFmtId="0" fontId="3" fillId="0" borderId="41" xfId="1" applyFont="1" applyFill="1" applyBorder="1" applyAlignment="1" applyProtection="1">
      <alignment vertical="center"/>
    </xf>
    <xf numFmtId="3" fontId="3" fillId="0" borderId="42" xfId="1" applyNumberFormat="1" applyFont="1" applyFill="1" applyBorder="1" applyAlignment="1" applyProtection="1">
      <alignment vertical="center"/>
    </xf>
    <xf numFmtId="3" fontId="3" fillId="0" borderId="43" xfId="1" applyNumberFormat="1" applyFont="1" applyFill="1" applyBorder="1" applyAlignment="1" applyProtection="1">
      <alignment vertical="center"/>
    </xf>
    <xf numFmtId="3" fontId="3" fillId="0" borderId="44"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xf>
    <xf numFmtId="3" fontId="3" fillId="0" borderId="47"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protection locked="0"/>
    </xf>
    <xf numFmtId="3" fontId="4" fillId="0" borderId="96" xfId="1" applyNumberFormat="1" applyFont="1" applyFill="1" applyBorder="1" applyAlignment="1" applyProtection="1">
      <alignment vertical="center"/>
    </xf>
    <xf numFmtId="3" fontId="4" fillId="0" borderId="94" xfId="1" applyNumberFormat="1" applyFont="1" applyFill="1" applyBorder="1" applyAlignment="1" applyProtection="1">
      <alignment vertical="center"/>
    </xf>
    <xf numFmtId="3" fontId="4" fillId="0" borderId="97" xfId="1" applyNumberFormat="1" applyFont="1" applyFill="1" applyBorder="1" applyAlignment="1" applyProtection="1">
      <alignment vertical="center"/>
    </xf>
    <xf numFmtId="3" fontId="4" fillId="0" borderId="98" xfId="1" applyNumberFormat="1" applyFont="1" applyFill="1" applyBorder="1" applyAlignment="1" applyProtection="1">
      <alignment vertical="center"/>
    </xf>
    <xf numFmtId="3" fontId="4" fillId="0" borderId="99" xfId="1" applyNumberFormat="1" applyFont="1" applyFill="1" applyBorder="1" applyAlignment="1" applyProtection="1">
      <alignment vertical="center"/>
    </xf>
    <xf numFmtId="3" fontId="4" fillId="0" borderId="100" xfId="1" applyNumberFormat="1" applyFont="1" applyFill="1" applyBorder="1" applyAlignment="1" applyProtection="1">
      <alignment vertical="center"/>
    </xf>
    <xf numFmtId="3" fontId="4" fillId="0" borderId="101" xfId="1" applyNumberFormat="1" applyFont="1" applyFill="1" applyBorder="1" applyAlignment="1" applyProtection="1">
      <alignment vertical="center"/>
    </xf>
    <xf numFmtId="3" fontId="4" fillId="0" borderId="100"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xf>
    <xf numFmtId="3" fontId="4" fillId="0" borderId="55" xfId="1" applyNumberFormat="1" applyFont="1" applyFill="1" applyBorder="1" applyAlignment="1" applyProtection="1">
      <alignment vertical="center"/>
    </xf>
    <xf numFmtId="3" fontId="4" fillId="0" borderId="56" xfId="1" applyNumberFormat="1" applyFont="1" applyFill="1" applyBorder="1" applyAlignment="1" applyProtection="1">
      <alignment vertical="center"/>
    </xf>
    <xf numFmtId="3" fontId="4" fillId="0" borderId="54" xfId="1" applyNumberFormat="1" applyFont="1" applyFill="1" applyBorder="1" applyAlignment="1" applyProtection="1">
      <alignment vertical="center"/>
    </xf>
    <xf numFmtId="3" fontId="4" fillId="0" borderId="57" xfId="1" applyNumberFormat="1" applyFont="1" applyFill="1" applyBorder="1" applyAlignment="1" applyProtection="1">
      <alignment vertical="center"/>
    </xf>
    <xf numFmtId="3" fontId="4" fillId="0" borderId="58" xfId="1" applyNumberFormat="1" applyFont="1" applyFill="1" applyBorder="1" applyAlignment="1" applyProtection="1">
      <alignment vertical="center"/>
    </xf>
    <xf numFmtId="3" fontId="4" fillId="0" borderId="59" xfId="1" applyNumberFormat="1" applyFont="1" applyFill="1" applyBorder="1" applyAlignment="1" applyProtection="1">
      <alignment vertical="center"/>
    </xf>
    <xf numFmtId="3" fontId="4" fillId="0" borderId="58" xfId="1" applyNumberFormat="1" applyFont="1" applyFill="1" applyBorder="1" applyAlignment="1" applyProtection="1">
      <alignment vertical="center"/>
      <protection locked="0"/>
    </xf>
    <xf numFmtId="0" fontId="4" fillId="0" borderId="54" xfId="1" applyFont="1" applyFill="1" applyBorder="1" applyAlignment="1" applyProtection="1">
      <alignment vertical="center"/>
    </xf>
    <xf numFmtId="0" fontId="3" fillId="0" borderId="71" xfId="1" applyFont="1" applyFill="1" applyBorder="1" applyAlignment="1" applyProtection="1">
      <alignment vertical="center"/>
    </xf>
    <xf numFmtId="0" fontId="3" fillId="0" borderId="18" xfId="1" applyFont="1" applyFill="1" applyBorder="1" applyAlignment="1" applyProtection="1">
      <alignment vertical="center"/>
    </xf>
    <xf numFmtId="0" fontId="3" fillId="0" borderId="18" xfId="1" applyFont="1" applyFill="1" applyBorder="1" applyAlignment="1" applyProtection="1">
      <alignment vertical="center" wrapText="1"/>
    </xf>
    <xf numFmtId="0" fontId="4" fillId="0" borderId="98" xfId="1" applyFont="1" applyFill="1" applyBorder="1" applyAlignment="1" applyProtection="1">
      <alignment vertical="center"/>
    </xf>
    <xf numFmtId="3" fontId="4" fillId="0" borderId="94" xfId="1" applyNumberFormat="1" applyFont="1" applyFill="1" applyBorder="1" applyAlignment="1" applyProtection="1">
      <alignment vertical="center"/>
      <protection locked="0"/>
    </xf>
    <xf numFmtId="3" fontId="4" fillId="0" borderId="97" xfId="1" applyNumberFormat="1" applyFont="1" applyFill="1" applyBorder="1" applyAlignment="1" applyProtection="1">
      <alignment vertical="center"/>
      <protection locked="0"/>
    </xf>
    <xf numFmtId="3" fontId="4" fillId="0" borderId="99" xfId="1" applyNumberFormat="1" applyFont="1" applyFill="1" applyBorder="1" applyAlignment="1" applyProtection="1">
      <alignment vertical="center"/>
      <protection locked="0"/>
    </xf>
    <xf numFmtId="3" fontId="4" fillId="0" borderId="101" xfId="1" applyNumberFormat="1" applyFont="1" applyFill="1" applyBorder="1" applyAlignment="1" applyProtection="1">
      <alignment vertical="center"/>
      <protection locked="0"/>
    </xf>
    <xf numFmtId="3" fontId="4" fillId="0" borderId="96" xfId="1" applyNumberFormat="1" applyFont="1" applyFill="1" applyBorder="1" applyAlignment="1" applyProtection="1">
      <alignment vertical="center"/>
      <protection locked="0"/>
    </xf>
    <xf numFmtId="0" fontId="4" fillId="0" borderId="8" xfId="1" applyFont="1" applyFill="1" applyBorder="1" applyAlignment="1" applyProtection="1">
      <alignment vertical="center" wrapText="1"/>
    </xf>
    <xf numFmtId="0" fontId="3" fillId="0" borderId="0" xfId="1" applyFont="1" applyBorder="1" applyAlignment="1" applyProtection="1">
      <alignment vertical="center"/>
    </xf>
    <xf numFmtId="0" fontId="3" fillId="0" borderId="0" xfId="2" applyFont="1" applyAlignment="1">
      <alignment vertical="center"/>
    </xf>
    <xf numFmtId="0" fontId="3" fillId="0" borderId="0" xfId="1" applyFont="1" applyAlignment="1">
      <alignment horizontal="right"/>
    </xf>
    <xf numFmtId="0" fontId="3" fillId="0" borderId="0" xfId="2" applyFont="1" applyAlignment="1">
      <alignment horizontal="left" vertical="center"/>
    </xf>
    <xf numFmtId="0" fontId="3" fillId="0" borderId="0" xfId="2" quotePrefix="1" applyFont="1" applyAlignment="1">
      <alignment horizontal="left" vertical="center"/>
    </xf>
    <xf numFmtId="0" fontId="10" fillId="0" borderId="0" xfId="2" applyFont="1" applyAlignment="1">
      <alignment horizontal="center" vertical="center"/>
    </xf>
    <xf numFmtId="0" fontId="11" fillId="0" borderId="0" xfId="2" applyFont="1" applyAlignment="1">
      <alignment vertical="center"/>
    </xf>
    <xf numFmtId="49" fontId="4" fillId="0" borderId="0" xfId="2" applyNumberFormat="1" applyFont="1" applyAlignment="1">
      <alignment vertical="center"/>
    </xf>
    <xf numFmtId="0" fontId="3" fillId="0" borderId="0" xfId="2" applyFont="1"/>
    <xf numFmtId="0" fontId="3" fillId="0" borderId="93" xfId="2" applyFont="1" applyBorder="1" applyAlignment="1">
      <alignment horizontal="center" vertical="center" wrapText="1"/>
    </xf>
    <xf numFmtId="0" fontId="3" fillId="0" borderId="23" xfId="2" applyFont="1" applyBorder="1" applyAlignment="1">
      <alignment horizontal="center" vertical="center" wrapText="1"/>
    </xf>
    <xf numFmtId="3" fontId="4" fillId="0" borderId="53" xfId="2" applyNumberFormat="1" applyFont="1" applyBorder="1" applyAlignment="1">
      <alignment vertical="center" wrapText="1"/>
    </xf>
    <xf numFmtId="0" fontId="3" fillId="0" borderId="53" xfId="2" applyFont="1" applyFill="1" applyBorder="1" applyAlignment="1" applyProtection="1">
      <alignment horizontal="center" vertical="center" wrapText="1"/>
      <protection locked="0"/>
    </xf>
    <xf numFmtId="0" fontId="3" fillId="0" borderId="51" xfId="2" applyFont="1" applyFill="1" applyBorder="1" applyAlignment="1" applyProtection="1">
      <alignment horizontal="left" vertical="center" wrapText="1"/>
      <protection locked="0"/>
    </xf>
    <xf numFmtId="3" fontId="4" fillId="0" borderId="53" xfId="2" applyNumberFormat="1" applyFont="1" applyFill="1" applyBorder="1" applyAlignment="1" applyProtection="1">
      <alignment horizontal="right" vertical="center" wrapText="1"/>
      <protection locked="0"/>
    </xf>
    <xf numFmtId="3" fontId="3" fillId="0" borderId="53" xfId="2" applyNumberFormat="1" applyFont="1" applyFill="1" applyBorder="1" applyAlignment="1" applyProtection="1">
      <alignment horizontal="right" vertical="center" wrapText="1"/>
      <protection locked="0"/>
    </xf>
    <xf numFmtId="3" fontId="3" fillId="0" borderId="53" xfId="2" applyNumberFormat="1" applyFont="1" applyFill="1" applyBorder="1" applyAlignment="1" applyProtection="1">
      <alignment horizontal="left" vertical="center" wrapText="1"/>
      <protection locked="0"/>
    </xf>
    <xf numFmtId="3" fontId="3" fillId="0" borderId="53" xfId="2" applyNumberFormat="1" applyFont="1" applyFill="1" applyBorder="1" applyAlignment="1" applyProtection="1">
      <alignment horizontal="center" vertical="center" wrapText="1"/>
      <protection locked="0"/>
    </xf>
    <xf numFmtId="0" fontId="3" fillId="0" borderId="0" xfId="2" applyFont="1" applyFill="1" applyAlignment="1">
      <alignment vertical="center"/>
    </xf>
    <xf numFmtId="3" fontId="3" fillId="0" borderId="0" xfId="2" applyNumberFormat="1" applyFont="1" applyFill="1" applyAlignment="1">
      <alignment vertical="center"/>
    </xf>
    <xf numFmtId="3" fontId="3" fillId="0" borderId="23" xfId="2" applyNumberFormat="1" applyFont="1" applyFill="1" applyBorder="1" applyAlignment="1" applyProtection="1">
      <alignment horizontal="right" vertical="center" wrapText="1"/>
      <protection locked="0"/>
    </xf>
    <xf numFmtId="0" fontId="3" fillId="0" borderId="23" xfId="2" applyFont="1" applyFill="1" applyBorder="1" applyAlignment="1" applyProtection="1">
      <alignment horizontal="center" vertical="center"/>
      <protection locked="0"/>
    </xf>
    <xf numFmtId="0" fontId="3" fillId="0" borderId="93" xfId="2" applyFont="1" applyFill="1" applyBorder="1" applyAlignment="1" applyProtection="1">
      <alignment horizontal="left" vertical="center" wrapText="1"/>
      <protection locked="0"/>
    </xf>
    <xf numFmtId="3" fontId="3" fillId="0" borderId="23" xfId="2" applyNumberFormat="1" applyFont="1" applyFill="1" applyBorder="1" applyAlignment="1" applyProtection="1">
      <alignment horizontal="center" vertical="center" wrapText="1"/>
      <protection locked="0"/>
    </xf>
    <xf numFmtId="0" fontId="3" fillId="0" borderId="53" xfId="2" applyFont="1" applyFill="1" applyBorder="1" applyAlignment="1" applyProtection="1">
      <alignment horizontal="center" vertical="center"/>
      <protection locked="0"/>
    </xf>
    <xf numFmtId="0" fontId="12" fillId="0" borderId="0" xfId="3" applyFont="1"/>
    <xf numFmtId="0" fontId="1" fillId="0" borderId="0" xfId="3"/>
    <xf numFmtId="1" fontId="4" fillId="0" borderId="53" xfId="2" applyNumberFormat="1" applyFont="1" applyFill="1" applyBorder="1" applyAlignment="1" applyProtection="1">
      <alignment horizontal="center" vertical="center" wrapText="1"/>
      <protection locked="0"/>
    </xf>
    <xf numFmtId="1" fontId="4" fillId="0" borderId="23" xfId="2" applyNumberFormat="1" applyFont="1" applyFill="1" applyBorder="1" applyAlignment="1" applyProtection="1">
      <alignment horizontal="center" vertical="center" wrapText="1"/>
      <protection locked="0"/>
    </xf>
    <xf numFmtId="1" fontId="4" fillId="0" borderId="53" xfId="2" applyNumberFormat="1" applyFont="1" applyFill="1" applyBorder="1" applyAlignment="1" applyProtection="1">
      <alignment horizontal="center" vertical="center"/>
      <protection locked="0"/>
    </xf>
    <xf numFmtId="0" fontId="3" fillId="0" borderId="15" xfId="1"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1" fontId="8" fillId="0" borderId="104" xfId="1" applyNumberFormat="1" applyFont="1" applyFill="1" applyBorder="1" applyAlignment="1" applyProtection="1">
      <alignment horizontal="center" vertical="center"/>
    </xf>
    <xf numFmtId="0" fontId="4" fillId="0" borderId="0" xfId="1" applyFont="1" applyFill="1" applyBorder="1" applyAlignment="1" applyProtection="1">
      <alignment vertical="center"/>
      <protection locked="0"/>
    </xf>
    <xf numFmtId="3" fontId="4" fillId="0" borderId="105" xfId="1" applyNumberFormat="1" applyFont="1" applyFill="1" applyBorder="1" applyAlignment="1" applyProtection="1">
      <alignment horizontal="right" vertical="center"/>
    </xf>
    <xf numFmtId="3" fontId="3" fillId="0" borderId="106" xfId="1" applyNumberFormat="1" applyFont="1" applyFill="1" applyBorder="1" applyAlignment="1" applyProtection="1">
      <alignment horizontal="right" vertical="center"/>
    </xf>
    <xf numFmtId="3" fontId="3" fillId="0" borderId="104" xfId="1" applyNumberFormat="1" applyFont="1" applyFill="1" applyBorder="1" applyAlignment="1" applyProtection="1">
      <alignment horizontal="right" vertical="center"/>
    </xf>
    <xf numFmtId="3" fontId="3" fillId="0" borderId="107" xfId="1" applyNumberFormat="1" applyFont="1" applyFill="1" applyBorder="1" applyAlignment="1" applyProtection="1">
      <alignment horizontal="right" vertical="center"/>
    </xf>
    <xf numFmtId="3" fontId="3" fillId="0" borderId="0" xfId="1" applyNumberFormat="1" applyFont="1" applyFill="1" applyBorder="1" applyAlignment="1" applyProtection="1">
      <alignment horizontal="right" vertical="center"/>
    </xf>
    <xf numFmtId="3" fontId="3" fillId="0" borderId="108" xfId="1" applyNumberFormat="1" applyFont="1" applyFill="1" applyBorder="1" applyAlignment="1" applyProtection="1">
      <alignment vertical="center"/>
    </xf>
    <xf numFmtId="3" fontId="3" fillId="0" borderId="5" xfId="1" applyNumberFormat="1" applyFont="1" applyFill="1" applyBorder="1" applyAlignment="1" applyProtection="1">
      <alignment horizontal="right" vertical="center"/>
    </xf>
    <xf numFmtId="3" fontId="3" fillId="0" borderId="103" xfId="1" applyNumberFormat="1" applyFont="1" applyFill="1" applyBorder="1" applyAlignment="1" applyProtection="1">
      <alignment vertical="center"/>
      <protection locked="0"/>
    </xf>
    <xf numFmtId="3" fontId="3" fillId="0" borderId="27" xfId="1" applyNumberFormat="1" applyFont="1" applyFill="1" applyBorder="1" applyAlignment="1" applyProtection="1">
      <alignment horizontal="center" vertical="center"/>
    </xf>
    <xf numFmtId="3" fontId="3" fillId="0" borderId="24" xfId="1" applyNumberFormat="1" applyFont="1" applyFill="1" applyBorder="1" applyAlignment="1" applyProtection="1">
      <alignment horizontal="center" vertical="center"/>
    </xf>
    <xf numFmtId="3" fontId="3" fillId="0" borderId="59" xfId="1" applyNumberFormat="1" applyFont="1" applyFill="1" applyBorder="1" applyAlignment="1" applyProtection="1">
      <alignment horizontal="right" vertical="center"/>
      <protection locked="0"/>
    </xf>
    <xf numFmtId="3" fontId="3" fillId="0" borderId="102" xfId="1" applyNumberFormat="1" applyFont="1" applyFill="1" applyBorder="1" applyAlignment="1" applyProtection="1">
      <alignment vertical="center"/>
    </xf>
    <xf numFmtId="3" fontId="3" fillId="0" borderId="8" xfId="1" applyNumberFormat="1" applyFont="1" applyFill="1" applyBorder="1" applyAlignment="1" applyProtection="1">
      <alignment horizontal="center" vertical="center"/>
    </xf>
    <xf numFmtId="3" fontId="3" fillId="0" borderId="102" xfId="1" applyNumberFormat="1" applyFont="1" applyFill="1" applyBorder="1" applyAlignment="1" applyProtection="1">
      <alignment horizontal="center" vertical="center"/>
    </xf>
    <xf numFmtId="3" fontId="3" fillId="0" borderId="8" xfId="1" applyNumberFormat="1" applyFont="1" applyFill="1" applyBorder="1" applyAlignment="1" applyProtection="1">
      <alignment vertical="center"/>
    </xf>
    <xf numFmtId="3" fontId="3" fillId="0" borderId="107" xfId="1" applyNumberFormat="1" applyFont="1" applyFill="1" applyBorder="1" applyAlignment="1" applyProtection="1">
      <alignment horizontal="center" vertical="center"/>
    </xf>
    <xf numFmtId="3" fontId="3" fillId="0" borderId="108" xfId="1" applyNumberFormat="1" applyFont="1" applyFill="1" applyBorder="1" applyAlignment="1" applyProtection="1">
      <alignment horizontal="center" vertical="center"/>
    </xf>
    <xf numFmtId="3" fontId="3" fillId="0" borderId="109"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right" vertical="center"/>
    </xf>
    <xf numFmtId="3" fontId="3" fillId="0" borderId="92"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right" vertical="center"/>
    </xf>
    <xf numFmtId="3" fontId="3" fillId="0" borderId="77" xfId="1" applyNumberFormat="1" applyFont="1" applyFill="1" applyBorder="1" applyAlignment="1" applyProtection="1">
      <alignment horizontal="right" vertical="center"/>
    </xf>
    <xf numFmtId="3" fontId="3" fillId="0" borderId="110" xfId="1" applyNumberFormat="1" applyFont="1" applyFill="1" applyBorder="1" applyAlignment="1" applyProtection="1">
      <alignment horizontal="right" vertical="center"/>
    </xf>
    <xf numFmtId="3" fontId="3" fillId="0" borderId="111" xfId="1" applyNumberFormat="1" applyFont="1" applyFill="1" applyBorder="1" applyAlignment="1" applyProtection="1">
      <alignment horizontal="center" vertical="center"/>
    </xf>
    <xf numFmtId="3" fontId="3" fillId="0" borderId="70" xfId="1" applyNumberFormat="1" applyFont="1" applyFill="1" applyBorder="1" applyAlignment="1" applyProtection="1">
      <alignment horizontal="right" vertical="center"/>
      <protection locked="0"/>
    </xf>
    <xf numFmtId="3" fontId="3" fillId="0" borderId="9" xfId="1" applyNumberFormat="1" applyFont="1" applyFill="1" applyBorder="1" applyAlignment="1" applyProtection="1">
      <alignment horizontal="center" vertical="center"/>
    </xf>
    <xf numFmtId="3" fontId="3" fillId="0" borderId="102" xfId="1" applyNumberFormat="1" applyFont="1" applyFill="1" applyBorder="1" applyAlignment="1" applyProtection="1">
      <alignment horizontal="right" vertical="center"/>
    </xf>
    <xf numFmtId="3" fontId="3" fillId="0" borderId="8" xfId="1" applyNumberFormat="1" applyFont="1" applyFill="1" applyBorder="1" applyAlignment="1" applyProtection="1">
      <alignment horizontal="right" vertical="center"/>
    </xf>
    <xf numFmtId="3" fontId="3" fillId="0" borderId="109" xfId="1" applyNumberFormat="1" applyFont="1" applyFill="1" applyBorder="1" applyAlignment="1" applyProtection="1">
      <alignment vertical="center"/>
    </xf>
    <xf numFmtId="3" fontId="3" fillId="0" borderId="110" xfId="1" applyNumberFormat="1" applyFont="1" applyFill="1" applyBorder="1" applyAlignment="1" applyProtection="1">
      <alignment horizontal="center" vertical="center"/>
    </xf>
    <xf numFmtId="3" fontId="3" fillId="0" borderId="111" xfId="1" applyNumberFormat="1" applyFont="1" applyFill="1" applyBorder="1" applyAlignment="1" applyProtection="1">
      <alignment horizontal="center" vertical="center"/>
      <protection locked="0"/>
    </xf>
    <xf numFmtId="3" fontId="3" fillId="0" borderId="48" xfId="1" applyNumberFormat="1" applyFont="1" applyFill="1" applyBorder="1" applyAlignment="1" applyProtection="1">
      <alignment horizontal="right" vertical="center"/>
    </xf>
    <xf numFmtId="3" fontId="3" fillId="0" borderId="74" xfId="1" applyNumberFormat="1" applyFont="1" applyFill="1" applyBorder="1" applyAlignment="1" applyProtection="1">
      <alignment horizontal="right" vertical="center"/>
      <protection locked="0"/>
    </xf>
    <xf numFmtId="3" fontId="4" fillId="0" borderId="0" xfId="1" applyNumberFormat="1" applyFont="1" applyBorder="1" applyAlignment="1" applyProtection="1">
      <alignment vertical="center"/>
      <protection locked="0"/>
    </xf>
    <xf numFmtId="3" fontId="4" fillId="0" borderId="105" xfId="1" applyNumberFormat="1" applyFont="1" applyFill="1" applyBorder="1" applyAlignment="1" applyProtection="1">
      <alignment vertical="center"/>
    </xf>
    <xf numFmtId="3" fontId="4" fillId="0" borderId="112" xfId="1" applyNumberFormat="1" applyFont="1" applyFill="1" applyBorder="1" applyAlignment="1" applyProtection="1">
      <alignment vertical="center"/>
    </xf>
    <xf numFmtId="3" fontId="4" fillId="0" borderId="0" xfId="1" applyNumberFormat="1" applyFont="1" applyFill="1" applyBorder="1" applyAlignment="1" applyProtection="1">
      <alignment vertical="center"/>
    </xf>
    <xf numFmtId="3" fontId="4" fillId="3" borderId="113" xfId="1" applyNumberFormat="1" applyFont="1" applyFill="1" applyBorder="1" applyAlignment="1" applyProtection="1">
      <alignment vertical="center"/>
    </xf>
    <xf numFmtId="3" fontId="3" fillId="0" borderId="110" xfId="1" applyNumberFormat="1" applyFont="1" applyFill="1" applyBorder="1" applyAlignment="1" applyProtection="1">
      <alignment vertical="center"/>
    </xf>
    <xf numFmtId="3" fontId="3" fillId="0" borderId="111" xfId="1" applyNumberFormat="1" applyFont="1" applyFill="1" applyBorder="1" applyAlignment="1" applyProtection="1">
      <alignment vertical="center"/>
    </xf>
    <xf numFmtId="3" fontId="3" fillId="0" borderId="107" xfId="1" applyNumberFormat="1" applyFont="1" applyFill="1" applyBorder="1" applyAlignment="1" applyProtection="1">
      <alignment vertical="center"/>
    </xf>
    <xf numFmtId="3" fontId="3" fillId="0" borderId="0" xfId="1" applyNumberFormat="1" applyFont="1" applyFill="1" applyBorder="1" applyAlignment="1" applyProtection="1">
      <alignment vertical="center"/>
    </xf>
    <xf numFmtId="3" fontId="3" fillId="0" borderId="5" xfId="1" applyNumberFormat="1" applyFont="1" applyFill="1" applyBorder="1" applyAlignment="1" applyProtection="1">
      <alignment vertical="center"/>
    </xf>
    <xf numFmtId="3" fontId="3" fillId="0" borderId="111" xfId="1" applyNumberFormat="1" applyFont="1" applyFill="1" applyBorder="1" applyAlignment="1" applyProtection="1">
      <alignment vertical="center"/>
      <protection locked="0"/>
    </xf>
    <xf numFmtId="3" fontId="3" fillId="0" borderId="0" xfId="1" applyNumberFormat="1" applyFont="1" applyFill="1" applyBorder="1" applyAlignment="1" applyProtection="1">
      <alignment vertical="center"/>
      <protection locked="0"/>
    </xf>
    <xf numFmtId="3" fontId="3" fillId="0" borderId="5" xfId="1" applyNumberFormat="1" applyFont="1" applyFill="1" applyBorder="1" applyAlignment="1" applyProtection="1">
      <alignment vertical="center"/>
      <protection locked="0"/>
    </xf>
    <xf numFmtId="3" fontId="3" fillId="4" borderId="51" xfId="1" applyNumberFormat="1" applyFont="1" applyFill="1" applyBorder="1" applyAlignment="1" applyProtection="1">
      <alignment vertical="center"/>
      <protection locked="0"/>
    </xf>
    <xf numFmtId="3" fontId="3" fillId="4" borderId="5" xfId="1" applyNumberFormat="1" applyFont="1" applyFill="1" applyBorder="1" applyAlignment="1" applyProtection="1">
      <alignment vertical="center"/>
      <protection locked="0"/>
    </xf>
    <xf numFmtId="3" fontId="3" fillId="0" borderId="114" xfId="1" applyNumberFormat="1" applyFont="1" applyFill="1" applyBorder="1" applyAlignment="1" applyProtection="1">
      <alignment vertical="center"/>
    </xf>
    <xf numFmtId="3" fontId="3" fillId="0" borderId="115" xfId="1" applyNumberFormat="1" applyFont="1" applyFill="1" applyBorder="1" applyAlignment="1" applyProtection="1">
      <alignment vertical="center"/>
    </xf>
    <xf numFmtId="3" fontId="3" fillId="0" borderId="116" xfId="1" applyNumberFormat="1" applyFont="1" applyFill="1" applyBorder="1" applyAlignment="1" applyProtection="1">
      <alignment vertical="center"/>
    </xf>
    <xf numFmtId="3" fontId="3" fillId="0" borderId="113" xfId="1" applyNumberFormat="1" applyFont="1" applyFill="1" applyBorder="1" applyAlignment="1" applyProtection="1">
      <alignment vertical="center"/>
    </xf>
    <xf numFmtId="3" fontId="4" fillId="3" borderId="116" xfId="1" applyNumberFormat="1" applyFont="1" applyFill="1" applyBorder="1" applyAlignment="1" applyProtection="1">
      <alignment vertical="center"/>
    </xf>
    <xf numFmtId="3" fontId="4" fillId="3" borderId="102" xfId="1" applyNumberFormat="1" applyFont="1" applyFill="1" applyBorder="1" applyAlignment="1" applyProtection="1">
      <alignment vertical="center"/>
    </xf>
    <xf numFmtId="3" fontId="4" fillId="3" borderId="8"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3" fontId="3" fillId="0" borderId="13" xfId="1" applyNumberFormat="1" applyFont="1" applyFill="1" applyBorder="1" applyAlignment="1" applyProtection="1">
      <alignment vertical="center"/>
    </xf>
    <xf numFmtId="3" fontId="3" fillId="0" borderId="105" xfId="1" applyNumberFormat="1" applyFont="1" applyFill="1" applyBorder="1" applyAlignment="1" applyProtection="1">
      <alignment vertical="center"/>
    </xf>
    <xf numFmtId="3" fontId="4" fillId="0" borderId="95" xfId="1" applyNumberFormat="1" applyFont="1" applyFill="1" applyBorder="1" applyAlignment="1" applyProtection="1">
      <alignment vertical="center"/>
    </xf>
    <xf numFmtId="3" fontId="4" fillId="0" borderId="117" xfId="1" applyNumberFormat="1" applyFont="1" applyFill="1" applyBorder="1" applyAlignment="1" applyProtection="1">
      <alignment vertical="center"/>
    </xf>
    <xf numFmtId="3" fontId="4" fillId="0" borderId="102" xfId="1" applyNumberFormat="1" applyFont="1" applyFill="1" applyBorder="1" applyAlignment="1" applyProtection="1">
      <alignment vertical="center"/>
    </xf>
    <xf numFmtId="3" fontId="4" fillId="0" borderId="8" xfId="1" applyNumberFormat="1" applyFont="1" applyFill="1" applyBorder="1" applyAlignment="1" applyProtection="1">
      <alignment vertical="center"/>
    </xf>
    <xf numFmtId="3" fontId="4" fillId="0" borderId="118" xfId="1" applyNumberFormat="1" applyFont="1" applyFill="1" applyBorder="1" applyAlignment="1" applyProtection="1">
      <alignment vertical="center"/>
    </xf>
    <xf numFmtId="0" fontId="3" fillId="0" borderId="0" xfId="1" applyFont="1" applyFill="1" applyAlignment="1">
      <alignment vertical="center"/>
    </xf>
    <xf numFmtId="0" fontId="3" fillId="0" borderId="0" xfId="1" applyFont="1" applyAlignment="1">
      <alignment vertical="center"/>
    </xf>
    <xf numFmtId="0" fontId="10" fillId="0" borderId="0" xfId="1" applyFont="1" applyFill="1" applyAlignment="1">
      <alignment horizontal="center" vertical="center"/>
    </xf>
    <xf numFmtId="0" fontId="3" fillId="0" borderId="53" xfId="1" applyFont="1" applyBorder="1" applyAlignment="1">
      <alignment horizontal="center" vertical="center" wrapText="1"/>
    </xf>
    <xf numFmtId="3" fontId="4" fillId="0" borderId="53" xfId="1" applyNumberFormat="1" applyFont="1" applyFill="1" applyBorder="1" applyAlignment="1">
      <alignment vertical="center" wrapText="1"/>
    </xf>
    <xf numFmtId="3" fontId="4" fillId="0" borderId="53" xfId="1" applyNumberFormat="1" applyFont="1" applyFill="1" applyBorder="1" applyAlignment="1" applyProtection="1">
      <alignment horizontal="center" vertical="center" wrapText="1"/>
      <protection locked="0"/>
    </xf>
    <xf numFmtId="3" fontId="3" fillId="0" borderId="53" xfId="1" applyNumberFormat="1" applyFont="1" applyFill="1" applyBorder="1" applyAlignment="1" applyProtection="1">
      <alignment vertical="center" wrapText="1"/>
      <protection locked="0"/>
    </xf>
    <xf numFmtId="3" fontId="4" fillId="0" borderId="53" xfId="1" applyNumberFormat="1" applyFont="1" applyFill="1" applyBorder="1" applyAlignment="1" applyProtection="1">
      <alignment vertical="center" wrapText="1"/>
      <protection locked="0"/>
    </xf>
    <xf numFmtId="0" fontId="3" fillId="0" borderId="53" xfId="1" applyFont="1" applyFill="1" applyBorder="1" applyAlignment="1" applyProtection="1">
      <alignment horizontal="center" vertical="center" wrapText="1"/>
      <protection locked="0"/>
    </xf>
    <xf numFmtId="3" fontId="3" fillId="0" borderId="53" xfId="0" applyNumberFormat="1" applyFont="1" applyFill="1" applyBorder="1" applyAlignment="1" applyProtection="1">
      <alignment horizontal="center" vertical="center" wrapText="1"/>
      <protection locked="0"/>
    </xf>
    <xf numFmtId="0" fontId="3" fillId="0" borderId="0" xfId="1" applyFont="1" applyFill="1" applyBorder="1" applyAlignment="1">
      <alignment vertical="center" wrapText="1"/>
    </xf>
    <xf numFmtId="3" fontId="3" fillId="0" borderId="0" xfId="1" applyNumberFormat="1" applyFont="1" applyFill="1" applyAlignment="1">
      <alignment vertical="center"/>
    </xf>
    <xf numFmtId="0" fontId="3" fillId="0" borderId="23" xfId="1" applyFont="1" applyFill="1" applyBorder="1" applyAlignment="1" applyProtection="1">
      <alignment horizontal="center" vertical="center" wrapText="1"/>
      <protection locked="0"/>
    </xf>
    <xf numFmtId="3" fontId="3" fillId="0" borderId="53" xfId="1" applyNumberFormat="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left" vertical="center" wrapText="1"/>
      <protection locked="0"/>
    </xf>
    <xf numFmtId="3" fontId="4" fillId="0" borderId="0" xfId="1" applyNumberFormat="1" applyFont="1" applyFill="1" applyBorder="1" applyAlignment="1" applyProtection="1">
      <alignment horizontal="center" vertical="center" wrapText="1"/>
      <protection locked="0"/>
    </xf>
    <xf numFmtId="3" fontId="3" fillId="0" borderId="0" xfId="1" applyNumberFormat="1" applyFont="1" applyFill="1" applyBorder="1" applyAlignment="1" applyProtection="1">
      <alignment vertical="center" wrapText="1"/>
      <protection locked="0"/>
    </xf>
    <xf numFmtId="3" fontId="3" fillId="0" borderId="0" xfId="1" applyNumberFormat="1" applyFont="1" applyFill="1" applyBorder="1" applyAlignment="1" applyProtection="1">
      <alignment horizontal="center" vertical="center" wrapText="1"/>
      <protection locked="0"/>
    </xf>
    <xf numFmtId="0" fontId="3" fillId="0" borderId="0" xfId="0" applyFont="1" applyFill="1" applyAlignment="1">
      <alignment vertical="center"/>
    </xf>
    <xf numFmtId="3"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xf numFmtId="0" fontId="13" fillId="0" borderId="0" xfId="0" applyFont="1" applyProtection="1">
      <protection locked="0"/>
    </xf>
    <xf numFmtId="0" fontId="13" fillId="0" borderId="0" xfId="0" applyFont="1"/>
    <xf numFmtId="0" fontId="3" fillId="0" borderId="0" xfId="1" applyFont="1"/>
    <xf numFmtId="0" fontId="3" fillId="0" borderId="0" xfId="1" applyFont="1" applyFill="1" applyAlignment="1" applyProtection="1">
      <alignment vertical="center"/>
      <protection locked="0"/>
    </xf>
    <xf numFmtId="3" fontId="3" fillId="0" borderId="5" xfId="1" applyNumberFormat="1" applyFont="1" applyFill="1" applyBorder="1" applyAlignment="1" applyProtection="1">
      <alignment horizontal="right" vertical="center"/>
      <protection locked="0"/>
    </xf>
    <xf numFmtId="3" fontId="3" fillId="0" borderId="6" xfId="1" applyNumberFormat="1" applyFont="1" applyFill="1" applyBorder="1" applyAlignment="1" applyProtection="1">
      <alignment horizontal="center" wrapText="1"/>
      <protection locked="0"/>
    </xf>
    <xf numFmtId="3" fontId="3" fillId="0" borderId="53" xfId="0" applyNumberFormat="1" applyFont="1" applyFill="1" applyBorder="1" applyAlignment="1" applyProtection="1">
      <alignment wrapText="1"/>
      <protection locked="0"/>
    </xf>
    <xf numFmtId="3" fontId="3" fillId="0" borderId="0"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horizontal="center" vertical="center"/>
    </xf>
    <xf numFmtId="3" fontId="3" fillId="0" borderId="76" xfId="1" applyNumberFormat="1" applyFont="1" applyFill="1" applyBorder="1" applyAlignment="1" applyProtection="1">
      <alignment vertical="center" wrapText="1"/>
      <protection locked="0"/>
    </xf>
    <xf numFmtId="3" fontId="3" fillId="0" borderId="6" xfId="1" applyNumberFormat="1" applyFont="1" applyFill="1" applyBorder="1" applyAlignment="1" applyProtection="1">
      <alignment vertical="center" wrapText="1"/>
      <protection locked="0"/>
    </xf>
    <xf numFmtId="3" fontId="4" fillId="3" borderId="90" xfId="1" applyNumberFormat="1" applyFont="1" applyFill="1" applyBorder="1" applyAlignment="1" applyProtection="1">
      <alignment vertical="center" wrapText="1"/>
      <protection locked="0"/>
    </xf>
    <xf numFmtId="3" fontId="3" fillId="0" borderId="58" xfId="1" applyNumberFormat="1" applyFont="1" applyFill="1" applyBorder="1" applyAlignment="1" applyProtection="1">
      <alignment vertical="center" wrapText="1"/>
      <protection locked="0"/>
    </xf>
    <xf numFmtId="3" fontId="3" fillId="0" borderId="29" xfId="1" applyNumberFormat="1" applyFont="1" applyFill="1" applyBorder="1" applyAlignment="1" applyProtection="1">
      <alignment vertical="center" wrapText="1"/>
      <protection locked="0"/>
    </xf>
    <xf numFmtId="3" fontId="3" fillId="0" borderId="10" xfId="1" applyNumberFormat="1" applyFont="1" applyFill="1" applyBorder="1" applyAlignment="1" applyProtection="1">
      <alignment vertical="center" wrapText="1"/>
      <protection locked="0"/>
    </xf>
    <xf numFmtId="3" fontId="3" fillId="0" borderId="67" xfId="1" applyNumberFormat="1" applyFont="1" applyFill="1" applyBorder="1" applyAlignment="1" applyProtection="1">
      <alignment vertical="center"/>
      <protection locked="0"/>
    </xf>
    <xf numFmtId="3" fontId="3" fillId="0" borderId="68" xfId="1" applyNumberFormat="1" applyFont="1" applyFill="1" applyBorder="1" applyAlignment="1" applyProtection="1">
      <alignment vertical="center"/>
      <protection locked="0"/>
    </xf>
    <xf numFmtId="3" fontId="3" fillId="0" borderId="9" xfId="1" applyNumberFormat="1" applyFont="1" applyFill="1" applyBorder="1" applyAlignment="1" applyProtection="1">
      <alignment vertical="center"/>
      <protection locked="0"/>
    </xf>
    <xf numFmtId="3" fontId="3" fillId="0" borderId="66" xfId="1" applyNumberFormat="1" applyFont="1" applyFill="1" applyBorder="1" applyAlignment="1" applyProtection="1">
      <alignment vertical="center"/>
      <protection locked="0"/>
    </xf>
    <xf numFmtId="3" fontId="3" fillId="0" borderId="90" xfId="1" applyNumberFormat="1" applyFont="1" applyFill="1" applyBorder="1" applyAlignment="1" applyProtection="1">
      <alignment vertical="center" wrapText="1"/>
      <protection locked="0"/>
    </xf>
    <xf numFmtId="3" fontId="3" fillId="0" borderId="14" xfId="1" applyNumberFormat="1" applyFont="1" applyFill="1" applyBorder="1" applyAlignment="1" applyProtection="1">
      <alignment vertical="center" wrapText="1"/>
      <protection locked="0"/>
    </xf>
    <xf numFmtId="3" fontId="3" fillId="0" borderId="29" xfId="1" applyNumberFormat="1" applyFont="1" applyFill="1" applyBorder="1" applyAlignment="1" applyProtection="1">
      <alignment horizontal="right" vertical="center" wrapText="1"/>
      <protection locked="0"/>
    </xf>
    <xf numFmtId="3" fontId="3" fillId="0" borderId="21" xfId="1" applyNumberFormat="1" applyFont="1" applyFill="1" applyBorder="1" applyAlignment="1" applyProtection="1">
      <alignment vertical="center" wrapText="1"/>
      <protection locked="0"/>
    </xf>
    <xf numFmtId="3" fontId="4" fillId="0" borderId="107" xfId="1" applyNumberFormat="1" applyFont="1" applyFill="1" applyBorder="1" applyAlignment="1" applyProtection="1">
      <alignment vertical="center"/>
    </xf>
    <xf numFmtId="3" fontId="4" fillId="0" borderId="10" xfId="1" applyNumberFormat="1" applyFont="1" applyFill="1" applyBorder="1" applyAlignment="1" applyProtection="1">
      <alignment vertical="center" wrapText="1"/>
      <protection locked="0"/>
    </xf>
    <xf numFmtId="3" fontId="4" fillId="3" borderId="10" xfId="1" applyNumberFormat="1" applyFont="1" applyFill="1" applyBorder="1" applyAlignment="1" applyProtection="1">
      <alignment vertical="center" wrapText="1"/>
      <protection locked="0"/>
    </xf>
    <xf numFmtId="3" fontId="3" fillId="0" borderId="46" xfId="1" applyNumberFormat="1" applyFont="1" applyFill="1" applyBorder="1" applyAlignment="1" applyProtection="1">
      <alignment vertical="center" wrapText="1"/>
      <protection locked="0"/>
    </xf>
    <xf numFmtId="3" fontId="4" fillId="0" borderId="100" xfId="1" applyNumberFormat="1" applyFont="1" applyFill="1" applyBorder="1" applyAlignment="1" applyProtection="1">
      <alignment vertical="center" wrapText="1"/>
      <protection locked="0"/>
    </xf>
    <xf numFmtId="3" fontId="4" fillId="0" borderId="58" xfId="1" applyNumberFormat="1" applyFont="1" applyFill="1" applyBorder="1" applyAlignment="1" applyProtection="1">
      <alignment vertical="center" wrapText="1"/>
      <protection locked="0"/>
    </xf>
    <xf numFmtId="3" fontId="4" fillId="0" borderId="46" xfId="1" applyNumberFormat="1" applyFont="1" applyFill="1" applyBorder="1" applyAlignment="1" applyProtection="1">
      <alignment vertical="center" wrapText="1"/>
      <protection locked="0"/>
    </xf>
    <xf numFmtId="0" fontId="3" fillId="0" borderId="0" xfId="4" applyFont="1" applyAlignment="1">
      <alignment horizontal="right"/>
    </xf>
    <xf numFmtId="0" fontId="3" fillId="0" borderId="0" xfId="1" applyFont="1" applyBorder="1"/>
    <xf numFmtId="0" fontId="3" fillId="0" borderId="0" xfId="1" applyFont="1" applyBorder="1" applyAlignment="1"/>
    <xf numFmtId="0" fontId="3" fillId="0" borderId="0" xfId="1" applyFont="1" applyBorder="1" applyAlignment="1" applyProtection="1">
      <protection locked="0"/>
    </xf>
    <xf numFmtId="0" fontId="3" fillId="0" borderId="0" xfId="1" applyFont="1" applyBorder="1" applyAlignment="1" applyProtection="1">
      <alignment horizontal="center"/>
      <protection locked="0"/>
    </xf>
    <xf numFmtId="0" fontId="3" fillId="0" borderId="0" xfId="1" applyFont="1" applyBorder="1" applyAlignment="1" applyProtection="1">
      <alignment wrapText="1"/>
      <protection locked="0"/>
    </xf>
    <xf numFmtId="0" fontId="3" fillId="0" borderId="0" xfId="1" applyFont="1" applyBorder="1" applyAlignment="1" applyProtection="1">
      <alignment horizontal="center" wrapText="1"/>
      <protection locked="0"/>
    </xf>
    <xf numFmtId="0" fontId="10" fillId="0" borderId="0" xfId="1" applyFont="1" applyAlignment="1"/>
    <xf numFmtId="0" fontId="10" fillId="0" borderId="0" xfId="1" applyFont="1" applyBorder="1" applyAlignment="1">
      <alignment horizontal="center"/>
    </xf>
    <xf numFmtId="0" fontId="11" fillId="0" borderId="0" xfId="1" applyFont="1" applyBorder="1" applyAlignment="1" applyProtection="1">
      <protection locked="0"/>
    </xf>
    <xf numFmtId="0" fontId="3" fillId="0" borderId="111" xfId="1" applyFont="1" applyBorder="1"/>
    <xf numFmtId="49" fontId="4" fillId="0" borderId="111" xfId="1" applyNumberFormat="1" applyFont="1" applyBorder="1" applyAlignment="1" applyProtection="1">
      <protection locked="0"/>
    </xf>
    <xf numFmtId="49" fontId="3" fillId="0" borderId="111" xfId="1" applyNumberFormat="1" applyFont="1" applyBorder="1" applyAlignment="1" applyProtection="1">
      <protection locked="0"/>
    </xf>
    <xf numFmtId="0" fontId="4" fillId="0" borderId="77" xfId="1" applyFont="1" applyBorder="1" applyAlignment="1">
      <alignment wrapText="1"/>
    </xf>
    <xf numFmtId="3" fontId="4" fillId="0" borderId="77" xfId="1" applyNumberFormat="1" applyFont="1" applyBorder="1" applyAlignment="1">
      <alignment vertical="center" wrapText="1"/>
    </xf>
    <xf numFmtId="3" fontId="4" fillId="0" borderId="53" xfId="1" applyNumberFormat="1" applyFont="1" applyBorder="1" applyAlignment="1">
      <alignment wrapText="1"/>
    </xf>
    <xf numFmtId="3" fontId="4" fillId="0" borderId="40" xfId="1" applyNumberFormat="1" applyFont="1" applyBorder="1" applyAlignment="1">
      <alignment wrapText="1"/>
    </xf>
    <xf numFmtId="3" fontId="3" fillId="0" borderId="0" xfId="1" applyNumberFormat="1" applyFont="1"/>
    <xf numFmtId="3" fontId="4" fillId="0" borderId="77" xfId="1" applyNumberFormat="1" applyFont="1" applyBorder="1" applyAlignment="1">
      <alignment horizontal="center" wrapText="1"/>
    </xf>
    <xf numFmtId="3" fontId="4" fillId="0" borderId="53" xfId="1" applyNumberFormat="1" applyFont="1" applyBorder="1" applyAlignment="1">
      <alignment vertical="center" wrapText="1"/>
    </xf>
    <xf numFmtId="3" fontId="3" fillId="0" borderId="53" xfId="1" applyNumberFormat="1" applyFont="1" applyBorder="1" applyProtection="1">
      <protection locked="0"/>
    </xf>
    <xf numFmtId="0" fontId="4" fillId="0" borderId="77" xfId="1" applyFont="1" applyBorder="1" applyAlignment="1">
      <alignment horizontal="center" vertical="center" wrapText="1"/>
    </xf>
    <xf numFmtId="3" fontId="3" fillId="0" borderId="53" xfId="1" applyNumberFormat="1" applyFont="1" applyBorder="1" applyAlignment="1" applyProtection="1">
      <alignment vertical="center" wrapText="1"/>
      <protection locked="0"/>
    </xf>
    <xf numFmtId="3" fontId="3" fillId="0" borderId="53" xfId="1" applyNumberFormat="1" applyFont="1" applyBorder="1" applyAlignment="1" applyProtection="1">
      <alignment vertical="center"/>
      <protection locked="0"/>
    </xf>
    <xf numFmtId="49" fontId="4" fillId="0" borderId="53" xfId="1" applyNumberFormat="1" applyFont="1" applyBorder="1" applyAlignment="1" applyProtection="1">
      <alignment horizontal="center" vertical="center" wrapText="1"/>
      <protection locked="0"/>
    </xf>
    <xf numFmtId="3" fontId="3" fillId="0" borderId="53" xfId="1" applyNumberFormat="1" applyFont="1" applyBorder="1" applyAlignment="1" applyProtection="1">
      <alignment horizontal="center" vertical="center" wrapText="1"/>
      <protection locked="0"/>
    </xf>
    <xf numFmtId="3" fontId="4" fillId="0" borderId="53" xfId="1" applyNumberFormat="1" applyFont="1" applyBorder="1" applyAlignment="1" applyProtection="1">
      <alignment vertical="center" wrapText="1"/>
      <protection locked="0"/>
    </xf>
    <xf numFmtId="3" fontId="3" fillId="0" borderId="53" xfId="1" applyNumberFormat="1" applyFont="1" applyBorder="1" applyAlignment="1" applyProtection="1">
      <protection locked="0"/>
    </xf>
    <xf numFmtId="0" fontId="4" fillId="0" borderId="53" xfId="1" applyFont="1" applyBorder="1" applyAlignment="1" applyProtection="1">
      <alignment horizontal="center" vertical="center" wrapText="1"/>
      <protection locked="0"/>
    </xf>
    <xf numFmtId="0" fontId="4" fillId="0" borderId="53" xfId="1" applyFont="1" applyBorder="1" applyAlignment="1" applyProtection="1">
      <alignment vertical="center" wrapText="1"/>
      <protection locked="0"/>
    </xf>
    <xf numFmtId="3" fontId="4" fillId="0" borderId="53" xfId="1" applyNumberFormat="1" applyFont="1" applyBorder="1" applyAlignment="1" applyProtection="1">
      <alignment horizontal="center" vertical="center" wrapText="1"/>
      <protection locked="0"/>
    </xf>
    <xf numFmtId="3" fontId="3" fillId="0" borderId="53" xfId="1" applyNumberFormat="1" applyFont="1" applyBorder="1" applyAlignment="1" applyProtection="1">
      <alignment horizontal="center" wrapText="1"/>
      <protection locked="0"/>
    </xf>
    <xf numFmtId="3" fontId="3" fillId="0" borderId="77" xfId="1" applyNumberFormat="1" applyFont="1" applyBorder="1" applyAlignment="1" applyProtection="1">
      <alignment horizontal="center" vertical="center" wrapText="1"/>
      <protection locked="0"/>
    </xf>
    <xf numFmtId="3" fontId="3" fillId="0" borderId="53" xfId="1" applyNumberFormat="1" applyFont="1" applyBorder="1" applyAlignment="1" applyProtection="1">
      <alignment wrapText="1"/>
      <protection locked="0"/>
    </xf>
    <xf numFmtId="3" fontId="3" fillId="0" borderId="53" xfId="1" applyNumberFormat="1" applyFont="1" applyFill="1" applyBorder="1" applyAlignment="1" applyProtection="1">
      <alignment wrapText="1"/>
      <protection locked="0"/>
    </xf>
    <xf numFmtId="0" fontId="4" fillId="0" borderId="77" xfId="1" applyFont="1" applyFill="1" applyBorder="1" applyAlignment="1">
      <alignment horizontal="center" vertical="center" wrapText="1"/>
    </xf>
    <xf numFmtId="3" fontId="3" fillId="0" borderId="53" xfId="1" applyNumberFormat="1" applyFont="1" applyFill="1" applyBorder="1" applyProtection="1">
      <protection locked="0"/>
    </xf>
    <xf numFmtId="49" fontId="4" fillId="0" borderId="53" xfId="1" applyNumberFormat="1" applyFont="1" applyFill="1" applyBorder="1" applyAlignment="1" applyProtection="1">
      <alignment horizontal="center" vertical="center" wrapText="1"/>
      <protection locked="0"/>
    </xf>
    <xf numFmtId="3" fontId="3" fillId="0" borderId="53" xfId="1" applyNumberFormat="1" applyFont="1" applyFill="1" applyBorder="1" applyAlignment="1" applyProtection="1">
      <protection locked="0"/>
    </xf>
    <xf numFmtId="3" fontId="3" fillId="0" borderId="53" xfId="1" applyNumberFormat="1" applyFont="1" applyFill="1" applyBorder="1" applyAlignment="1" applyProtection="1">
      <alignment horizontal="right" vertical="center" wrapText="1"/>
      <protection locked="0"/>
    </xf>
    <xf numFmtId="3" fontId="3" fillId="0" borderId="53" xfId="1" applyNumberFormat="1" applyFont="1" applyFill="1" applyBorder="1" applyAlignment="1" applyProtection="1">
      <alignment horizontal="center" wrapText="1"/>
      <protection locked="0"/>
    </xf>
    <xf numFmtId="0" fontId="4" fillId="0" borderId="40" xfId="1" applyFont="1" applyFill="1" applyBorder="1" applyAlignment="1">
      <alignment horizontal="center" vertical="center" wrapText="1"/>
    </xf>
    <xf numFmtId="49" fontId="4" fillId="0" borderId="53" xfId="1" applyNumberFormat="1" applyFont="1" applyFill="1" applyBorder="1" applyAlignment="1" applyProtection="1">
      <alignment horizontal="center" vertical="center"/>
      <protection locked="0"/>
    </xf>
    <xf numFmtId="3" fontId="3" fillId="0" borderId="53" xfId="1" applyNumberFormat="1" applyFont="1" applyBorder="1" applyAlignment="1" applyProtection="1">
      <alignment horizontal="center" vertical="center"/>
      <protection locked="0"/>
    </xf>
    <xf numFmtId="49" fontId="4" fillId="0" borderId="53" xfId="1" applyNumberFormat="1" applyFont="1" applyBorder="1" applyAlignment="1" applyProtection="1">
      <alignment horizontal="center" vertical="center"/>
      <protection locked="0"/>
    </xf>
    <xf numFmtId="49" fontId="4" fillId="0" borderId="53" xfId="1" applyNumberFormat="1" applyFont="1" applyBorder="1" applyAlignment="1" applyProtection="1">
      <alignment horizontal="center" wrapText="1"/>
      <protection locked="0"/>
    </xf>
    <xf numFmtId="0" fontId="4" fillId="0" borderId="53" xfId="1" applyFont="1" applyBorder="1" applyAlignment="1" applyProtection="1">
      <alignment wrapText="1"/>
      <protection locked="0"/>
    </xf>
    <xf numFmtId="3" fontId="4" fillId="0" borderId="53" xfId="1" applyNumberFormat="1" applyFont="1" applyBorder="1" applyAlignment="1" applyProtection="1">
      <alignment horizontal="center" vertical="center"/>
      <protection locked="0"/>
    </xf>
    <xf numFmtId="3" fontId="3" fillId="0" borderId="77" xfId="1" applyNumberFormat="1" applyFont="1" applyBorder="1" applyAlignment="1" applyProtection="1">
      <alignment horizontal="center" vertical="center"/>
      <protection locked="0"/>
    </xf>
    <xf numFmtId="0" fontId="4" fillId="0" borderId="53" xfId="1" applyFont="1" applyBorder="1" applyAlignment="1">
      <alignment horizontal="center" vertical="center" wrapText="1"/>
    </xf>
    <xf numFmtId="0" fontId="4" fillId="0" borderId="77" xfId="1" applyFont="1" applyBorder="1" applyAlignment="1" applyProtection="1">
      <alignment horizontal="center" vertical="center" wrapText="1"/>
      <protection locked="0"/>
    </xf>
    <xf numFmtId="49" fontId="3" fillId="0" borderId="53" xfId="1" applyNumberFormat="1" applyFont="1" applyBorder="1" applyAlignment="1" applyProtection="1">
      <alignment horizontal="center" vertical="center"/>
      <protection locked="0"/>
    </xf>
    <xf numFmtId="3" fontId="3" fillId="0" borderId="53" xfId="1" applyNumberFormat="1" applyFont="1" applyBorder="1" applyAlignment="1" applyProtection="1">
      <alignment horizontal="right" vertical="center" wrapText="1"/>
      <protection locked="0"/>
    </xf>
    <xf numFmtId="49" fontId="4" fillId="0" borderId="53" xfId="1" applyNumberFormat="1" applyFont="1" applyBorder="1" applyAlignment="1" applyProtection="1">
      <alignment horizontal="center"/>
      <protection locked="0"/>
    </xf>
    <xf numFmtId="0" fontId="4" fillId="0" borderId="53" xfId="1" applyFont="1" applyBorder="1" applyProtection="1">
      <protection locked="0"/>
    </xf>
    <xf numFmtId="3" fontId="3" fillId="0" borderId="53" xfId="1" applyNumberFormat="1" applyFont="1" applyFill="1" applyBorder="1" applyAlignment="1" applyProtection="1">
      <alignment horizontal="center" vertical="center"/>
      <protection locked="0"/>
    </xf>
    <xf numFmtId="0" fontId="4" fillId="0" borderId="53" xfId="1" applyFont="1" applyFill="1" applyBorder="1" applyAlignment="1">
      <alignment horizontal="center" vertical="center" wrapText="1"/>
    </xf>
    <xf numFmtId="3" fontId="4" fillId="0" borderId="53" xfId="5" applyNumberFormat="1" applyFont="1" applyFill="1" applyBorder="1" applyAlignment="1">
      <alignment horizontal="center" vertical="center" wrapText="1"/>
    </xf>
    <xf numFmtId="3" fontId="4" fillId="0" borderId="77" xfId="1" applyNumberFormat="1" applyFont="1" applyBorder="1" applyAlignment="1" applyProtection="1">
      <alignment horizontal="center" vertical="center"/>
      <protection locked="0"/>
    </xf>
    <xf numFmtId="49" fontId="4" fillId="0" borderId="51" xfId="1" applyNumberFormat="1" applyFont="1" applyBorder="1" applyAlignment="1" applyProtection="1">
      <alignment horizontal="center" wrapText="1"/>
      <protection locked="0"/>
    </xf>
    <xf numFmtId="3" fontId="4" fillId="0" borderId="52" xfId="1" applyNumberFormat="1" applyFont="1" applyBorder="1" applyAlignment="1" applyProtection="1">
      <alignment horizontal="center" vertical="center"/>
      <protection locked="0"/>
    </xf>
    <xf numFmtId="0" fontId="3" fillId="0" borderId="0" xfId="1" applyFont="1" applyFill="1"/>
    <xf numFmtId="49" fontId="4" fillId="0" borderId="53" xfId="1" applyNumberFormat="1" applyFont="1" applyFill="1" applyBorder="1" applyAlignment="1" applyProtection="1">
      <alignment horizontal="center" wrapText="1"/>
      <protection locked="0"/>
    </xf>
    <xf numFmtId="0" fontId="4" fillId="0" borderId="53" xfId="1" applyFont="1" applyFill="1" applyBorder="1" applyAlignment="1" applyProtection="1">
      <alignment wrapText="1"/>
      <protection locked="0"/>
    </xf>
    <xf numFmtId="3" fontId="4" fillId="0" borderId="53" xfId="1" applyNumberFormat="1" applyFont="1" applyFill="1" applyBorder="1" applyAlignment="1" applyProtection="1">
      <alignment horizontal="center" vertical="center"/>
      <protection locked="0"/>
    </xf>
    <xf numFmtId="0" fontId="4" fillId="0" borderId="77"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23" xfId="1" applyFont="1" applyFill="1" applyBorder="1" applyAlignment="1" applyProtection="1">
      <alignment horizontal="center" vertical="center" wrapText="1"/>
      <protection locked="0"/>
    </xf>
    <xf numFmtId="0" fontId="4" fillId="0" borderId="23" xfId="1" applyFont="1" applyBorder="1" applyAlignment="1" applyProtection="1">
      <alignment horizontal="center" vertical="center" wrapText="1"/>
      <protection locked="0"/>
    </xf>
    <xf numFmtId="49" fontId="3" fillId="0" borderId="53" xfId="1" applyNumberFormat="1" applyFont="1" applyBorder="1" applyAlignment="1" applyProtection="1">
      <alignment wrapText="1"/>
      <protection locked="0"/>
    </xf>
    <xf numFmtId="3" fontId="3" fillId="0" borderId="53" xfId="2" applyNumberFormat="1" applyFont="1" applyFill="1" applyBorder="1" applyAlignment="1">
      <alignment vertical="center" wrapText="1"/>
    </xf>
    <xf numFmtId="3" fontId="4" fillId="0" borderId="53" xfId="1" applyNumberFormat="1" applyFont="1" applyBorder="1" applyAlignment="1" applyProtection="1">
      <alignment vertical="center"/>
      <protection locked="0"/>
    </xf>
    <xf numFmtId="0" fontId="3" fillId="0" borderId="0" xfId="1" applyFont="1" applyBorder="1" applyAlignment="1">
      <alignment wrapText="1"/>
    </xf>
    <xf numFmtId="0" fontId="3" fillId="0" borderId="0" xfId="1" applyFont="1" applyFill="1" applyBorder="1" applyAlignment="1">
      <alignment wrapText="1"/>
    </xf>
    <xf numFmtId="0" fontId="3" fillId="0" borderId="0" xfId="1" applyFont="1" applyAlignment="1">
      <alignment horizontal="left"/>
    </xf>
    <xf numFmtId="0" fontId="4" fillId="0" borderId="0" xfId="1" applyFont="1" applyAlignment="1">
      <alignment horizontal="left"/>
    </xf>
    <xf numFmtId="0" fontId="4" fillId="0" borderId="0" xfId="1" applyFont="1" applyFill="1" applyAlignment="1">
      <alignment horizontal="left"/>
    </xf>
    <xf numFmtId="0" fontId="3" fillId="0" borderId="0" xfId="2" applyFont="1" applyFill="1" applyBorder="1" applyAlignment="1" applyProtection="1">
      <alignment horizontal="left" vertical="center"/>
      <protection locked="0"/>
    </xf>
    <xf numFmtId="0" fontId="3" fillId="0" borderId="0" xfId="2" applyFont="1" applyFill="1" applyBorder="1" applyAlignment="1" applyProtection="1">
      <alignment horizontal="left" vertical="center" wrapText="1"/>
      <protection locked="0"/>
    </xf>
    <xf numFmtId="0" fontId="3" fillId="0" borderId="0" xfId="2" applyFont="1" applyFill="1" applyBorder="1"/>
    <xf numFmtId="0" fontId="3" fillId="0" borderId="0" xfId="2" applyFont="1" applyFill="1"/>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center"/>
      <protection locked="0"/>
    </xf>
    <xf numFmtId="0" fontId="3" fillId="0" borderId="0" xfId="1" applyFont="1" applyProtection="1">
      <protection locked="0"/>
    </xf>
    <xf numFmtId="0" fontId="3" fillId="0" borderId="0" xfId="1" applyFont="1" applyFill="1" applyProtection="1">
      <protection locked="0"/>
    </xf>
    <xf numFmtId="49" fontId="3" fillId="0" borderId="0" xfId="1" applyNumberFormat="1" applyFont="1" applyProtection="1">
      <protection locked="0"/>
    </xf>
    <xf numFmtId="3" fontId="3" fillId="0" borderId="6" xfId="1" applyNumberFormat="1" applyFont="1" applyFill="1" applyBorder="1" applyAlignment="1" applyProtection="1">
      <alignment horizontal="left" vertical="center" wrapText="1"/>
      <protection locked="0"/>
    </xf>
    <xf numFmtId="3" fontId="3" fillId="0" borderId="65" xfId="1" applyNumberFormat="1" applyFont="1" applyFill="1" applyBorder="1" applyAlignment="1" applyProtection="1">
      <alignment horizontal="right" vertical="center"/>
    </xf>
    <xf numFmtId="3" fontId="3" fillId="0" borderId="8" xfId="1" applyNumberFormat="1" applyFont="1" applyFill="1" applyBorder="1" applyAlignment="1" applyProtection="1">
      <alignment vertical="center"/>
      <protection locked="0"/>
    </xf>
    <xf numFmtId="0" fontId="3" fillId="0" borderId="15" xfId="1" applyFont="1" applyFill="1" applyBorder="1" applyAlignment="1" applyProtection="1">
      <alignment horizontal="center" vertical="center" wrapText="1"/>
    </xf>
    <xf numFmtId="0" fontId="3" fillId="0" borderId="23" xfId="1" applyFont="1" applyFill="1" applyBorder="1" applyAlignment="1" applyProtection="1">
      <alignment horizontal="center" vertical="center" wrapText="1"/>
      <protection locked="0"/>
    </xf>
    <xf numFmtId="3" fontId="3" fillId="0" borderId="23" xfId="1" applyNumberFormat="1" applyFont="1" applyFill="1" applyBorder="1" applyAlignment="1" applyProtection="1">
      <alignment horizontal="center" vertical="center" wrapText="1"/>
      <protection locked="0"/>
    </xf>
    <xf numFmtId="0" fontId="3" fillId="0" borderId="0" xfId="1" applyFont="1" applyFill="1" applyAlignment="1">
      <alignment horizontal="left" vertical="center"/>
    </xf>
    <xf numFmtId="0" fontId="3" fillId="0" borderId="53" xfId="1" applyFont="1" applyFill="1" applyBorder="1" applyAlignment="1">
      <alignment horizontal="center" vertical="center" wrapText="1"/>
    </xf>
    <xf numFmtId="0" fontId="10" fillId="0" borderId="0" xfId="1" applyFont="1" applyFill="1" applyAlignment="1">
      <alignment horizontal="center" vertical="center"/>
    </xf>
    <xf numFmtId="3" fontId="3" fillId="0" borderId="53" xfId="1" applyNumberFormat="1" applyFont="1" applyFill="1" applyBorder="1" applyAlignment="1">
      <alignment horizontal="center" vertical="center" wrapText="1"/>
    </xf>
    <xf numFmtId="3" fontId="3" fillId="0" borderId="53" xfId="1" applyNumberFormat="1" applyFont="1" applyBorder="1" applyAlignment="1" applyProtection="1">
      <alignment horizontal="center" vertical="center" wrapText="1"/>
      <protection locked="0"/>
    </xf>
    <xf numFmtId="3" fontId="3" fillId="0" borderId="53" xfId="1" applyNumberFormat="1" applyFont="1" applyFill="1" applyBorder="1" applyAlignment="1" applyProtection="1">
      <alignment horizontal="center" vertical="center" wrapText="1"/>
      <protection locked="0"/>
    </xf>
    <xf numFmtId="0" fontId="4" fillId="0" borderId="107" xfId="1" applyFont="1" applyFill="1" applyBorder="1" applyAlignment="1" applyProtection="1">
      <alignment vertical="center"/>
    </xf>
    <xf numFmtId="3" fontId="3" fillId="0" borderId="77" xfId="1" applyNumberFormat="1" applyFont="1" applyFill="1" applyBorder="1" applyAlignment="1" applyProtection="1">
      <alignment horizontal="center" vertical="center"/>
      <protection locked="0"/>
    </xf>
    <xf numFmtId="3" fontId="3" fillId="0" borderId="111" xfId="1" applyNumberFormat="1" applyFont="1" applyFill="1" applyBorder="1" applyAlignment="1" applyProtection="1">
      <alignment horizontal="right" vertical="center"/>
    </xf>
    <xf numFmtId="3" fontId="4" fillId="0" borderId="107" xfId="1" applyNumberFormat="1" applyFont="1" applyBorder="1" applyAlignment="1" applyProtection="1">
      <alignment vertical="center"/>
    </xf>
    <xf numFmtId="3" fontId="4" fillId="0" borderId="0" xfId="1" applyNumberFormat="1" applyFont="1" applyBorder="1" applyAlignment="1" applyProtection="1">
      <alignment vertical="center"/>
    </xf>
    <xf numFmtId="0" fontId="8" fillId="0" borderId="0" xfId="5" applyFont="1"/>
    <xf numFmtId="0" fontId="13" fillId="0" borderId="0" xfId="5" applyFont="1"/>
    <xf numFmtId="49" fontId="13" fillId="0" borderId="0" xfId="5" applyNumberFormat="1" applyFont="1"/>
    <xf numFmtId="49" fontId="13" fillId="0" borderId="0" xfId="5" applyNumberFormat="1" applyFont="1" applyFill="1"/>
    <xf numFmtId="0" fontId="13" fillId="0" borderId="0" xfId="5" applyFont="1" applyFill="1"/>
    <xf numFmtId="0" fontId="3" fillId="0" borderId="0" xfId="5" applyFont="1" applyAlignment="1">
      <alignment horizontal="right"/>
    </xf>
    <xf numFmtId="0" fontId="8" fillId="0" borderId="0" xfId="5" applyFont="1" applyFill="1"/>
    <xf numFmtId="0" fontId="16" fillId="0" borderId="0" xfId="5" applyFont="1" applyFill="1" applyAlignment="1">
      <alignment horizontal="left"/>
    </xf>
    <xf numFmtId="0" fontId="16" fillId="0" borderId="0" xfId="5" applyFont="1" applyFill="1" applyBorder="1" applyAlignment="1">
      <alignment horizontal="left"/>
    </xf>
    <xf numFmtId="49" fontId="16" fillId="0" borderId="0" xfId="5" applyNumberFormat="1" applyFont="1" applyFill="1" applyBorder="1" applyAlignment="1">
      <alignment horizontal="left"/>
    </xf>
    <xf numFmtId="3" fontId="17" fillId="0" borderId="0" xfId="5" applyNumberFormat="1" applyFont="1" applyFill="1" applyAlignment="1">
      <alignment horizontal="left"/>
    </xf>
    <xf numFmtId="0" fontId="18" fillId="0" borderId="0" xfId="5" applyFont="1" applyFill="1" applyBorder="1"/>
    <xf numFmtId="0" fontId="18" fillId="0" borderId="0" xfId="5" applyFont="1" applyFill="1" applyBorder="1" applyAlignment="1"/>
    <xf numFmtId="0" fontId="19" fillId="0" borderId="0" xfId="5" applyFont="1" applyFill="1" applyBorder="1" applyAlignment="1">
      <alignment horizontal="right"/>
    </xf>
    <xf numFmtId="49" fontId="3" fillId="0" borderId="23" xfId="5" applyNumberFormat="1" applyFont="1" applyFill="1" applyBorder="1" applyAlignment="1">
      <alignment horizontal="center" vertical="center" wrapText="1"/>
    </xf>
    <xf numFmtId="0" fontId="3" fillId="0" borderId="0" xfId="5" applyFont="1" applyFill="1"/>
    <xf numFmtId="0" fontId="4" fillId="0" borderId="51" xfId="5" applyFont="1" applyFill="1" applyBorder="1" applyAlignment="1">
      <alignment horizontal="center" vertical="center"/>
    </xf>
    <xf numFmtId="0" fontId="4" fillId="0" borderId="5" xfId="5" applyFont="1" applyFill="1" applyBorder="1" applyAlignment="1">
      <alignment horizontal="center" vertical="center" wrapText="1"/>
    </xf>
    <xf numFmtId="0" fontId="3" fillId="0" borderId="5" xfId="5" applyFont="1" applyFill="1" applyBorder="1" applyAlignment="1">
      <alignment horizontal="center" vertical="center" wrapText="1"/>
    </xf>
    <xf numFmtId="49" fontId="3" fillId="0" borderId="5" xfId="5" applyNumberFormat="1" applyFont="1" applyFill="1" applyBorder="1" applyAlignment="1">
      <alignment horizontal="center" vertical="center" wrapText="1"/>
    </xf>
    <xf numFmtId="49" fontId="3" fillId="0" borderId="0" xfId="5" applyNumberFormat="1" applyFont="1" applyFill="1" applyBorder="1" applyAlignment="1">
      <alignment horizontal="center" vertical="center" wrapText="1"/>
    </xf>
    <xf numFmtId="3" fontId="3" fillId="0" borderId="0" xfId="5" applyNumberFormat="1" applyFont="1" applyFill="1" applyBorder="1" applyAlignment="1">
      <alignment horizontal="center" vertical="center" wrapText="1"/>
    </xf>
    <xf numFmtId="3" fontId="3" fillId="0" borderId="52" xfId="5" applyNumberFormat="1" applyFont="1" applyFill="1" applyBorder="1" applyAlignment="1">
      <alignment horizontal="center" vertical="center" wrapText="1"/>
    </xf>
    <xf numFmtId="0" fontId="3" fillId="0" borderId="53" xfId="5" applyFont="1" applyFill="1" applyBorder="1"/>
    <xf numFmtId="0" fontId="3" fillId="0" borderId="0" xfId="5" applyFont="1" applyFill="1" applyBorder="1" applyAlignment="1">
      <alignment horizontal="center" vertical="center" wrapText="1"/>
    </xf>
    <xf numFmtId="49" fontId="4" fillId="0" borderId="0" xfId="5" applyNumberFormat="1" applyFont="1" applyFill="1" applyBorder="1" applyAlignment="1">
      <alignment horizontal="right" vertical="center" wrapText="1"/>
    </xf>
    <xf numFmtId="3" fontId="4" fillId="0" borderId="53" xfId="5" applyNumberFormat="1" applyFont="1" applyFill="1" applyBorder="1" applyAlignment="1">
      <alignment vertical="center" wrapText="1"/>
    </xf>
    <xf numFmtId="3" fontId="4" fillId="0" borderId="53" xfId="5" applyNumberFormat="1" applyFont="1" applyFill="1" applyBorder="1" applyAlignment="1">
      <alignment horizontal="right" vertical="center" wrapText="1"/>
    </xf>
    <xf numFmtId="0" fontId="4" fillId="0" borderId="53" xfId="5" applyFont="1" applyFill="1" applyBorder="1" applyAlignment="1">
      <alignment horizontal="center" vertical="center"/>
    </xf>
    <xf numFmtId="0" fontId="4" fillId="0" borderId="53" xfId="5" applyFont="1" applyFill="1" applyBorder="1" applyAlignment="1">
      <alignment wrapText="1"/>
    </xf>
    <xf numFmtId="3" fontId="4" fillId="0" borderId="53" xfId="5" applyNumberFormat="1" applyFont="1" applyFill="1" applyBorder="1" applyAlignment="1">
      <alignment horizontal="center"/>
    </xf>
    <xf numFmtId="49" fontId="4" fillId="0" borderId="53" xfId="5" applyNumberFormat="1" applyFont="1" applyFill="1" applyBorder="1" applyAlignment="1">
      <alignment horizontal="center"/>
    </xf>
    <xf numFmtId="3" fontId="4" fillId="0" borderId="53" xfId="5" applyNumberFormat="1" applyFont="1" applyFill="1" applyBorder="1" applyAlignment="1">
      <alignment vertical="center"/>
    </xf>
    <xf numFmtId="3" fontId="4" fillId="0" borderId="53" xfId="5" applyNumberFormat="1" applyFont="1" applyFill="1" applyBorder="1" applyAlignment="1"/>
    <xf numFmtId="3" fontId="4" fillId="0" borderId="53" xfId="5" applyNumberFormat="1" applyFont="1" applyFill="1" applyBorder="1" applyAlignment="1">
      <alignment horizontal="right"/>
    </xf>
    <xf numFmtId="0" fontId="3" fillId="0" borderId="53" xfId="5" applyFont="1" applyFill="1" applyBorder="1" applyAlignment="1">
      <alignment horizontal="center" vertical="center"/>
    </xf>
    <xf numFmtId="0" fontId="3" fillId="0" borderId="77" xfId="5" applyFont="1" applyFill="1" applyBorder="1" applyAlignment="1">
      <alignment horizontal="center" vertical="center"/>
    </xf>
    <xf numFmtId="0" fontId="3" fillId="0" borderId="77" xfId="5" applyFont="1" applyFill="1" applyBorder="1" applyAlignment="1">
      <alignment horizontal="left" vertical="center" wrapText="1"/>
    </xf>
    <xf numFmtId="3" fontId="3" fillId="0" borderId="53" xfId="5" applyNumberFormat="1" applyFont="1" applyFill="1" applyBorder="1" applyAlignment="1">
      <alignment horizontal="center" vertical="center"/>
    </xf>
    <xf numFmtId="49" fontId="4" fillId="0" borderId="53" xfId="5" applyNumberFormat="1" applyFont="1" applyFill="1" applyBorder="1" applyAlignment="1">
      <alignment horizontal="center" vertical="center"/>
    </xf>
    <xf numFmtId="3" fontId="3" fillId="0" borderId="53" xfId="5" applyNumberFormat="1" applyFont="1" applyFill="1" applyBorder="1" applyAlignment="1">
      <alignment horizontal="right" vertical="center"/>
    </xf>
    <xf numFmtId="3" fontId="3" fillId="0" borderId="53" xfId="5" applyNumberFormat="1" applyFont="1" applyFill="1" applyBorder="1" applyAlignment="1">
      <alignment vertical="center"/>
    </xf>
    <xf numFmtId="3" fontId="3" fillId="0" borderId="53" xfId="5" applyNumberFormat="1" applyFont="1" applyFill="1" applyBorder="1" applyAlignment="1">
      <alignment vertical="center" wrapText="1"/>
    </xf>
    <xf numFmtId="0" fontId="3" fillId="0" borderId="53" xfId="5" applyFont="1" applyFill="1" applyBorder="1" applyAlignment="1">
      <alignment wrapText="1"/>
    </xf>
    <xf numFmtId="0" fontId="3" fillId="0" borderId="53" xfId="1" applyFont="1" applyFill="1" applyBorder="1" applyAlignment="1">
      <alignment horizontal="left" vertical="center" wrapText="1"/>
    </xf>
    <xf numFmtId="164" fontId="3" fillId="0" borderId="53" xfId="5" applyNumberFormat="1" applyFont="1" applyFill="1" applyBorder="1" applyAlignment="1">
      <alignment horizontal="center" vertical="center"/>
    </xf>
    <xf numFmtId="3" fontId="4" fillId="0" borderId="53" xfId="5" applyNumberFormat="1" applyFont="1" applyFill="1" applyBorder="1" applyAlignment="1">
      <alignment horizontal="center" vertical="center"/>
    </xf>
    <xf numFmtId="3" fontId="4" fillId="0" borderId="53" xfId="5" applyNumberFormat="1" applyFont="1" applyFill="1" applyBorder="1" applyAlignment="1">
      <alignment horizontal="right" vertical="center"/>
    </xf>
    <xf numFmtId="0" fontId="3" fillId="0" borderId="53" xfId="5" applyFont="1" applyFill="1" applyBorder="1" applyAlignment="1">
      <alignment horizontal="left" wrapText="1"/>
    </xf>
    <xf numFmtId="0" fontId="3" fillId="0" borderId="53" xfId="5" applyFont="1" applyFill="1" applyBorder="1" applyAlignment="1">
      <alignment horizontal="center" vertical="center" wrapText="1" shrinkToFit="1"/>
    </xf>
    <xf numFmtId="0" fontId="3" fillId="0" borderId="53" xfId="5" applyFont="1" applyFill="1" applyBorder="1" applyAlignment="1">
      <alignment horizontal="left" vertical="center" wrapText="1"/>
    </xf>
    <xf numFmtId="3" fontId="3" fillId="0" borderId="53" xfId="5" applyNumberFormat="1" applyFont="1" applyFill="1" applyBorder="1" applyAlignment="1">
      <alignment horizontal="center" vertical="center" wrapText="1"/>
    </xf>
    <xf numFmtId="0" fontId="9" fillId="0" borderId="0" xfId="5" applyFont="1" applyFill="1"/>
    <xf numFmtId="0" fontId="3" fillId="0" borderId="53" xfId="5" applyFont="1" applyFill="1" applyBorder="1" applyAlignment="1">
      <alignment vertical="center" wrapText="1"/>
    </xf>
    <xf numFmtId="0" fontId="3" fillId="0" borderId="51" xfId="0" applyFont="1" applyFill="1" applyBorder="1" applyAlignment="1">
      <alignment vertical="center" wrapText="1"/>
    </xf>
    <xf numFmtId="0" fontId="4" fillId="0" borderId="5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15" xfId="5" applyFont="1" applyFill="1" applyBorder="1" applyAlignment="1">
      <alignment horizontal="center" vertical="center"/>
    </xf>
    <xf numFmtId="0" fontId="3" fillId="0" borderId="115" xfId="0" applyFont="1" applyFill="1" applyBorder="1" applyAlignment="1">
      <alignment vertical="center" wrapText="1"/>
    </xf>
    <xf numFmtId="0" fontId="3" fillId="0" borderId="115" xfId="0" applyFont="1" applyFill="1" applyBorder="1" applyAlignment="1">
      <alignment horizontal="center" vertical="center" wrapText="1"/>
    </xf>
    <xf numFmtId="49" fontId="3" fillId="0" borderId="115" xfId="5" applyNumberFormat="1" applyFont="1" applyFill="1" applyBorder="1" applyAlignment="1">
      <alignment horizontal="center" vertical="center"/>
    </xf>
    <xf numFmtId="3" fontId="3" fillId="0" borderId="115" xfId="5" applyNumberFormat="1" applyFont="1" applyFill="1" applyBorder="1" applyAlignment="1">
      <alignment horizontal="right" vertical="center"/>
    </xf>
    <xf numFmtId="0" fontId="3" fillId="0" borderId="115" xfId="5" applyFont="1" applyFill="1" applyBorder="1"/>
    <xf numFmtId="0" fontId="3" fillId="0" borderId="111" xfId="5" applyFont="1" applyFill="1" applyBorder="1" applyAlignment="1">
      <alignment wrapText="1"/>
    </xf>
    <xf numFmtId="0" fontId="3" fillId="0" borderId="0" xfId="5" applyFont="1" applyFill="1" applyBorder="1" applyAlignment="1">
      <alignment wrapText="1"/>
    </xf>
    <xf numFmtId="0" fontId="3" fillId="0" borderId="111" xfId="5" applyFont="1" applyFill="1" applyBorder="1"/>
    <xf numFmtId="0" fontId="3" fillId="0" borderId="0" xfId="6" applyFont="1" applyFill="1" applyBorder="1" applyAlignment="1">
      <alignment horizontal="left" wrapText="1"/>
    </xf>
    <xf numFmtId="0" fontId="4" fillId="0" borderId="0" xfId="6" applyFont="1" applyFill="1" applyBorder="1" applyAlignment="1">
      <alignment horizontal="right"/>
    </xf>
    <xf numFmtId="3" fontId="4" fillId="0" borderId="53" xfId="6" applyNumberFormat="1" applyFont="1" applyFill="1" applyBorder="1" applyAlignment="1">
      <alignment vertical="center"/>
    </xf>
    <xf numFmtId="3" fontId="4" fillId="0" borderId="53" xfId="6" applyNumberFormat="1" applyFont="1" applyFill="1" applyBorder="1" applyAlignment="1">
      <alignment horizontal="center" vertical="center"/>
    </xf>
    <xf numFmtId="3" fontId="4" fillId="0" borderId="53" xfId="6" applyNumberFormat="1" applyFont="1" applyFill="1" applyBorder="1" applyAlignment="1">
      <alignment horizontal="right" vertical="center"/>
    </xf>
    <xf numFmtId="0" fontId="4" fillId="0" borderId="51" xfId="5" applyFont="1" applyFill="1" applyBorder="1" applyAlignment="1"/>
    <xf numFmtId="0" fontId="3" fillId="0" borderId="5" xfId="5" applyFont="1" applyFill="1" applyBorder="1" applyAlignment="1"/>
    <xf numFmtId="0" fontId="3" fillId="0" borderId="5" xfId="5" applyFont="1" applyFill="1" applyBorder="1" applyAlignment="1">
      <alignment wrapText="1"/>
    </xf>
    <xf numFmtId="0" fontId="3" fillId="0" borderId="0" xfId="5" applyFont="1" applyFill="1" applyBorder="1" applyAlignment="1">
      <alignment vertical="center" wrapText="1"/>
    </xf>
    <xf numFmtId="0" fontId="3" fillId="0" borderId="52" xfId="5" applyFont="1" applyFill="1" applyBorder="1" applyAlignment="1">
      <alignment vertical="center" wrapText="1"/>
    </xf>
    <xf numFmtId="0" fontId="3" fillId="0" borderId="53" xfId="5" applyFont="1" applyFill="1" applyBorder="1" applyAlignment="1">
      <alignment vertical="center"/>
    </xf>
    <xf numFmtId="0" fontId="3" fillId="0" borderId="0" xfId="5" applyFont="1"/>
    <xf numFmtId="0" fontId="3" fillId="0" borderId="0" xfId="5" applyFont="1" applyAlignment="1">
      <alignment vertical="center"/>
    </xf>
    <xf numFmtId="49" fontId="3" fillId="0" borderId="0" xfId="5" applyNumberFormat="1" applyFont="1" applyAlignment="1">
      <alignment vertical="center"/>
    </xf>
    <xf numFmtId="0" fontId="3" fillId="0" borderId="0" xfId="5" applyFont="1" applyAlignment="1">
      <alignment horizontal="left" vertical="center"/>
    </xf>
    <xf numFmtId="0" fontId="3" fillId="0" borderId="0" xfId="5" applyFont="1" applyAlignment="1">
      <alignment horizontal="left" vertical="center" wrapText="1"/>
    </xf>
    <xf numFmtId="0" fontId="3" fillId="0" borderId="0" xfId="5" applyFont="1" applyAlignment="1">
      <alignment vertical="center" wrapText="1"/>
    </xf>
    <xf numFmtId="0" fontId="3" fillId="0" borderId="0" xfId="5" applyFont="1" applyFill="1" applyAlignment="1">
      <alignment horizontal="right" vertical="center"/>
    </xf>
    <xf numFmtId="0" fontId="3" fillId="0" borderId="0" xfId="1" applyFont="1" applyAlignment="1">
      <alignment horizontal="left" vertical="center"/>
    </xf>
    <xf numFmtId="0" fontId="10" fillId="0" borderId="0" xfId="1" applyFont="1" applyAlignment="1">
      <alignment horizontal="center" vertical="center"/>
    </xf>
    <xf numFmtId="0" fontId="11" fillId="0" borderId="0" xfId="1" applyFont="1" applyAlignment="1">
      <alignment vertical="center"/>
    </xf>
    <xf numFmtId="0" fontId="11" fillId="0" borderId="0" xfId="1" applyFont="1" applyFill="1" applyAlignment="1">
      <alignment vertical="center"/>
    </xf>
    <xf numFmtId="3" fontId="3" fillId="0" borderId="53" xfId="1" applyNumberFormat="1" applyFont="1" applyFill="1" applyBorder="1" applyAlignment="1">
      <alignment vertical="center" wrapText="1"/>
    </xf>
    <xf numFmtId="0" fontId="3" fillId="0" borderId="53" xfId="1" applyFont="1" applyFill="1" applyBorder="1" applyAlignment="1">
      <alignment horizontal="center" vertical="center"/>
    </xf>
    <xf numFmtId="1" fontId="4" fillId="0" borderId="53" xfId="1" applyNumberFormat="1" applyFont="1" applyFill="1" applyBorder="1" applyAlignment="1" applyProtection="1">
      <alignment horizontal="center" vertical="center" wrapText="1"/>
      <protection locked="0"/>
    </xf>
    <xf numFmtId="3" fontId="7" fillId="0" borderId="53" xfId="1" applyNumberFormat="1" applyFont="1" applyFill="1" applyBorder="1" applyAlignment="1" applyProtection="1">
      <alignment vertical="center" wrapText="1"/>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Alignment="1">
      <alignment horizontal="left" vertical="center"/>
    </xf>
    <xf numFmtId="0" fontId="3" fillId="0" borderId="0" xfId="1" applyFont="1" applyFill="1" applyBorder="1" applyAlignment="1" applyProtection="1">
      <alignment vertical="center" wrapText="1"/>
      <protection locked="0"/>
    </xf>
    <xf numFmtId="1" fontId="3" fillId="0" borderId="0" xfId="1" applyNumberFormat="1" applyFont="1" applyFill="1" applyBorder="1" applyAlignment="1" applyProtection="1">
      <alignment vertical="center" wrapText="1"/>
      <protection locked="0"/>
    </xf>
    <xf numFmtId="3" fontId="3" fillId="0" borderId="23" xfId="1" applyNumberFormat="1" applyFont="1" applyFill="1" applyBorder="1" applyAlignment="1">
      <alignment vertical="center" wrapText="1"/>
    </xf>
    <xf numFmtId="3" fontId="4" fillId="0" borderId="23" xfId="1" applyNumberFormat="1" applyFont="1" applyFill="1" applyBorder="1" applyAlignment="1">
      <alignment vertical="center" wrapText="1"/>
    </xf>
    <xf numFmtId="0" fontId="3" fillId="0" borderId="53" xfId="1" applyFont="1" applyFill="1" applyBorder="1" applyAlignment="1" applyProtection="1">
      <alignment horizontal="center" vertical="center"/>
      <protection locked="0"/>
    </xf>
    <xf numFmtId="1" fontId="4" fillId="0" borderId="53" xfId="3" applyNumberFormat="1" applyFont="1" applyFill="1" applyBorder="1" applyAlignment="1" applyProtection="1">
      <alignment horizontal="center" vertical="center" wrapText="1"/>
      <protection locked="0"/>
    </xf>
    <xf numFmtId="3" fontId="3" fillId="0" borderId="53" xfId="3" applyNumberFormat="1" applyFont="1" applyFill="1" applyBorder="1" applyAlignment="1" applyProtection="1">
      <alignment vertical="center" wrapText="1"/>
      <protection locked="0"/>
    </xf>
    <xf numFmtId="0" fontId="14" fillId="0" borderId="0" xfId="0" applyFont="1" applyFill="1" applyAlignment="1">
      <alignment wrapText="1"/>
    </xf>
    <xf numFmtId="0" fontId="14" fillId="0" borderId="53" xfId="0" applyFont="1" applyFill="1" applyBorder="1" applyAlignment="1">
      <alignment wrapText="1"/>
    </xf>
    <xf numFmtId="0" fontId="3" fillId="0" borderId="0" xfId="3" applyFont="1" applyFill="1" applyBorder="1" applyAlignment="1" applyProtection="1">
      <alignment horizontal="right" vertical="center" wrapText="1"/>
      <protection locked="0"/>
    </xf>
    <xf numFmtId="0" fontId="3" fillId="0" borderId="0" xfId="3" applyFont="1" applyFill="1" applyBorder="1" applyAlignment="1" applyProtection="1">
      <alignment horizontal="left" vertical="center" wrapText="1"/>
      <protection locked="0"/>
    </xf>
    <xf numFmtId="1" fontId="3" fillId="0" borderId="0" xfId="3" applyNumberFormat="1" applyFont="1" applyFill="1" applyBorder="1" applyAlignment="1" applyProtection="1">
      <alignment vertical="center" wrapText="1"/>
      <protection locked="0"/>
    </xf>
    <xf numFmtId="3" fontId="3" fillId="0" borderId="0" xfId="3" applyNumberFormat="1" applyFont="1" applyFill="1" applyBorder="1" applyAlignment="1" applyProtection="1">
      <alignment vertical="center" wrapText="1"/>
      <protection locked="0"/>
    </xf>
    <xf numFmtId="0" fontId="4" fillId="0" borderId="111" xfId="1" applyFont="1" applyFill="1" applyBorder="1" applyAlignment="1">
      <alignment horizontal="left" vertical="center"/>
    </xf>
    <xf numFmtId="3" fontId="21" fillId="0" borderId="111" xfId="1" applyNumberFormat="1" applyFont="1" applyFill="1" applyBorder="1" applyAlignment="1" applyProtection="1">
      <alignment vertical="center" wrapText="1"/>
      <protection locked="0"/>
    </xf>
    <xf numFmtId="3" fontId="4" fillId="0" borderId="53" xfId="1" applyNumberFormat="1" applyFont="1" applyFill="1" applyBorder="1" applyAlignment="1">
      <alignment horizontal="center" vertical="center" wrapText="1"/>
    </xf>
    <xf numFmtId="3" fontId="3" fillId="0" borderId="53" xfId="3" applyNumberFormat="1" applyFont="1" applyFill="1" applyBorder="1" applyAlignment="1" applyProtection="1">
      <alignment horizontal="left" vertical="top" wrapText="1"/>
      <protection locked="0"/>
    </xf>
    <xf numFmtId="3" fontId="7" fillId="0" borderId="23" xfId="3" applyNumberFormat="1" applyFont="1" applyFill="1" applyBorder="1" applyAlignment="1" applyProtection="1">
      <alignment horizontal="left" vertical="top" wrapText="1"/>
      <protection locked="0"/>
    </xf>
    <xf numFmtId="0" fontId="4" fillId="0" borderId="53" xfId="1" applyFont="1" applyFill="1" applyBorder="1" applyAlignment="1">
      <alignment horizontal="center" vertical="center"/>
    </xf>
    <xf numFmtId="3" fontId="3" fillId="0" borderId="53" xfId="1" applyNumberFormat="1" applyFont="1" applyFill="1" applyBorder="1" applyAlignment="1">
      <alignment vertical="center"/>
    </xf>
    <xf numFmtId="3" fontId="4" fillId="0" borderId="53" xfId="1" applyNumberFormat="1" applyFont="1" applyFill="1" applyBorder="1" applyAlignment="1">
      <alignment vertical="center"/>
    </xf>
    <xf numFmtId="3" fontId="3" fillId="0" borderId="23" xfId="1" applyNumberFormat="1" applyFont="1" applyFill="1" applyBorder="1" applyAlignment="1" applyProtection="1">
      <alignment vertical="center" wrapText="1"/>
      <protection locked="0"/>
    </xf>
    <xf numFmtId="0" fontId="3" fillId="0" borderId="115" xfId="1" applyFont="1" applyFill="1" applyBorder="1" applyAlignment="1" applyProtection="1">
      <alignment horizontal="center" vertical="center" wrapText="1"/>
      <protection locked="0"/>
    </xf>
    <xf numFmtId="0" fontId="3" fillId="0" borderId="115" xfId="1" applyFont="1" applyFill="1" applyBorder="1" applyAlignment="1" applyProtection="1">
      <alignment horizontal="left" vertical="center" wrapText="1"/>
      <protection locked="0"/>
    </xf>
    <xf numFmtId="1" fontId="3" fillId="0" borderId="115" xfId="1" applyNumberFormat="1" applyFont="1" applyFill="1" applyBorder="1" applyAlignment="1" applyProtection="1">
      <alignment vertical="center" wrapText="1"/>
      <protection locked="0"/>
    </xf>
    <xf numFmtId="3" fontId="3" fillId="0" borderId="115" xfId="1" applyNumberFormat="1" applyFont="1" applyFill="1" applyBorder="1" applyAlignment="1" applyProtection="1">
      <alignment vertical="center" wrapText="1"/>
      <protection locked="0"/>
    </xf>
    <xf numFmtId="3" fontId="3" fillId="0" borderId="115" xfId="1" applyNumberFormat="1" applyFont="1" applyFill="1" applyBorder="1" applyAlignment="1" applyProtection="1">
      <alignment horizontal="center" vertical="center" wrapText="1"/>
      <protection locked="0"/>
    </xf>
    <xf numFmtId="0" fontId="3" fillId="0" borderId="0" xfId="1" applyFont="1" applyFill="1" applyBorder="1" applyAlignment="1">
      <alignment horizontal="left" vertical="center"/>
    </xf>
    <xf numFmtId="0" fontId="3" fillId="0" borderId="53" xfId="1" applyFont="1" applyFill="1" applyBorder="1" applyAlignment="1">
      <alignment vertical="center"/>
    </xf>
    <xf numFmtId="0" fontId="3" fillId="0" borderId="115" xfId="1" applyFont="1" applyFill="1" applyBorder="1" applyAlignment="1" applyProtection="1">
      <alignment horizontal="right" vertical="center" wrapText="1"/>
      <protection locked="0"/>
    </xf>
    <xf numFmtId="3" fontId="3" fillId="0" borderId="53" xfId="1" applyNumberFormat="1" applyFont="1" applyFill="1" applyBorder="1" applyAlignment="1" applyProtection="1">
      <alignment horizontal="left" vertical="top" wrapText="1"/>
      <protection locked="0"/>
    </xf>
    <xf numFmtId="0" fontId="3" fillId="0" borderId="115" xfId="1" applyFont="1" applyFill="1" applyBorder="1" applyAlignment="1">
      <alignment vertical="center" wrapText="1"/>
    </xf>
    <xf numFmtId="3" fontId="3" fillId="0" borderId="23" xfId="1" applyNumberFormat="1" applyFont="1" applyFill="1" applyBorder="1" applyAlignment="1">
      <alignment horizontal="center" vertical="center" wrapText="1"/>
    </xf>
    <xf numFmtId="3" fontId="7" fillId="0" borderId="53" xfId="1" applyNumberFormat="1" applyFont="1" applyFill="1" applyBorder="1" applyAlignment="1">
      <alignment horizontal="left" vertical="top" wrapText="1"/>
    </xf>
    <xf numFmtId="3" fontId="3" fillId="0" borderId="53" xfId="1" applyNumberFormat="1" applyFont="1" applyFill="1" applyBorder="1"/>
    <xf numFmtId="3" fontId="3" fillId="0" borderId="53" xfId="1" applyNumberFormat="1" applyFont="1" applyFill="1" applyBorder="1" applyAlignment="1">
      <alignment wrapText="1"/>
    </xf>
    <xf numFmtId="1" fontId="4" fillId="0" borderId="0" xfId="1" applyNumberFormat="1" applyFont="1" applyFill="1" applyBorder="1" applyAlignment="1" applyProtection="1">
      <alignment vertical="center" wrapText="1"/>
      <protection locked="0"/>
    </xf>
    <xf numFmtId="3" fontId="3" fillId="0" borderId="20" xfId="1" applyNumberFormat="1" applyFont="1" applyFill="1" applyBorder="1" applyAlignment="1" applyProtection="1">
      <alignment vertical="center" wrapText="1"/>
      <protection locked="0"/>
    </xf>
    <xf numFmtId="3" fontId="3" fillId="0" borderId="53" xfId="1" applyNumberFormat="1" applyFont="1" applyFill="1" applyBorder="1" applyAlignment="1">
      <alignment horizontal="left" vertical="center" wrapText="1"/>
    </xf>
    <xf numFmtId="3" fontId="7" fillId="0" borderId="53" xfId="1" applyNumberFormat="1" applyFont="1" applyFill="1" applyBorder="1" applyAlignment="1">
      <alignment horizontal="left" vertical="center" wrapText="1"/>
    </xf>
    <xf numFmtId="0" fontId="3" fillId="0" borderId="23" xfId="1" applyFont="1" applyFill="1" applyBorder="1" applyAlignment="1" applyProtection="1">
      <alignment horizontal="center" vertical="center"/>
      <protection locked="0"/>
    </xf>
    <xf numFmtId="3" fontId="4" fillId="0" borderId="23" xfId="1" applyNumberFormat="1" applyFont="1" applyFill="1" applyBorder="1" applyAlignment="1" applyProtection="1">
      <alignment vertical="center" wrapText="1"/>
      <protection locked="0"/>
    </xf>
    <xf numFmtId="0" fontId="3" fillId="0" borderId="0" xfId="1" applyFont="1" applyFill="1" applyBorder="1" applyAlignment="1" applyProtection="1">
      <alignment horizontal="center" vertical="center"/>
      <protection locked="0"/>
    </xf>
    <xf numFmtId="0" fontId="3" fillId="0" borderId="115" xfId="1" applyFont="1" applyFill="1" applyBorder="1" applyAlignment="1" applyProtection="1">
      <alignment horizontal="center" vertical="top" wrapText="1"/>
      <protection locked="0"/>
    </xf>
    <xf numFmtId="0" fontId="3" fillId="0" borderId="115" xfId="1" applyFont="1" applyFill="1" applyBorder="1" applyAlignment="1" applyProtection="1">
      <alignment horizontal="left" vertical="top" wrapText="1"/>
      <protection locked="0"/>
    </xf>
    <xf numFmtId="1" fontId="3" fillId="0" borderId="115" xfId="1" applyNumberFormat="1" applyFont="1" applyFill="1" applyBorder="1" applyAlignment="1" applyProtection="1">
      <alignment wrapText="1"/>
      <protection locked="0"/>
    </xf>
    <xf numFmtId="3" fontId="3" fillId="0" borderId="115" xfId="1" applyNumberFormat="1" applyFont="1" applyFill="1" applyBorder="1" applyAlignment="1" applyProtection="1">
      <alignment wrapText="1"/>
      <protection locked="0"/>
    </xf>
    <xf numFmtId="0" fontId="3" fillId="0" borderId="0" xfId="1" applyFont="1" applyFill="1" applyBorder="1" applyAlignment="1">
      <alignment horizontal="left"/>
    </xf>
    <xf numFmtId="0" fontId="4" fillId="0" borderId="111" xfId="1" applyFont="1" applyFill="1" applyBorder="1" applyAlignment="1">
      <alignment horizontal="left"/>
    </xf>
    <xf numFmtId="1" fontId="4" fillId="0" borderId="53" xfId="1" applyNumberFormat="1" applyFont="1" applyFill="1" applyBorder="1" applyAlignment="1" applyProtection="1">
      <alignment vertical="center" wrapText="1"/>
      <protection locked="0"/>
    </xf>
    <xf numFmtId="3" fontId="7" fillId="0" borderId="53" xfId="3" applyNumberFormat="1" applyFont="1" applyFill="1" applyBorder="1" applyAlignment="1" applyProtection="1">
      <alignment vertical="center" wrapText="1"/>
      <protection locked="0"/>
    </xf>
    <xf numFmtId="3" fontId="7" fillId="0" borderId="77" xfId="3" applyNumberFormat="1" applyFont="1" applyFill="1" applyBorder="1" applyAlignment="1" applyProtection="1">
      <alignment vertical="center" wrapText="1"/>
      <protection locked="0"/>
    </xf>
    <xf numFmtId="0" fontId="22" fillId="0" borderId="0" xfId="1" applyFont="1" applyAlignment="1">
      <alignment vertical="center"/>
    </xf>
    <xf numFmtId="0" fontId="22" fillId="0" borderId="0" xfId="1" applyFont="1" applyFill="1" applyAlignment="1">
      <alignment vertical="center"/>
    </xf>
    <xf numFmtId="0" fontId="22" fillId="0" borderId="0" xfId="1"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Alignment="1">
      <alignment vertical="center"/>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3" fillId="0" borderId="0" xfId="1" applyFont="1" applyAlignment="1">
      <alignment horizontal="center" vertical="center"/>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horizontal="center" vertical="center"/>
    </xf>
    <xf numFmtId="49" fontId="4" fillId="2" borderId="5"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49" fontId="3" fillId="2" borderId="9" xfId="1" applyNumberFormat="1" applyFont="1" applyFill="1" applyBorder="1" applyAlignment="1" applyProtection="1">
      <alignment horizontal="center" vertical="center"/>
      <protection locked="0"/>
    </xf>
    <xf numFmtId="49" fontId="3" fillId="2" borderId="10" xfId="1" applyNumberFormat="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wrapText="1"/>
    </xf>
    <xf numFmtId="0" fontId="3" fillId="0" borderId="24" xfId="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49" fontId="3" fillId="0" borderId="14"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textRotation="90"/>
    </xf>
    <xf numFmtId="0" fontId="3" fillId="0" borderId="25" xfId="1" applyFont="1" applyFill="1" applyBorder="1" applyAlignment="1" applyProtection="1">
      <alignment horizontal="center" vertical="center" textRotation="90"/>
    </xf>
    <xf numFmtId="0" fontId="3" fillId="0" borderId="16" xfId="1" applyFont="1" applyFill="1" applyBorder="1" applyAlignment="1" applyProtection="1">
      <alignment horizontal="center" vertical="center" textRotation="90" wrapText="1"/>
    </xf>
    <xf numFmtId="0" fontId="3" fillId="0" borderId="26" xfId="1" applyFont="1" applyFill="1" applyBorder="1" applyAlignment="1" applyProtection="1">
      <alignment horizontal="center" vertical="center" textRotation="90" wrapText="1"/>
    </xf>
    <xf numFmtId="0" fontId="3" fillId="0" borderId="17" xfId="1" applyFont="1" applyFill="1" applyBorder="1" applyAlignment="1" applyProtection="1">
      <alignment horizontal="center" vertical="center" textRotation="90" wrapText="1"/>
    </xf>
    <xf numFmtId="0" fontId="3" fillId="0" borderId="27" xfId="1" applyFont="1" applyFill="1" applyBorder="1" applyAlignment="1" applyProtection="1">
      <alignment horizontal="center" vertical="center" textRotation="90" wrapText="1"/>
    </xf>
    <xf numFmtId="0" fontId="3" fillId="0" borderId="18" xfId="1" applyFont="1" applyFill="1" applyBorder="1" applyAlignment="1" applyProtection="1">
      <alignment horizontal="center" vertical="center" textRotation="90"/>
    </xf>
    <xf numFmtId="0" fontId="3" fillId="0" borderId="24" xfId="1" applyFont="1" applyFill="1" applyBorder="1" applyAlignment="1" applyProtection="1">
      <alignment horizontal="center" vertical="center" textRotation="90"/>
    </xf>
    <xf numFmtId="0" fontId="3" fillId="0" borderId="19" xfId="1" applyNumberFormat="1" applyFont="1" applyFill="1" applyBorder="1" applyAlignment="1" applyProtection="1">
      <alignment horizontal="center" vertical="center" textRotation="90" wrapText="1"/>
    </xf>
    <xf numFmtId="0" fontId="3" fillId="0" borderId="16" xfId="1" applyNumberFormat="1" applyFont="1" applyFill="1" applyBorder="1" applyAlignment="1" applyProtection="1">
      <alignment horizontal="center" vertical="center" textRotation="90" wrapText="1"/>
    </xf>
    <xf numFmtId="0" fontId="3" fillId="0" borderId="20" xfId="1" applyNumberFormat="1" applyFont="1" applyFill="1" applyBorder="1" applyAlignment="1" applyProtection="1">
      <alignment horizontal="center" vertical="center" textRotation="90" wrapText="1"/>
    </xf>
    <xf numFmtId="0" fontId="3" fillId="0" borderId="28" xfId="1" applyNumberFormat="1" applyFont="1" applyFill="1" applyBorder="1" applyAlignment="1" applyProtection="1">
      <alignment horizontal="center" vertical="center" textRotation="90" wrapText="1"/>
    </xf>
    <xf numFmtId="0" fontId="3" fillId="0" borderId="21" xfId="1" applyFont="1" applyFill="1" applyBorder="1" applyAlignment="1" applyProtection="1">
      <alignment horizontal="center" vertical="center" textRotation="90" wrapText="1"/>
    </xf>
    <xf numFmtId="0" fontId="3" fillId="0" borderId="31" xfId="1" applyFont="1" applyFill="1" applyBorder="1" applyAlignment="1" applyProtection="1">
      <alignment horizontal="center" vertical="center" textRotation="90" wrapText="1"/>
    </xf>
    <xf numFmtId="0" fontId="3" fillId="0" borderId="21" xfId="1" applyFont="1" applyFill="1" applyBorder="1" applyAlignment="1" applyProtection="1">
      <alignment horizontal="center" vertical="center" wrapText="1"/>
    </xf>
    <xf numFmtId="0" fontId="3" fillId="0" borderId="31" xfId="1" applyFont="1" applyFill="1" applyBorder="1" applyAlignment="1" applyProtection="1">
      <alignment horizontal="center" vertical="center" wrapText="1"/>
    </xf>
    <xf numFmtId="0" fontId="3" fillId="0" borderId="22" xfId="1" applyFont="1" applyFill="1" applyBorder="1" applyAlignment="1" applyProtection="1">
      <alignment horizontal="center" vertical="center" textRotation="90" wrapText="1"/>
    </xf>
    <xf numFmtId="0" fontId="3" fillId="0" borderId="25" xfId="1" applyFont="1" applyFill="1" applyBorder="1" applyAlignment="1" applyProtection="1">
      <alignment horizontal="center" vertical="center" textRotation="90" wrapText="1"/>
    </xf>
    <xf numFmtId="0" fontId="3" fillId="0" borderId="23" xfId="1" applyFont="1" applyFill="1" applyBorder="1" applyAlignment="1" applyProtection="1">
      <alignment horizontal="center" vertical="center" textRotation="90" wrapText="1"/>
    </xf>
    <xf numFmtId="0" fontId="3" fillId="0" borderId="32" xfId="1" applyFont="1" applyFill="1" applyBorder="1" applyAlignment="1" applyProtection="1">
      <alignment horizontal="center" vertical="center" textRotation="90" wrapText="1"/>
    </xf>
    <xf numFmtId="0" fontId="4" fillId="0" borderId="94" xfId="1" applyFont="1" applyFill="1" applyBorder="1" applyAlignment="1" applyProtection="1">
      <alignment horizontal="left" vertical="center"/>
    </xf>
    <xf numFmtId="0" fontId="4" fillId="0" borderId="95" xfId="1" applyFont="1" applyFill="1" applyBorder="1" applyAlignment="1" applyProtection="1">
      <alignment horizontal="left" vertical="center"/>
    </xf>
    <xf numFmtId="0" fontId="4" fillId="0" borderId="55" xfId="1" applyFont="1" applyFill="1" applyBorder="1" applyAlignment="1" applyProtection="1">
      <alignment horizontal="left" vertical="center"/>
    </xf>
    <xf numFmtId="0" fontId="4" fillId="0" borderId="102" xfId="1" applyFont="1" applyFill="1" applyBorder="1" applyAlignment="1" applyProtection="1">
      <alignment horizontal="left" vertical="center"/>
    </xf>
    <xf numFmtId="0" fontId="3" fillId="0" borderId="21" xfId="1" applyNumberFormat="1" applyFont="1" applyFill="1" applyBorder="1" applyAlignment="1" applyProtection="1">
      <alignment horizontal="center" vertical="center" textRotation="90" wrapText="1"/>
    </xf>
    <xf numFmtId="0" fontId="3" fillId="0" borderId="29" xfId="1" applyNumberFormat="1" applyFont="1" applyFill="1" applyBorder="1" applyAlignment="1" applyProtection="1">
      <alignment horizontal="center" vertical="center" textRotation="90" wrapText="1"/>
    </xf>
    <xf numFmtId="0" fontId="3" fillId="0" borderId="20" xfId="1" applyFont="1" applyFill="1" applyBorder="1" applyAlignment="1" applyProtection="1">
      <alignment horizontal="center" vertical="center" textRotation="90" wrapText="1"/>
    </xf>
    <xf numFmtId="0" fontId="3" fillId="0" borderId="30" xfId="1" applyFont="1" applyFill="1" applyBorder="1" applyAlignment="1" applyProtection="1">
      <alignment horizontal="center" vertical="center" textRotation="90" wrapText="1"/>
    </xf>
    <xf numFmtId="49" fontId="3" fillId="0" borderId="5" xfId="1" applyNumberFormat="1" applyFont="1" applyFill="1" applyBorder="1" applyAlignment="1" applyProtection="1">
      <alignment horizontal="center" vertical="center"/>
      <protection locked="0"/>
    </xf>
    <xf numFmtId="49" fontId="3" fillId="0" borderId="6" xfId="1" applyNumberFormat="1" applyFont="1" applyFill="1" applyBorder="1" applyAlignment="1" applyProtection="1">
      <alignment horizontal="center" vertical="center"/>
      <protection locked="0"/>
    </xf>
    <xf numFmtId="0" fontId="3" fillId="0" borderId="15" xfId="1" applyFont="1" applyFill="1" applyBorder="1" applyAlignment="1" applyProtection="1">
      <alignment horizontal="center" vertical="center" textRotation="90"/>
    </xf>
    <xf numFmtId="0" fontId="3" fillId="0" borderId="0"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textRotation="90" wrapText="1"/>
    </xf>
    <xf numFmtId="0" fontId="3" fillId="0" borderId="24" xfId="1" applyFont="1" applyFill="1" applyBorder="1" applyAlignment="1" applyProtection="1">
      <alignment horizontal="center" vertical="center" textRotation="90" wrapText="1"/>
    </xf>
    <xf numFmtId="0" fontId="3" fillId="0" borderId="15" xfId="1" applyNumberFormat="1" applyFont="1" applyFill="1" applyBorder="1" applyAlignment="1" applyProtection="1">
      <alignment horizontal="center" vertical="center" textRotation="90" wrapText="1"/>
    </xf>
    <xf numFmtId="0" fontId="3" fillId="0" borderId="28" xfId="1" applyFont="1" applyFill="1" applyBorder="1" applyAlignment="1" applyProtection="1">
      <alignment horizontal="center" vertical="center" textRotation="90" wrapText="1"/>
    </xf>
    <xf numFmtId="0" fontId="3" fillId="0" borderId="0" xfId="1" applyFont="1" applyFill="1" applyBorder="1" applyAlignment="1" applyProtection="1">
      <alignment horizontal="center" vertical="center" textRotation="90" wrapText="1"/>
    </xf>
    <xf numFmtId="0" fontId="3" fillId="0" borderId="103" xfId="1" applyFont="1" applyFill="1" applyBorder="1" applyAlignment="1" applyProtection="1">
      <alignment horizontal="center" vertical="center" textRotation="90" wrapText="1"/>
    </xf>
    <xf numFmtId="0" fontId="3" fillId="0" borderId="0" xfId="2" applyFont="1" applyAlignment="1">
      <alignment horizontal="left" vertical="center"/>
    </xf>
    <xf numFmtId="0" fontId="10" fillId="0" borderId="0" xfId="2" applyFont="1" applyAlignment="1">
      <alignment horizontal="center" vertical="center"/>
    </xf>
    <xf numFmtId="0" fontId="3" fillId="0" borderId="51" xfId="2" applyFont="1" applyBorder="1" applyAlignment="1">
      <alignment horizontal="center" wrapText="1"/>
    </xf>
    <xf numFmtId="0" fontId="3" fillId="0" borderId="52" xfId="2" applyFont="1" applyBorder="1" applyAlignment="1">
      <alignment horizontal="center" wrapText="1"/>
    </xf>
    <xf numFmtId="0" fontId="3" fillId="0" borderId="23" xfId="1" applyFont="1" applyBorder="1" applyAlignment="1">
      <alignment horizontal="center" vertical="center" wrapText="1"/>
    </xf>
    <xf numFmtId="0" fontId="3" fillId="0" borderId="77" xfId="1" applyFont="1" applyBorder="1" applyAlignment="1">
      <alignment horizontal="center" vertical="center" wrapText="1"/>
    </xf>
    <xf numFmtId="0" fontId="3" fillId="0" borderId="23" xfId="2" applyFont="1" applyBorder="1" applyAlignment="1">
      <alignment horizontal="center" vertical="center" wrapText="1"/>
    </xf>
    <xf numFmtId="0" fontId="3" fillId="0" borderId="77" xfId="2" applyFont="1" applyBorder="1" applyAlignment="1">
      <alignment horizontal="center" vertical="center" wrapText="1"/>
    </xf>
    <xf numFmtId="0" fontId="4" fillId="0" borderId="51" xfId="2" applyFont="1" applyBorder="1" applyAlignment="1">
      <alignment horizontal="right" vertical="center" wrapText="1"/>
    </xf>
    <xf numFmtId="0" fontId="4" fillId="0" borderId="5" xfId="2" applyFont="1" applyBorder="1" applyAlignment="1">
      <alignment horizontal="right" vertical="center" wrapText="1"/>
    </xf>
    <xf numFmtId="0" fontId="3" fillId="0" borderId="23" xfId="2" applyFont="1" applyFill="1" applyBorder="1" applyAlignment="1" applyProtection="1">
      <alignment horizontal="center" vertical="center" wrapText="1"/>
      <protection locked="0"/>
    </xf>
    <xf numFmtId="0" fontId="3" fillId="0" borderId="77"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left" vertical="center" wrapText="1"/>
      <protection locked="0"/>
    </xf>
    <xf numFmtId="0" fontId="3" fillId="0" borderId="77" xfId="2" applyFont="1" applyFill="1" applyBorder="1" applyAlignment="1" applyProtection="1">
      <alignment horizontal="left" vertical="center" wrapText="1"/>
      <protection locked="0"/>
    </xf>
    <xf numFmtId="3" fontId="3" fillId="0" borderId="23" xfId="2" applyNumberFormat="1" applyFont="1" applyFill="1" applyBorder="1" applyAlignment="1" applyProtection="1">
      <alignment horizontal="center" vertical="center" wrapText="1"/>
      <protection locked="0"/>
    </xf>
    <xf numFmtId="3" fontId="3" fillId="0" borderId="77" xfId="2" applyNumberFormat="1" applyFont="1" applyFill="1" applyBorder="1" applyAlignment="1" applyProtection="1">
      <alignment horizontal="center" vertical="center" wrapText="1"/>
      <protection locked="0"/>
    </xf>
    <xf numFmtId="0" fontId="3" fillId="0" borderId="51" xfId="2" applyFont="1" applyBorder="1" applyAlignment="1">
      <alignment horizontal="center" vertical="center" wrapText="1"/>
    </xf>
    <xf numFmtId="0" fontId="3" fillId="0" borderId="52" xfId="2" applyFont="1" applyBorder="1" applyAlignment="1">
      <alignment horizontal="center" vertical="center" wrapText="1"/>
    </xf>
    <xf numFmtId="0" fontId="3" fillId="0" borderId="40" xfId="2" applyFont="1" applyFill="1" applyBorder="1" applyAlignment="1" applyProtection="1">
      <alignment horizontal="center" vertical="center" wrapText="1"/>
      <protection locked="0"/>
    </xf>
    <xf numFmtId="0" fontId="3" fillId="0" borderId="40" xfId="2" applyFont="1" applyFill="1" applyBorder="1" applyAlignment="1" applyProtection="1">
      <alignment horizontal="left" vertical="center" wrapText="1"/>
      <protection locked="0"/>
    </xf>
    <xf numFmtId="3" fontId="3" fillId="0" borderId="40" xfId="2" applyNumberFormat="1" applyFont="1" applyFill="1" applyBorder="1" applyAlignment="1" applyProtection="1">
      <alignment horizontal="center" vertical="center" wrapText="1"/>
      <protection locked="0"/>
    </xf>
    <xf numFmtId="0" fontId="3" fillId="0" borderId="0" xfId="1" applyFont="1" applyFill="1" applyAlignment="1">
      <alignment horizontal="left" vertical="center"/>
    </xf>
    <xf numFmtId="0" fontId="11" fillId="0" borderId="0" xfId="1" applyFont="1" applyFill="1" applyAlignment="1">
      <alignment horizontal="left" vertical="center"/>
    </xf>
    <xf numFmtId="0" fontId="10" fillId="0" borderId="0" xfId="1" applyFont="1" applyFill="1" applyAlignment="1">
      <alignment horizontal="center" vertical="center"/>
    </xf>
    <xf numFmtId="49" fontId="4" fillId="0" borderId="0" xfId="1" applyNumberFormat="1" applyFont="1" applyFill="1" applyAlignment="1">
      <alignment horizontal="left" vertical="center"/>
    </xf>
    <xf numFmtId="0" fontId="3" fillId="0" borderId="53" xfId="1" applyFont="1" applyBorder="1" applyAlignment="1">
      <alignment horizontal="center" vertical="center" wrapText="1"/>
    </xf>
    <xf numFmtId="0" fontId="3" fillId="0" borderId="53" xfId="1" applyFont="1" applyFill="1" applyBorder="1" applyAlignment="1">
      <alignment horizontal="center" vertical="center" wrapText="1"/>
    </xf>
    <xf numFmtId="0" fontId="4" fillId="0" borderId="51"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4" fillId="0" borderId="52" xfId="1" applyFont="1" applyFill="1" applyBorder="1" applyAlignment="1">
      <alignment horizontal="right" vertical="center" wrapText="1"/>
    </xf>
    <xf numFmtId="0" fontId="3" fillId="0" borderId="23" xfId="1" applyFont="1" applyFill="1" applyBorder="1" applyAlignment="1" applyProtection="1">
      <alignment horizontal="center" vertical="center" wrapText="1"/>
      <protection locked="0"/>
    </xf>
    <xf numFmtId="0" fontId="3" fillId="0" borderId="40" xfId="1" applyFont="1" applyFill="1" applyBorder="1" applyAlignment="1" applyProtection="1">
      <alignment horizontal="center" vertical="center" wrapText="1"/>
      <protection locked="0"/>
    </xf>
    <xf numFmtId="0" fontId="3" fillId="0" borderId="77" xfId="1" applyFont="1" applyFill="1" applyBorder="1" applyAlignment="1" applyProtection="1">
      <alignment horizontal="center" vertical="center" wrapText="1"/>
      <protection locked="0"/>
    </xf>
    <xf numFmtId="0" fontId="3" fillId="0" borderId="93" xfId="1" applyFont="1" applyFill="1" applyBorder="1" applyAlignment="1" applyProtection="1">
      <alignment horizontal="left" vertical="center" wrapText="1"/>
      <protection locked="0"/>
    </xf>
    <xf numFmtId="0" fontId="3" fillId="0" borderId="20" xfId="1" applyFont="1" applyFill="1" applyBorder="1" applyAlignment="1" applyProtection="1">
      <alignment horizontal="left" vertical="center" wrapText="1"/>
      <protection locked="0"/>
    </xf>
    <xf numFmtId="0" fontId="3" fillId="0" borderId="17" xfId="1" applyFont="1" applyFill="1" applyBorder="1" applyAlignment="1" applyProtection="1">
      <alignment horizontal="left" vertical="center" wrapText="1"/>
      <protection locked="0"/>
    </xf>
    <xf numFmtId="0" fontId="3" fillId="0" borderId="28" xfId="1" applyFont="1" applyFill="1" applyBorder="1" applyAlignment="1" applyProtection="1">
      <alignment horizontal="left" vertical="center" wrapText="1"/>
      <protection locked="0"/>
    </xf>
    <xf numFmtId="0" fontId="3" fillId="0" borderId="74" xfId="1" applyFont="1" applyFill="1" applyBorder="1" applyAlignment="1" applyProtection="1">
      <alignment horizontal="left" vertical="center" wrapText="1"/>
      <protection locked="0"/>
    </xf>
    <xf numFmtId="0" fontId="3" fillId="0" borderId="75" xfId="1" applyFont="1" applyFill="1" applyBorder="1" applyAlignment="1" applyProtection="1">
      <alignment horizontal="left" vertical="center" wrapText="1"/>
      <protection locked="0"/>
    </xf>
    <xf numFmtId="3" fontId="3" fillId="0" borderId="23" xfId="0" applyNumberFormat="1" applyFont="1" applyFill="1" applyBorder="1" applyAlignment="1" applyProtection="1">
      <alignment horizontal="center" vertical="center" wrapText="1"/>
      <protection locked="0"/>
    </xf>
    <xf numFmtId="3" fontId="3" fillId="0" borderId="40" xfId="0" applyNumberFormat="1" applyFont="1" applyFill="1" applyBorder="1" applyAlignment="1" applyProtection="1">
      <alignment horizontal="center" vertical="center" wrapText="1"/>
      <protection locked="0"/>
    </xf>
    <xf numFmtId="3" fontId="3" fillId="0" borderId="77" xfId="0" applyNumberFormat="1" applyFont="1" applyFill="1" applyBorder="1" applyAlignment="1" applyProtection="1">
      <alignment horizontal="center" vertical="center" wrapText="1"/>
      <protection locked="0"/>
    </xf>
    <xf numFmtId="3" fontId="3" fillId="0" borderId="23" xfId="1" applyNumberFormat="1" applyFont="1" applyFill="1" applyBorder="1" applyAlignment="1" applyProtection="1">
      <alignment horizontal="center" vertical="center" wrapText="1"/>
      <protection locked="0"/>
    </xf>
    <xf numFmtId="3" fontId="3" fillId="0" borderId="40" xfId="1" applyNumberFormat="1" applyFont="1" applyFill="1" applyBorder="1" applyAlignment="1" applyProtection="1">
      <alignment horizontal="center" vertical="center" wrapText="1"/>
      <protection locked="0"/>
    </xf>
    <xf numFmtId="3" fontId="3" fillId="0" borderId="77" xfId="1" applyNumberFormat="1" applyFont="1" applyFill="1" applyBorder="1" applyAlignment="1" applyProtection="1">
      <alignment horizontal="center" vertical="center" wrapText="1"/>
      <protection locked="0"/>
    </xf>
    <xf numFmtId="0" fontId="3" fillId="0" borderId="51" xfId="1" applyFont="1" applyFill="1" applyBorder="1" applyAlignment="1" applyProtection="1">
      <alignment horizontal="left" vertical="center" wrapText="1"/>
      <protection locked="0"/>
    </xf>
    <xf numFmtId="0" fontId="3" fillId="0" borderId="52" xfId="1" applyFont="1" applyFill="1" applyBorder="1" applyAlignment="1" applyProtection="1">
      <alignment horizontal="left" vertical="center" wrapText="1"/>
      <protection locked="0"/>
    </xf>
    <xf numFmtId="0" fontId="3" fillId="0" borderId="0" xfId="0" applyFont="1" applyFill="1" applyAlignment="1">
      <alignment horizontal="left" vertical="center"/>
    </xf>
    <xf numFmtId="0" fontId="4" fillId="0" borderId="0" xfId="1" applyFont="1" applyAlignment="1">
      <alignment horizontal="left"/>
    </xf>
    <xf numFmtId="0" fontId="3" fillId="0" borderId="0" xfId="2" applyFont="1" applyFill="1" applyBorder="1" applyAlignment="1" applyProtection="1">
      <alignment horizontal="left" vertical="center" wrapText="1"/>
      <protection locked="0"/>
    </xf>
    <xf numFmtId="49" fontId="3" fillId="0" borderId="23" xfId="1" applyNumberFormat="1" applyFont="1" applyBorder="1" applyAlignment="1" applyProtection="1">
      <alignment horizontal="center" vertical="center" wrapText="1"/>
      <protection locked="0"/>
    </xf>
    <xf numFmtId="49" fontId="3" fillId="0" borderId="40" xfId="1" applyNumberFormat="1" applyFont="1" applyBorder="1" applyAlignment="1" applyProtection="1">
      <alignment horizontal="center" vertical="center" wrapText="1"/>
      <protection locked="0"/>
    </xf>
    <xf numFmtId="49" fontId="3" fillId="0" borderId="77" xfId="1" applyNumberFormat="1" applyFont="1" applyBorder="1" applyAlignment="1" applyProtection="1">
      <alignment horizontal="center" vertical="center" wrapText="1"/>
      <protection locked="0"/>
    </xf>
    <xf numFmtId="3" fontId="3" fillId="0" borderId="23" xfId="2" applyNumberFormat="1" applyFont="1" applyFill="1" applyBorder="1" applyAlignment="1">
      <alignment horizontal="left" vertical="center" wrapText="1"/>
    </xf>
    <xf numFmtId="3" fontId="3" fillId="0" borderId="40" xfId="2" applyNumberFormat="1" applyFont="1" applyFill="1" applyBorder="1" applyAlignment="1">
      <alignment horizontal="left" vertical="center" wrapText="1"/>
    </xf>
    <xf numFmtId="3" fontId="3" fillId="0" borderId="77" xfId="2" applyNumberFormat="1" applyFont="1" applyFill="1" applyBorder="1" applyAlignment="1">
      <alignment horizontal="left" vertical="center" wrapText="1"/>
    </xf>
    <xf numFmtId="3" fontId="3" fillId="0" borderId="53" xfId="1" applyNumberFormat="1" applyFont="1" applyBorder="1" applyAlignment="1" applyProtection="1">
      <alignment horizontal="center" vertical="center" wrapText="1"/>
      <protection locked="0"/>
    </xf>
    <xf numFmtId="49" fontId="3" fillId="0" borderId="23" xfId="1" applyNumberFormat="1" applyFont="1" applyFill="1" applyBorder="1" applyAlignment="1" applyProtection="1">
      <alignment horizontal="center" vertical="center" wrapText="1"/>
      <protection locked="0"/>
    </xf>
    <xf numFmtId="49" fontId="3" fillId="0" borderId="40" xfId="1" applyNumberFormat="1" applyFont="1" applyFill="1" applyBorder="1" applyAlignment="1" applyProtection="1">
      <alignment horizontal="center" vertical="center" wrapText="1"/>
      <protection locked="0"/>
    </xf>
    <xf numFmtId="49" fontId="3" fillId="0" borderId="77" xfId="1" applyNumberFormat="1" applyFont="1" applyFill="1" applyBorder="1" applyAlignment="1" applyProtection="1">
      <alignment horizontal="center" vertical="center" wrapText="1"/>
      <protection locked="0"/>
    </xf>
    <xf numFmtId="4" fontId="3" fillId="0" borderId="23" xfId="2" applyNumberFormat="1" applyFont="1" applyFill="1" applyBorder="1" applyAlignment="1">
      <alignment horizontal="left" vertical="center" wrapText="1"/>
    </xf>
    <xf numFmtId="4" fontId="3" fillId="0" borderId="40" xfId="2" applyNumberFormat="1" applyFont="1" applyFill="1" applyBorder="1" applyAlignment="1">
      <alignment horizontal="left" vertical="center" wrapText="1"/>
    </xf>
    <xf numFmtId="4" fontId="3" fillId="0" borderId="77" xfId="2" applyNumberFormat="1" applyFont="1" applyFill="1" applyBorder="1" applyAlignment="1">
      <alignment horizontal="left" vertical="center" wrapText="1"/>
    </xf>
    <xf numFmtId="3" fontId="3" fillId="0" borderId="53" xfId="1" applyNumberFormat="1" applyFont="1" applyFill="1" applyBorder="1" applyAlignment="1" applyProtection="1">
      <alignment horizontal="center" vertical="center" wrapText="1"/>
      <protection locked="0"/>
    </xf>
    <xf numFmtId="0" fontId="3" fillId="0" borderId="23" xfId="1" applyFont="1" applyBorder="1" applyAlignment="1" applyProtection="1">
      <alignment horizontal="left" vertical="center" wrapText="1"/>
      <protection locked="0"/>
    </xf>
    <xf numFmtId="0" fontId="3" fillId="0" borderId="77" xfId="1" applyFont="1" applyBorder="1" applyAlignment="1" applyProtection="1">
      <alignment horizontal="left" vertical="center" wrapText="1"/>
      <protection locked="0"/>
    </xf>
    <xf numFmtId="0" fontId="3" fillId="0" borderId="23" xfId="1" applyFont="1" applyFill="1" applyBorder="1" applyAlignment="1" applyProtection="1">
      <alignment horizontal="left" vertical="center" wrapText="1"/>
      <protection locked="0"/>
    </xf>
    <xf numFmtId="0" fontId="3" fillId="0" borderId="40" xfId="1" applyFont="1" applyFill="1" applyBorder="1" applyAlignment="1" applyProtection="1">
      <alignment horizontal="left" vertical="center" wrapText="1"/>
      <protection locked="0"/>
    </xf>
    <xf numFmtId="0" fontId="3" fillId="0" borderId="77" xfId="1" applyFont="1" applyFill="1" applyBorder="1" applyAlignment="1" applyProtection="1">
      <alignment horizontal="left" vertical="center" wrapText="1"/>
      <protection locked="0"/>
    </xf>
    <xf numFmtId="0" fontId="3" fillId="0" borderId="40" xfId="1" applyFont="1" applyBorder="1" applyAlignment="1" applyProtection="1">
      <alignment horizontal="left" vertical="center" wrapText="1"/>
      <protection locked="0"/>
    </xf>
    <xf numFmtId="49" fontId="3" fillId="0" borderId="23" xfId="1" applyNumberFormat="1" applyFont="1" applyBorder="1" applyAlignment="1" applyProtection="1">
      <alignment horizontal="center" vertical="center"/>
      <protection locked="0"/>
    </xf>
    <xf numFmtId="49" fontId="3" fillId="0" borderId="77" xfId="1" applyNumberFormat="1" applyFont="1" applyBorder="1" applyAlignment="1" applyProtection="1">
      <alignment horizontal="center" vertical="center"/>
      <protection locked="0"/>
    </xf>
    <xf numFmtId="0" fontId="3" fillId="0" borderId="23" xfId="1" applyFont="1" applyBorder="1" applyAlignment="1" applyProtection="1">
      <alignment horizontal="left" vertical="center"/>
      <protection locked="0"/>
    </xf>
    <xf numFmtId="0" fontId="3" fillId="0" borderId="77" xfId="1" applyFont="1" applyBorder="1" applyAlignment="1" applyProtection="1">
      <alignment horizontal="left" vertical="center"/>
      <protection locked="0"/>
    </xf>
    <xf numFmtId="49" fontId="3" fillId="0" borderId="40" xfId="1" applyNumberFormat="1" applyFont="1" applyBorder="1" applyAlignment="1" applyProtection="1">
      <alignment horizontal="center" vertical="center"/>
      <protection locked="0"/>
    </xf>
    <xf numFmtId="0" fontId="3" fillId="0" borderId="40" xfId="1" applyFont="1" applyBorder="1" applyAlignment="1" applyProtection="1">
      <alignment horizontal="left" vertical="center"/>
      <protection locked="0"/>
    </xf>
    <xf numFmtId="3" fontId="3" fillId="0" borderId="53" xfId="1" applyNumberFormat="1" applyFont="1" applyBorder="1" applyAlignment="1">
      <alignment horizontal="center" vertical="center" wrapText="1"/>
    </xf>
    <xf numFmtId="0" fontId="3" fillId="0" borderId="23" xfId="1" applyFont="1" applyBorder="1" applyAlignment="1" applyProtection="1">
      <alignment horizontal="center" vertical="center" wrapText="1"/>
      <protection locked="0"/>
    </xf>
    <xf numFmtId="0" fontId="3" fillId="0" borderId="40" xfId="1" applyFont="1" applyBorder="1" applyAlignment="1" applyProtection="1">
      <alignment horizontal="center" vertical="center" wrapText="1"/>
      <protection locked="0"/>
    </xf>
    <xf numFmtId="0" fontId="3" fillId="0" borderId="77" xfId="1" applyFont="1" applyBorder="1" applyAlignment="1" applyProtection="1">
      <alignment horizontal="center" vertical="center" wrapText="1"/>
      <protection locked="0"/>
    </xf>
    <xf numFmtId="0" fontId="3" fillId="0" borderId="23" xfId="1" quotePrefix="1" applyFont="1" applyBorder="1" applyAlignment="1" applyProtection="1">
      <alignment horizontal="left" vertical="center" wrapText="1"/>
      <protection locked="0"/>
    </xf>
    <xf numFmtId="0" fontId="3" fillId="0" borderId="40" xfId="1" quotePrefix="1" applyFont="1" applyBorder="1" applyAlignment="1" applyProtection="1">
      <alignment horizontal="left" vertical="center" wrapText="1"/>
      <protection locked="0"/>
    </xf>
    <xf numFmtId="0" fontId="3" fillId="0" borderId="77" xfId="1" quotePrefix="1" applyFont="1" applyBorder="1" applyAlignment="1" applyProtection="1">
      <alignment horizontal="left" vertical="center" wrapText="1"/>
      <protection locked="0"/>
    </xf>
    <xf numFmtId="3" fontId="3" fillId="0" borderId="53" xfId="1" applyNumberFormat="1" applyFont="1" applyFill="1" applyBorder="1" applyAlignment="1">
      <alignment horizontal="center" vertical="center" wrapText="1"/>
    </xf>
    <xf numFmtId="0" fontId="4" fillId="0" borderId="74" xfId="1" applyFont="1" applyBorder="1" applyAlignment="1">
      <alignment horizontal="right" wrapText="1"/>
    </xf>
    <xf numFmtId="0" fontId="4" fillId="0" borderId="75" xfId="1" applyFont="1" applyBorder="1" applyAlignment="1">
      <alignment horizontal="right" wrapText="1"/>
    </xf>
    <xf numFmtId="0" fontId="4" fillId="0" borderId="23" xfId="1" applyFont="1" applyBorder="1" applyAlignment="1" applyProtection="1">
      <alignment horizontal="center" vertical="center" wrapText="1"/>
      <protection locked="0"/>
    </xf>
    <xf numFmtId="0" fontId="4" fillId="0" borderId="40" xfId="1" applyFont="1" applyBorder="1" applyAlignment="1" applyProtection="1">
      <alignment horizontal="center" vertical="center" wrapText="1"/>
      <protection locked="0"/>
    </xf>
    <xf numFmtId="0" fontId="4" fillId="0" borderId="77" xfId="1" applyFont="1" applyBorder="1" applyAlignment="1" applyProtection="1">
      <alignment horizontal="center" vertical="center" wrapText="1"/>
      <protection locked="0"/>
    </xf>
    <xf numFmtId="0" fontId="4" fillId="0" borderId="23" xfId="1" applyFont="1" applyBorder="1" applyAlignment="1" applyProtection="1">
      <alignment horizontal="left" vertical="center" wrapText="1"/>
      <protection locked="0"/>
    </xf>
    <xf numFmtId="0" fontId="4" fillId="0" borderId="40" xfId="1" applyFont="1" applyBorder="1" applyAlignment="1" applyProtection="1">
      <alignment horizontal="left" vertical="center" wrapText="1"/>
      <protection locked="0"/>
    </xf>
    <xf numFmtId="0" fontId="4" fillId="0" borderId="77" xfId="1" applyFont="1" applyBorder="1" applyAlignment="1" applyProtection="1">
      <alignment horizontal="left" vertical="center" wrapText="1"/>
      <protection locked="0"/>
    </xf>
    <xf numFmtId="0" fontId="4" fillId="0" borderId="23" xfId="1" applyFont="1" applyBorder="1" applyAlignment="1" applyProtection="1">
      <alignment vertical="center" wrapText="1"/>
      <protection locked="0"/>
    </xf>
    <xf numFmtId="0" fontId="4" fillId="0" borderId="40" xfId="1" applyFont="1" applyBorder="1" applyAlignment="1" applyProtection="1">
      <alignment vertical="center" wrapText="1"/>
      <protection locked="0"/>
    </xf>
    <xf numFmtId="0" fontId="4" fillId="0" borderId="77" xfId="1" applyFont="1" applyBorder="1" applyAlignment="1" applyProtection="1">
      <alignment vertical="center" wrapText="1"/>
      <protection locked="0"/>
    </xf>
    <xf numFmtId="0" fontId="10" fillId="0" borderId="0" xfId="1" applyFont="1" applyBorder="1" applyAlignment="1">
      <alignment horizontal="center"/>
    </xf>
    <xf numFmtId="0" fontId="3" fillId="0" borderId="0" xfId="1" applyFont="1" applyBorder="1" applyAlignment="1">
      <alignment horizontal="left"/>
    </xf>
    <xf numFmtId="0" fontId="3" fillId="0" borderId="51" xfId="1" applyFont="1" applyBorder="1" applyAlignment="1">
      <alignment horizontal="center" vertical="center" wrapText="1"/>
    </xf>
    <xf numFmtId="0" fontId="3" fillId="0" borderId="52" xfId="1" applyFont="1" applyBorder="1" applyAlignment="1">
      <alignment horizontal="center" vertical="center" wrapText="1"/>
    </xf>
    <xf numFmtId="0" fontId="15" fillId="0" borderId="0" xfId="5" applyFont="1" applyFill="1" applyAlignment="1">
      <alignment horizontal="center" wrapText="1"/>
    </xf>
    <xf numFmtId="0" fontId="4" fillId="0" borderId="53" xfId="5" applyFont="1" applyFill="1" applyBorder="1" applyAlignment="1">
      <alignment horizontal="center" vertical="center"/>
    </xf>
    <xf numFmtId="0" fontId="4" fillId="0" borderId="53" xfId="5" applyFont="1" applyFill="1" applyBorder="1" applyAlignment="1">
      <alignment horizontal="center" vertical="center" wrapText="1"/>
    </xf>
    <xf numFmtId="0" fontId="3" fillId="0" borderId="53" xfId="5" applyFont="1" applyFill="1" applyBorder="1" applyAlignment="1">
      <alignment horizontal="center" vertical="center" wrapText="1"/>
    </xf>
    <xf numFmtId="49" fontId="3" fillId="0" borderId="53" xfId="5" applyNumberFormat="1" applyFont="1" applyFill="1" applyBorder="1" applyAlignment="1">
      <alignment horizontal="center" vertical="center" wrapText="1"/>
    </xf>
    <xf numFmtId="49" fontId="3" fillId="0" borderId="51" xfId="5" applyNumberFormat="1" applyFont="1" applyFill="1" applyBorder="1" applyAlignment="1">
      <alignment horizontal="center" vertical="center" wrapText="1"/>
    </xf>
    <xf numFmtId="49" fontId="3" fillId="0" borderId="5" xfId="5" applyNumberFormat="1" applyFont="1" applyFill="1" applyBorder="1" applyAlignment="1">
      <alignment horizontal="center" vertical="center" wrapText="1"/>
    </xf>
    <xf numFmtId="49" fontId="3" fillId="0" borderId="115" xfId="5" applyNumberFormat="1" applyFont="1" applyFill="1" applyBorder="1" applyAlignment="1">
      <alignment horizontal="center" vertical="center" wrapText="1"/>
    </xf>
    <xf numFmtId="49" fontId="3" fillId="0" borderId="0" xfId="5" applyNumberFormat="1" applyFont="1" applyFill="1" applyBorder="1" applyAlignment="1">
      <alignment horizontal="center" vertical="center" wrapText="1"/>
    </xf>
    <xf numFmtId="49" fontId="3" fillId="0" borderId="111" xfId="5" applyNumberFormat="1" applyFont="1" applyFill="1" applyBorder="1" applyAlignment="1">
      <alignment horizontal="center" vertical="center" wrapText="1"/>
    </xf>
    <xf numFmtId="3" fontId="3" fillId="0" borderId="23" xfId="5" applyNumberFormat="1" applyFont="1" applyFill="1" applyBorder="1" applyAlignment="1">
      <alignment horizontal="center" vertical="center" wrapText="1"/>
    </xf>
    <xf numFmtId="3" fontId="3" fillId="0" borderId="40" xfId="5" applyNumberFormat="1" applyFont="1" applyFill="1" applyBorder="1" applyAlignment="1">
      <alignment horizontal="center" vertical="center" wrapText="1"/>
    </xf>
    <xf numFmtId="3" fontId="3" fillId="0" borderId="77" xfId="5" applyNumberFormat="1" applyFont="1" applyFill="1" applyBorder="1" applyAlignment="1">
      <alignment horizontal="center" vertical="center" wrapText="1"/>
    </xf>
    <xf numFmtId="0" fontId="3" fillId="0" borderId="51" xfId="5" applyFont="1" applyFill="1" applyBorder="1" applyAlignment="1">
      <alignment horizontal="left" vertical="center" wrapText="1"/>
    </xf>
    <xf numFmtId="0" fontId="3" fillId="0" borderId="5" xfId="5" applyFont="1" applyFill="1" applyBorder="1" applyAlignment="1">
      <alignment horizontal="left" vertical="center" wrapText="1"/>
    </xf>
    <xf numFmtId="3" fontId="3" fillId="0" borderId="53" xfId="5" applyNumberFormat="1" applyFont="1" applyFill="1" applyBorder="1" applyAlignment="1">
      <alignment horizontal="center" vertical="center" wrapText="1"/>
    </xf>
    <xf numFmtId="49" fontId="3" fillId="0" borderId="23" xfId="5" applyNumberFormat="1" applyFont="1" applyFill="1" applyBorder="1" applyAlignment="1">
      <alignment horizontal="center" vertical="center" wrapText="1"/>
    </xf>
    <xf numFmtId="49" fontId="3" fillId="0" borderId="77" xfId="5" applyNumberFormat="1" applyFont="1" applyFill="1" applyBorder="1" applyAlignment="1">
      <alignment horizontal="center" vertical="center" wrapText="1"/>
    </xf>
    <xf numFmtId="3" fontId="3" fillId="0" borderId="93" xfId="5" applyNumberFormat="1" applyFont="1" applyFill="1" applyBorder="1" applyAlignment="1">
      <alignment horizontal="center" vertical="center" wrapText="1"/>
    </xf>
    <xf numFmtId="3" fontId="3" fillId="0" borderId="74" xfId="5" applyNumberFormat="1" applyFont="1" applyFill="1" applyBorder="1" applyAlignment="1">
      <alignment horizontal="center" vertical="center" wrapText="1"/>
    </xf>
    <xf numFmtId="0" fontId="4" fillId="0" borderId="5" xfId="5" applyFont="1" applyFill="1" applyBorder="1" applyAlignment="1">
      <alignment horizontal="right" vertical="center" wrapText="1"/>
    </xf>
    <xf numFmtId="0" fontId="4" fillId="0" borderId="52" xfId="5" applyFont="1" applyFill="1" applyBorder="1" applyAlignment="1">
      <alignment horizontal="right" vertical="center" wrapText="1"/>
    </xf>
    <xf numFmtId="0" fontId="3" fillId="0" borderId="17" xfId="5" applyFont="1" applyFill="1" applyBorder="1" applyAlignment="1">
      <alignment horizontal="left" vertical="center" wrapText="1"/>
    </xf>
    <xf numFmtId="0" fontId="3" fillId="0" borderId="0" xfId="5" applyFont="1" applyFill="1" applyBorder="1" applyAlignment="1">
      <alignment horizontal="left" vertical="center" wrapText="1"/>
    </xf>
    <xf numFmtId="164" fontId="3" fillId="0" borderId="23" xfId="5" applyNumberFormat="1" applyFont="1" applyFill="1" applyBorder="1" applyAlignment="1">
      <alignment horizontal="center" vertical="center"/>
    </xf>
    <xf numFmtId="164" fontId="3" fillId="0" borderId="77" xfId="5" applyNumberFormat="1" applyFont="1" applyFill="1" applyBorder="1" applyAlignment="1">
      <alignment horizontal="center" vertical="center"/>
    </xf>
    <xf numFmtId="0" fontId="3" fillId="0" borderId="93" xfId="0" applyFont="1" applyFill="1" applyBorder="1" applyAlignment="1">
      <alignment horizontal="left" vertical="center" wrapText="1"/>
    </xf>
    <xf numFmtId="0" fontId="3" fillId="0" borderId="74" xfId="0" applyFont="1" applyFill="1" applyBorder="1" applyAlignment="1">
      <alignment horizontal="left" vertical="center" wrapText="1"/>
    </xf>
    <xf numFmtId="3" fontId="3" fillId="0" borderId="23" xfId="5" applyNumberFormat="1" applyFont="1" applyFill="1" applyBorder="1" applyAlignment="1">
      <alignment horizontal="center" vertical="center"/>
    </xf>
    <xf numFmtId="3" fontId="3" fillId="0" borderId="77" xfId="5" applyNumberFormat="1" applyFont="1" applyFill="1" applyBorder="1" applyAlignment="1">
      <alignment horizontal="center" vertical="center"/>
    </xf>
    <xf numFmtId="3" fontId="3" fillId="0" borderId="40" xfId="5" applyNumberFormat="1" applyFont="1" applyFill="1" applyBorder="1" applyAlignment="1">
      <alignment horizontal="center" vertical="center"/>
    </xf>
    <xf numFmtId="0" fontId="3" fillId="0" borderId="74" xfId="5" applyFont="1" applyFill="1" applyBorder="1" applyAlignment="1">
      <alignment horizontal="left" wrapText="1"/>
    </xf>
    <xf numFmtId="0" fontId="3" fillId="0" borderId="111" xfId="5" applyFont="1" applyFill="1" applyBorder="1" applyAlignment="1">
      <alignment horizontal="left" wrapText="1"/>
    </xf>
    <xf numFmtId="0" fontId="3" fillId="0" borderId="17" xfId="6" applyFont="1" applyFill="1" applyBorder="1" applyAlignment="1">
      <alignment horizontal="left" wrapText="1"/>
    </xf>
    <xf numFmtId="0" fontId="3" fillId="0" borderId="0" xfId="6" applyFont="1" applyFill="1" applyBorder="1" applyAlignment="1">
      <alignment horizontal="left" wrapText="1"/>
    </xf>
    <xf numFmtId="0" fontId="3" fillId="0" borderId="53" xfId="5" applyFont="1" applyFill="1" applyBorder="1" applyAlignment="1">
      <alignment horizontal="center" vertical="center"/>
    </xf>
    <xf numFmtId="0" fontId="3" fillId="0" borderId="53" xfId="5" applyFont="1" applyFill="1" applyBorder="1" applyAlignment="1">
      <alignment horizontal="left" vertical="center" wrapText="1"/>
    </xf>
    <xf numFmtId="0" fontId="3" fillId="0" borderId="0" xfId="1" applyFont="1" applyAlignment="1">
      <alignment horizontal="left" vertical="center"/>
    </xf>
    <xf numFmtId="0" fontId="10" fillId="0" borderId="0" xfId="1" applyFont="1" applyAlignment="1">
      <alignment horizontal="center" vertical="center"/>
    </xf>
    <xf numFmtId="0" fontId="4" fillId="0" borderId="53" xfId="1" applyFont="1" applyFill="1" applyBorder="1" applyAlignment="1">
      <alignment horizontal="right" vertical="center" wrapText="1"/>
    </xf>
    <xf numFmtId="0" fontId="4" fillId="0" borderId="0" xfId="1" applyFont="1" applyFill="1" applyAlignment="1">
      <alignment horizontal="left" vertical="center"/>
    </xf>
    <xf numFmtId="0" fontId="3" fillId="0" borderId="23" xfId="1" applyFont="1" applyFill="1" applyBorder="1" applyAlignment="1">
      <alignment horizontal="center" vertical="center" wrapText="1"/>
    </xf>
    <xf numFmtId="0" fontId="3" fillId="0" borderId="77" xfId="1" applyFont="1" applyFill="1" applyBorder="1" applyAlignment="1">
      <alignment horizontal="center" vertical="center" wrapText="1"/>
    </xf>
    <xf numFmtId="0" fontId="3" fillId="0" borderId="23" xfId="2" applyFont="1" applyFill="1" applyBorder="1" applyAlignment="1">
      <alignment horizontal="center" vertical="center" wrapText="1"/>
    </xf>
    <xf numFmtId="0" fontId="3" fillId="0" borderId="77" xfId="2" applyFont="1" applyFill="1" applyBorder="1" applyAlignment="1">
      <alignment horizontal="center" vertical="center" wrapText="1"/>
    </xf>
    <xf numFmtId="0" fontId="3" fillId="0" borderId="53" xfId="1" applyFont="1" applyFill="1" applyBorder="1" applyAlignment="1" applyProtection="1">
      <alignment horizontal="left" vertical="center" wrapText="1"/>
      <protection locked="0"/>
    </xf>
    <xf numFmtId="0" fontId="3" fillId="0" borderId="53" xfId="1" applyFont="1" applyFill="1" applyBorder="1" applyAlignment="1" applyProtection="1">
      <alignment horizontal="center" vertical="center" wrapText="1"/>
      <protection locked="0"/>
    </xf>
    <xf numFmtId="0" fontId="3" fillId="0" borderId="0" xfId="1" applyFont="1" applyFill="1" applyBorder="1" applyAlignment="1">
      <alignment horizontal="left" vertical="center"/>
    </xf>
    <xf numFmtId="0" fontId="3" fillId="0" borderId="111" xfId="1" applyFont="1" applyFill="1" applyBorder="1" applyAlignment="1">
      <alignment horizontal="left" vertical="center"/>
    </xf>
    <xf numFmtId="0" fontId="3" fillId="0" borderId="0" xfId="1" applyFont="1" applyFill="1" applyBorder="1" applyAlignment="1">
      <alignment horizontal="left"/>
    </xf>
    <xf numFmtId="0" fontId="3" fillId="0" borderId="111" xfId="1" applyFont="1" applyFill="1" applyBorder="1" applyAlignment="1">
      <alignment horizontal="left"/>
    </xf>
    <xf numFmtId="0" fontId="22" fillId="0" borderId="0" xfId="1" applyFont="1" applyBorder="1" applyAlignment="1">
      <alignment horizontal="left" vertical="center" wrapText="1"/>
    </xf>
  </cellXfs>
  <cellStyles count="7">
    <cellStyle name="Normal" xfId="0" builtinId="0"/>
    <cellStyle name="Normal 11" xfId="2"/>
    <cellStyle name="Normal 2" xfId="1"/>
    <cellStyle name="Normal 2 3 2 2" xfId="6"/>
    <cellStyle name="Normal 3 2" xfId="3"/>
    <cellStyle name="Normal 3 2 2 2" xfId="4"/>
    <cellStyle name="Normal 3 2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9</xdr:col>
      <xdr:colOff>0</xdr:colOff>
      <xdr:row>47</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920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47</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920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47</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9201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54</xdr:row>
      <xdr:rowOff>0</xdr:rowOff>
    </xdr:from>
    <xdr:to>
      <xdr:col>9</xdr:col>
      <xdr:colOff>9525</xdr:colOff>
      <xdr:row>54</xdr:row>
      <xdr:rowOff>9525</xdr:rowOff>
    </xdr:to>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0306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54</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0306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102</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916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6"/>
  <sheetViews>
    <sheetView view="pageLayout" zoomScaleNormal="100" workbookViewId="0">
      <selection activeCell="S11" sqref="S11"/>
    </sheetView>
  </sheetViews>
  <sheetFormatPr defaultRowHeight="12" outlineLevelCol="1" x14ac:dyDescent="0.25"/>
  <cols>
    <col min="1" max="1" width="10.140625" style="390" customWidth="1"/>
    <col min="2" max="2" width="32.42578125" style="390" customWidth="1"/>
    <col min="3" max="3" width="7.7109375" style="390" customWidth="1"/>
    <col min="4" max="5" width="7.7109375" style="390" hidden="1" customWidth="1" outlineLevel="1"/>
    <col min="6" max="6" width="7.7109375" style="390" customWidth="1" collapsed="1"/>
    <col min="7" max="7" width="9.7109375" style="390" hidden="1" customWidth="1" outlineLevel="1"/>
    <col min="8" max="8" width="9.42578125" style="390" hidden="1" customWidth="1" outlineLevel="1"/>
    <col min="9" max="9" width="7.7109375" style="390" customWidth="1" collapsed="1"/>
    <col min="10" max="11" width="7.7109375" style="390" hidden="1" customWidth="1" outlineLevel="1"/>
    <col min="12" max="12" width="7.7109375" style="390" customWidth="1" collapsed="1"/>
    <col min="13" max="13" width="7.7109375" style="390"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0</v>
      </c>
      <c r="P1" s="1"/>
    </row>
    <row r="2" spans="1:17" ht="35.25" customHeight="1" x14ac:dyDescent="0.25">
      <c r="A2" s="801" t="s">
        <v>1</v>
      </c>
      <c r="B2" s="802"/>
      <c r="C2" s="802"/>
      <c r="D2" s="802"/>
      <c r="E2" s="802"/>
      <c r="F2" s="802"/>
      <c r="G2" s="802"/>
      <c r="H2" s="802"/>
      <c r="I2" s="802"/>
      <c r="J2" s="802"/>
      <c r="K2" s="802"/>
      <c r="L2" s="802"/>
      <c r="M2" s="802"/>
      <c r="N2" s="802"/>
      <c r="O2" s="802"/>
      <c r="P2" s="803"/>
      <c r="Q2" s="5"/>
    </row>
    <row r="3" spans="1:17" ht="12.75" customHeight="1" x14ac:dyDescent="0.25">
      <c r="A3" s="6" t="s">
        <v>2</v>
      </c>
      <c r="B3" s="7"/>
      <c r="C3" s="804" t="s">
        <v>3</v>
      </c>
      <c r="D3" s="804"/>
      <c r="E3" s="804"/>
      <c r="F3" s="804"/>
      <c r="G3" s="804"/>
      <c r="H3" s="804"/>
      <c r="I3" s="804"/>
      <c r="J3" s="804"/>
      <c r="K3" s="804"/>
      <c r="L3" s="804"/>
      <c r="M3" s="804"/>
      <c r="N3" s="804"/>
      <c r="O3" s="804"/>
      <c r="P3" s="805"/>
      <c r="Q3" s="5"/>
    </row>
    <row r="4" spans="1:17" ht="12.75" customHeight="1" x14ac:dyDescent="0.25">
      <c r="A4" s="6" t="s">
        <v>4</v>
      </c>
      <c r="B4" s="7"/>
      <c r="C4" s="804" t="s">
        <v>5</v>
      </c>
      <c r="D4" s="804"/>
      <c r="E4" s="804"/>
      <c r="F4" s="804"/>
      <c r="G4" s="804"/>
      <c r="H4" s="804"/>
      <c r="I4" s="804"/>
      <c r="J4" s="804"/>
      <c r="K4" s="804"/>
      <c r="L4" s="804"/>
      <c r="M4" s="804"/>
      <c r="N4" s="804"/>
      <c r="O4" s="804"/>
      <c r="P4" s="805"/>
      <c r="Q4" s="5"/>
    </row>
    <row r="5" spans="1:17" ht="12.75" customHeight="1" x14ac:dyDescent="0.25">
      <c r="A5" s="8" t="s">
        <v>6</v>
      </c>
      <c r="B5" s="9"/>
      <c r="C5" s="799" t="s">
        <v>7</v>
      </c>
      <c r="D5" s="799"/>
      <c r="E5" s="799"/>
      <c r="F5" s="799"/>
      <c r="G5" s="799"/>
      <c r="H5" s="799"/>
      <c r="I5" s="799"/>
      <c r="J5" s="799"/>
      <c r="K5" s="799"/>
      <c r="L5" s="799"/>
      <c r="M5" s="799"/>
      <c r="N5" s="799"/>
      <c r="O5" s="799"/>
      <c r="P5" s="800"/>
      <c r="Q5" s="5"/>
    </row>
    <row r="6" spans="1:17" ht="12.75" customHeight="1" x14ac:dyDescent="0.25">
      <c r="A6" s="8" t="s">
        <v>8</v>
      </c>
      <c r="B6" s="9"/>
      <c r="C6" s="799" t="s">
        <v>9</v>
      </c>
      <c r="D6" s="799"/>
      <c r="E6" s="799"/>
      <c r="F6" s="799"/>
      <c r="G6" s="799"/>
      <c r="H6" s="799"/>
      <c r="I6" s="799"/>
      <c r="J6" s="799"/>
      <c r="K6" s="799"/>
      <c r="L6" s="799"/>
      <c r="M6" s="799"/>
      <c r="N6" s="799"/>
      <c r="O6" s="799"/>
      <c r="P6" s="800"/>
      <c r="Q6" s="5"/>
    </row>
    <row r="7" spans="1:17" ht="15" customHeight="1" x14ac:dyDescent="0.25">
      <c r="A7" s="8" t="s">
        <v>10</v>
      </c>
      <c r="B7" s="9"/>
      <c r="C7" s="804" t="s">
        <v>11</v>
      </c>
      <c r="D7" s="804"/>
      <c r="E7" s="804"/>
      <c r="F7" s="804"/>
      <c r="G7" s="804"/>
      <c r="H7" s="804"/>
      <c r="I7" s="804"/>
      <c r="J7" s="804"/>
      <c r="K7" s="804"/>
      <c r="L7" s="804"/>
      <c r="M7" s="804"/>
      <c r="N7" s="804"/>
      <c r="O7" s="804"/>
      <c r="P7" s="805"/>
      <c r="Q7" s="5"/>
    </row>
    <row r="8" spans="1:17" ht="12.75" customHeight="1" x14ac:dyDescent="0.25">
      <c r="A8" s="10" t="s">
        <v>12</v>
      </c>
      <c r="B8" s="9"/>
      <c r="C8" s="806"/>
      <c r="D8" s="806"/>
      <c r="E8" s="806"/>
      <c r="F8" s="806"/>
      <c r="G8" s="806"/>
      <c r="H8" s="806"/>
      <c r="I8" s="806"/>
      <c r="J8" s="806"/>
      <c r="K8" s="806"/>
      <c r="L8" s="806"/>
      <c r="M8" s="806"/>
      <c r="N8" s="806"/>
      <c r="O8" s="806"/>
      <c r="P8" s="807"/>
      <c r="Q8" s="5"/>
    </row>
    <row r="9" spans="1:17" ht="12.75" customHeight="1" x14ac:dyDescent="0.25">
      <c r="A9" s="8"/>
      <c r="B9" s="9" t="s">
        <v>13</v>
      </c>
      <c r="C9" s="799" t="s">
        <v>14</v>
      </c>
      <c r="D9" s="799"/>
      <c r="E9" s="799"/>
      <c r="F9" s="799"/>
      <c r="G9" s="799"/>
      <c r="H9" s="799"/>
      <c r="I9" s="799"/>
      <c r="J9" s="799"/>
      <c r="K9" s="799"/>
      <c r="L9" s="799"/>
      <c r="M9" s="799"/>
      <c r="N9" s="799"/>
      <c r="O9" s="799"/>
      <c r="P9" s="800"/>
      <c r="Q9" s="5"/>
    </row>
    <row r="10" spans="1:17" ht="12.75" customHeight="1" x14ac:dyDescent="0.25">
      <c r="A10" s="8"/>
      <c r="B10" s="9" t="s">
        <v>15</v>
      </c>
      <c r="C10" s="799"/>
      <c r="D10" s="799"/>
      <c r="E10" s="799"/>
      <c r="F10" s="799"/>
      <c r="G10" s="799"/>
      <c r="H10" s="799"/>
      <c r="I10" s="799"/>
      <c r="J10" s="799"/>
      <c r="K10" s="799"/>
      <c r="L10" s="799"/>
      <c r="M10" s="799"/>
      <c r="N10" s="799"/>
      <c r="O10" s="799"/>
      <c r="P10" s="800"/>
      <c r="Q10" s="5"/>
    </row>
    <row r="11" spans="1:17" ht="12.75" customHeight="1" x14ac:dyDescent="0.25">
      <c r="A11" s="8"/>
      <c r="B11" s="9" t="s">
        <v>16</v>
      </c>
      <c r="C11" s="806"/>
      <c r="D11" s="806"/>
      <c r="E11" s="806"/>
      <c r="F11" s="806"/>
      <c r="G11" s="806"/>
      <c r="H11" s="806"/>
      <c r="I11" s="806"/>
      <c r="J11" s="806"/>
      <c r="K11" s="806"/>
      <c r="L11" s="806"/>
      <c r="M11" s="806"/>
      <c r="N11" s="806"/>
      <c r="O11" s="806"/>
      <c r="P11" s="807"/>
      <c r="Q11" s="5"/>
    </row>
    <row r="12" spans="1:17" ht="12.75" customHeight="1" x14ac:dyDescent="0.25">
      <c r="A12" s="8"/>
      <c r="B12" s="9" t="s">
        <v>17</v>
      </c>
      <c r="C12" s="799" t="s">
        <v>18</v>
      </c>
      <c r="D12" s="799"/>
      <c r="E12" s="799"/>
      <c r="F12" s="799"/>
      <c r="G12" s="799"/>
      <c r="H12" s="799"/>
      <c r="I12" s="799"/>
      <c r="J12" s="799"/>
      <c r="K12" s="799"/>
      <c r="L12" s="799"/>
      <c r="M12" s="799"/>
      <c r="N12" s="799"/>
      <c r="O12" s="799"/>
      <c r="P12" s="800"/>
      <c r="Q12" s="5"/>
    </row>
    <row r="13" spans="1:17" ht="12.75" customHeight="1" x14ac:dyDescent="0.25">
      <c r="A13" s="8"/>
      <c r="B13" s="9" t="s">
        <v>19</v>
      </c>
      <c r="C13" s="799"/>
      <c r="D13" s="799"/>
      <c r="E13" s="799"/>
      <c r="F13" s="799"/>
      <c r="G13" s="799"/>
      <c r="H13" s="799"/>
      <c r="I13" s="799"/>
      <c r="J13" s="799"/>
      <c r="K13" s="799"/>
      <c r="L13" s="799"/>
      <c r="M13" s="799"/>
      <c r="N13" s="799"/>
      <c r="O13" s="799"/>
      <c r="P13" s="800"/>
      <c r="Q13" s="5"/>
    </row>
    <row r="14" spans="1:17" ht="12.75" customHeight="1" x14ac:dyDescent="0.25">
      <c r="A14" s="11"/>
      <c r="B14" s="12"/>
      <c r="C14" s="808"/>
      <c r="D14" s="808"/>
      <c r="E14" s="808"/>
      <c r="F14" s="808"/>
      <c r="G14" s="808"/>
      <c r="H14" s="808"/>
      <c r="I14" s="808"/>
      <c r="J14" s="808"/>
      <c r="K14" s="808"/>
      <c r="L14" s="808"/>
      <c r="M14" s="808"/>
      <c r="N14" s="808"/>
      <c r="O14" s="808"/>
      <c r="P14" s="809"/>
      <c r="Q14" s="5"/>
    </row>
    <row r="15" spans="1:17" s="14" customFormat="1" ht="12.75" customHeight="1" x14ac:dyDescent="0.25">
      <c r="A15" s="810" t="s">
        <v>20</v>
      </c>
      <c r="B15" s="813" t="s">
        <v>21</v>
      </c>
      <c r="C15" s="815" t="s">
        <v>22</v>
      </c>
      <c r="D15" s="816"/>
      <c r="E15" s="816"/>
      <c r="F15" s="816"/>
      <c r="G15" s="816"/>
      <c r="H15" s="816"/>
      <c r="I15" s="816"/>
      <c r="J15" s="816"/>
      <c r="K15" s="816"/>
      <c r="L15" s="816"/>
      <c r="M15" s="816"/>
      <c r="N15" s="816"/>
      <c r="O15" s="816"/>
      <c r="P15" s="817"/>
      <c r="Q15" s="13"/>
    </row>
    <row r="16" spans="1:17" s="14" customFormat="1" ht="12.75" customHeight="1" x14ac:dyDescent="0.25">
      <c r="A16" s="811"/>
      <c r="B16" s="814"/>
      <c r="C16" s="818" t="s">
        <v>23</v>
      </c>
      <c r="D16" s="820" t="s">
        <v>24</v>
      </c>
      <c r="E16" s="822" t="s">
        <v>25</v>
      </c>
      <c r="F16" s="824" t="s">
        <v>26</v>
      </c>
      <c r="G16" s="826" t="s">
        <v>27</v>
      </c>
      <c r="H16" s="828" t="s">
        <v>28</v>
      </c>
      <c r="I16" s="842" t="s">
        <v>29</v>
      </c>
      <c r="J16" s="844" t="s">
        <v>30</v>
      </c>
      <c r="K16" s="844" t="s">
        <v>31</v>
      </c>
      <c r="L16" s="830" t="s">
        <v>32</v>
      </c>
      <c r="M16" s="834" t="s">
        <v>33</v>
      </c>
      <c r="N16" s="836" t="s">
        <v>34</v>
      </c>
      <c r="O16" s="830" t="s">
        <v>35</v>
      </c>
      <c r="P16" s="832" t="s">
        <v>36</v>
      </c>
    </row>
    <row r="17" spans="1:16" s="15" customFormat="1" ht="71.25" customHeight="1" thickBot="1" x14ac:dyDescent="0.3">
      <c r="A17" s="812"/>
      <c r="B17" s="814"/>
      <c r="C17" s="819"/>
      <c r="D17" s="821"/>
      <c r="E17" s="823"/>
      <c r="F17" s="825"/>
      <c r="G17" s="827"/>
      <c r="H17" s="829"/>
      <c r="I17" s="843"/>
      <c r="J17" s="845"/>
      <c r="K17" s="845"/>
      <c r="L17" s="831"/>
      <c r="M17" s="835"/>
      <c r="N17" s="837"/>
      <c r="O17" s="831"/>
      <c r="P17" s="833"/>
    </row>
    <row r="18" spans="1:16" s="15" customFormat="1" ht="9.75" customHeight="1" thickTop="1" x14ac:dyDescent="0.25">
      <c r="A18" s="16" t="s">
        <v>37</v>
      </c>
      <c r="B18" s="16">
        <v>2</v>
      </c>
      <c r="C18" s="17">
        <v>3</v>
      </c>
      <c r="D18" s="18">
        <v>4</v>
      </c>
      <c r="E18" s="19">
        <v>5</v>
      </c>
      <c r="F18" s="16">
        <v>6</v>
      </c>
      <c r="G18" s="18">
        <v>7</v>
      </c>
      <c r="H18" s="20">
        <v>8</v>
      </c>
      <c r="I18" s="21">
        <v>9</v>
      </c>
      <c r="J18" s="20">
        <v>10</v>
      </c>
      <c r="K18" s="22">
        <v>11</v>
      </c>
      <c r="L18" s="21">
        <v>12</v>
      </c>
      <c r="M18" s="17">
        <v>13</v>
      </c>
      <c r="N18" s="22">
        <v>14</v>
      </c>
      <c r="O18" s="21">
        <v>15</v>
      </c>
      <c r="P18" s="21">
        <v>16</v>
      </c>
    </row>
    <row r="19" spans="1:16" s="34" customFormat="1" x14ac:dyDescent="0.25">
      <c r="A19" s="23"/>
      <c r="B19" s="24" t="s">
        <v>38</v>
      </c>
      <c r="C19" s="25"/>
      <c r="D19" s="26"/>
      <c r="E19" s="27"/>
      <c r="F19" s="28"/>
      <c r="G19" s="26"/>
      <c r="H19" s="29"/>
      <c r="I19" s="30"/>
      <c r="J19" s="29"/>
      <c r="K19" s="31"/>
      <c r="L19" s="30"/>
      <c r="M19" s="32"/>
      <c r="N19" s="31"/>
      <c r="O19" s="30"/>
      <c r="P19" s="33"/>
    </row>
    <row r="20" spans="1:16" s="34" customFormat="1" ht="12.75" thickBot="1" x14ac:dyDescent="0.3">
      <c r="A20" s="35"/>
      <c r="B20" s="36" t="s">
        <v>39</v>
      </c>
      <c r="C20" s="37">
        <f>F20+I20+L20+O20</f>
        <v>1019826</v>
      </c>
      <c r="D20" s="38">
        <f>SUM(D21,D24,D25,D41,D43)</f>
        <v>982756</v>
      </c>
      <c r="E20" s="39">
        <f t="shared" ref="E20:F20" si="0">SUM(E21,E24,E25,E41,E43)</f>
        <v>0</v>
      </c>
      <c r="F20" s="40">
        <f t="shared" si="0"/>
        <v>982756</v>
      </c>
      <c r="G20" s="38">
        <f>SUM(G21,G24,G43)</f>
        <v>0</v>
      </c>
      <c r="H20" s="41">
        <f t="shared" ref="H20:I20" si="1">SUM(H21,H24,H43)</f>
        <v>0</v>
      </c>
      <c r="I20" s="42">
        <f t="shared" si="1"/>
        <v>0</v>
      </c>
      <c r="J20" s="41">
        <f>SUM(J21,J26,J43)</f>
        <v>37070</v>
      </c>
      <c r="K20" s="43">
        <f t="shared" ref="K20:L20" si="2">SUM(K21,K26,K43)</f>
        <v>0</v>
      </c>
      <c r="L20" s="42">
        <f t="shared" si="2"/>
        <v>37070</v>
      </c>
      <c r="M20" s="37">
        <f>SUM(M21,M45)</f>
        <v>0</v>
      </c>
      <c r="N20" s="43">
        <f t="shared" ref="N20:O20" si="3">SUM(N21,N45)</f>
        <v>0</v>
      </c>
      <c r="O20" s="42">
        <f t="shared" si="3"/>
        <v>0</v>
      </c>
      <c r="P20" s="44"/>
    </row>
    <row r="21" spans="1:16" ht="12.75" hidden="1" thickTop="1" x14ac:dyDescent="0.25">
      <c r="A21" s="45"/>
      <c r="B21" s="46" t="s">
        <v>40</v>
      </c>
      <c r="C21" s="47">
        <f t="shared" ref="C21:C84" si="4">F21+I21+L21+O21</f>
        <v>0</v>
      </c>
      <c r="D21" s="48">
        <f>SUM(D22:D23)</f>
        <v>0</v>
      </c>
      <c r="E21" s="49">
        <f t="shared" ref="E21" si="5">SUM(E22:E23)</f>
        <v>0</v>
      </c>
      <c r="F21" s="50">
        <f>SUM(F22:F23)</f>
        <v>0</v>
      </c>
      <c r="G21" s="48">
        <f>SUM(G22:G23)</f>
        <v>0</v>
      </c>
      <c r="H21" s="51">
        <f t="shared" ref="H21:I21" si="6">SUM(H22:H23)</f>
        <v>0</v>
      </c>
      <c r="I21" s="52">
        <f t="shared" si="6"/>
        <v>0</v>
      </c>
      <c r="J21" s="51">
        <f>SUM(J22:J23)</f>
        <v>0</v>
      </c>
      <c r="K21" s="53">
        <f t="shared" ref="K21:L21" si="7">SUM(K22:K23)</f>
        <v>0</v>
      </c>
      <c r="L21" s="52">
        <f t="shared" si="7"/>
        <v>0</v>
      </c>
      <c r="M21" s="47">
        <f>SUM(M22:M23)</f>
        <v>0</v>
      </c>
      <c r="N21" s="53">
        <f t="shared" ref="N21:O21" si="8">SUM(N22:N23)</f>
        <v>0</v>
      </c>
      <c r="O21" s="52">
        <f t="shared" si="8"/>
        <v>0</v>
      </c>
      <c r="P21" s="54"/>
    </row>
    <row r="22" spans="1:16" ht="12.75" hidden="1" thickTop="1" x14ac:dyDescent="0.25">
      <c r="A22" s="55"/>
      <c r="B22" s="56" t="s">
        <v>41</v>
      </c>
      <c r="C22" s="57">
        <f t="shared" si="4"/>
        <v>0</v>
      </c>
      <c r="D22" s="58"/>
      <c r="E22" s="59"/>
      <c r="F22" s="60">
        <f>D22+E22</f>
        <v>0</v>
      </c>
      <c r="G22" s="58"/>
      <c r="H22" s="61"/>
      <c r="I22" s="62">
        <f>G22+H22</f>
        <v>0</v>
      </c>
      <c r="J22" s="61"/>
      <c r="K22" s="63"/>
      <c r="L22" s="62">
        <f>J22+K22</f>
        <v>0</v>
      </c>
      <c r="M22" s="64"/>
      <c r="N22" s="63"/>
      <c r="O22" s="62">
        <f>M22+N22</f>
        <v>0</v>
      </c>
      <c r="P22" s="65"/>
    </row>
    <row r="23" spans="1:16" ht="12.75" hidden="1" thickTop="1" x14ac:dyDescent="0.25">
      <c r="A23" s="66"/>
      <c r="B23" s="67" t="s">
        <v>42</v>
      </c>
      <c r="C23" s="68">
        <f t="shared" si="4"/>
        <v>0</v>
      </c>
      <c r="D23" s="69"/>
      <c r="E23" s="70"/>
      <c r="F23" s="71">
        <f>D23+E23</f>
        <v>0</v>
      </c>
      <c r="G23" s="69"/>
      <c r="H23" s="72"/>
      <c r="I23" s="73">
        <f>G23+H23</f>
        <v>0</v>
      </c>
      <c r="J23" s="72"/>
      <c r="K23" s="74"/>
      <c r="L23" s="73">
        <f>J23+K23</f>
        <v>0</v>
      </c>
      <c r="M23" s="75"/>
      <c r="N23" s="74"/>
      <c r="O23" s="73">
        <f>M23+N23</f>
        <v>0</v>
      </c>
      <c r="P23" s="76"/>
    </row>
    <row r="24" spans="1:16" s="34" customFormat="1" ht="25.5" thickTop="1" thickBot="1" x14ac:dyDescent="0.3">
      <c r="A24" s="77">
        <v>19300</v>
      </c>
      <c r="B24" s="77" t="s">
        <v>43</v>
      </c>
      <c r="C24" s="78">
        <f>F24+I24</f>
        <v>982756</v>
      </c>
      <c r="D24" s="79">
        <f>976756+6000</f>
        <v>982756</v>
      </c>
      <c r="E24" s="80"/>
      <c r="F24" s="81">
        <f>D24+E24</f>
        <v>982756</v>
      </c>
      <c r="G24" s="79"/>
      <c r="H24" s="82"/>
      <c r="I24" s="83">
        <f>G24+H24</f>
        <v>0</v>
      </c>
      <c r="J24" s="84" t="s">
        <v>44</v>
      </c>
      <c r="K24" s="85" t="s">
        <v>44</v>
      </c>
      <c r="L24" s="86" t="s">
        <v>44</v>
      </c>
      <c r="M24" s="87" t="s">
        <v>44</v>
      </c>
      <c r="N24" s="85" t="s">
        <v>44</v>
      </c>
      <c r="O24" s="86" t="s">
        <v>44</v>
      </c>
      <c r="P24" s="88"/>
    </row>
    <row r="25" spans="1:16" s="34" customFormat="1" ht="24.75" hidden="1" thickTop="1" x14ac:dyDescent="0.25">
      <c r="A25" s="89"/>
      <c r="B25" s="90" t="s">
        <v>45</v>
      </c>
      <c r="C25" s="91">
        <f>F25</f>
        <v>0</v>
      </c>
      <c r="D25" s="92"/>
      <c r="E25" s="93"/>
      <c r="F25" s="94">
        <f>D25+E25</f>
        <v>0</v>
      </c>
      <c r="G25" s="95" t="s">
        <v>44</v>
      </c>
      <c r="H25" s="96" t="s">
        <v>44</v>
      </c>
      <c r="I25" s="97" t="s">
        <v>44</v>
      </c>
      <c r="J25" s="96" t="s">
        <v>44</v>
      </c>
      <c r="K25" s="98" t="s">
        <v>44</v>
      </c>
      <c r="L25" s="97" t="s">
        <v>44</v>
      </c>
      <c r="M25" s="99" t="s">
        <v>44</v>
      </c>
      <c r="N25" s="98" t="s">
        <v>44</v>
      </c>
      <c r="O25" s="97" t="s">
        <v>44</v>
      </c>
      <c r="P25" s="100"/>
    </row>
    <row r="26" spans="1:16" s="34" customFormat="1" ht="36.75" thickTop="1" x14ac:dyDescent="0.25">
      <c r="A26" s="90">
        <v>21300</v>
      </c>
      <c r="B26" s="90" t="s">
        <v>46</v>
      </c>
      <c r="C26" s="91">
        <f>L26</f>
        <v>37070</v>
      </c>
      <c r="D26" s="95" t="s">
        <v>44</v>
      </c>
      <c r="E26" s="101" t="s">
        <v>44</v>
      </c>
      <c r="F26" s="102" t="s">
        <v>44</v>
      </c>
      <c r="G26" s="95" t="s">
        <v>44</v>
      </c>
      <c r="H26" s="96" t="s">
        <v>44</v>
      </c>
      <c r="I26" s="97" t="s">
        <v>44</v>
      </c>
      <c r="J26" s="103">
        <f>SUM(J27,J31,J33,J36)</f>
        <v>37070</v>
      </c>
      <c r="K26" s="104">
        <f t="shared" ref="K26:L26" si="9">SUM(K27,K31,K33,K36)</f>
        <v>0</v>
      </c>
      <c r="L26" s="105">
        <f t="shared" si="9"/>
        <v>37070</v>
      </c>
      <c r="M26" s="99" t="s">
        <v>44</v>
      </c>
      <c r="N26" s="98" t="s">
        <v>44</v>
      </c>
      <c r="O26" s="97" t="s">
        <v>44</v>
      </c>
      <c r="P26" s="100"/>
    </row>
    <row r="27" spans="1:16" s="34" customFormat="1" hidden="1" x14ac:dyDescent="0.25">
      <c r="A27" s="106">
        <v>21350</v>
      </c>
      <c r="B27" s="90" t="s">
        <v>47</v>
      </c>
      <c r="C27" s="91">
        <f t="shared" ref="C27:C40" si="10">L27</f>
        <v>0</v>
      </c>
      <c r="D27" s="95" t="s">
        <v>44</v>
      </c>
      <c r="E27" s="101" t="s">
        <v>44</v>
      </c>
      <c r="F27" s="102" t="s">
        <v>44</v>
      </c>
      <c r="G27" s="95" t="s">
        <v>44</v>
      </c>
      <c r="H27" s="96" t="s">
        <v>44</v>
      </c>
      <c r="I27" s="97" t="s">
        <v>44</v>
      </c>
      <c r="J27" s="103">
        <f>SUM(J28:J30)</f>
        <v>0</v>
      </c>
      <c r="K27" s="104">
        <f t="shared" ref="K27:L27" si="11">SUM(K28:K30)</f>
        <v>0</v>
      </c>
      <c r="L27" s="105">
        <f t="shared" si="11"/>
        <v>0</v>
      </c>
      <c r="M27" s="99" t="s">
        <v>44</v>
      </c>
      <c r="N27" s="98" t="s">
        <v>44</v>
      </c>
      <c r="O27" s="97" t="s">
        <v>44</v>
      </c>
      <c r="P27" s="100"/>
    </row>
    <row r="28" spans="1:16" hidden="1" x14ac:dyDescent="0.25">
      <c r="A28" s="55">
        <v>21351</v>
      </c>
      <c r="B28" s="107" t="s">
        <v>48</v>
      </c>
      <c r="C28" s="108">
        <f t="shared" si="10"/>
        <v>0</v>
      </c>
      <c r="D28" s="109" t="s">
        <v>44</v>
      </c>
      <c r="E28" s="110" t="s">
        <v>44</v>
      </c>
      <c r="F28" s="111" t="s">
        <v>44</v>
      </c>
      <c r="G28" s="109" t="s">
        <v>44</v>
      </c>
      <c r="H28" s="112" t="s">
        <v>44</v>
      </c>
      <c r="I28" s="113" t="s">
        <v>44</v>
      </c>
      <c r="J28" s="114"/>
      <c r="K28" s="115"/>
      <c r="L28" s="62">
        <f>J28+K28</f>
        <v>0</v>
      </c>
      <c r="M28" s="116" t="s">
        <v>44</v>
      </c>
      <c r="N28" s="117" t="s">
        <v>44</v>
      </c>
      <c r="O28" s="113" t="s">
        <v>44</v>
      </c>
      <c r="P28" s="118"/>
    </row>
    <row r="29" spans="1:16" hidden="1" x14ac:dyDescent="0.25">
      <c r="A29" s="66">
        <v>21352</v>
      </c>
      <c r="B29" s="119" t="s">
        <v>49</v>
      </c>
      <c r="C29" s="120">
        <f t="shared" si="10"/>
        <v>0</v>
      </c>
      <c r="D29" s="121" t="s">
        <v>44</v>
      </c>
      <c r="E29" s="122" t="s">
        <v>44</v>
      </c>
      <c r="F29" s="123" t="s">
        <v>44</v>
      </c>
      <c r="G29" s="121" t="s">
        <v>44</v>
      </c>
      <c r="H29" s="124" t="s">
        <v>44</v>
      </c>
      <c r="I29" s="125" t="s">
        <v>44</v>
      </c>
      <c r="J29" s="126"/>
      <c r="K29" s="127"/>
      <c r="L29" s="73">
        <f>J29+K29</f>
        <v>0</v>
      </c>
      <c r="M29" s="128" t="s">
        <v>44</v>
      </c>
      <c r="N29" s="129" t="s">
        <v>44</v>
      </c>
      <c r="O29" s="125" t="s">
        <v>44</v>
      </c>
      <c r="P29" s="130"/>
    </row>
    <row r="30" spans="1:16" ht="24" hidden="1" x14ac:dyDescent="0.25">
      <c r="A30" s="66">
        <v>21359</v>
      </c>
      <c r="B30" s="119" t="s">
        <v>50</v>
      </c>
      <c r="C30" s="120">
        <f t="shared" si="10"/>
        <v>0</v>
      </c>
      <c r="D30" s="121" t="s">
        <v>44</v>
      </c>
      <c r="E30" s="122" t="s">
        <v>44</v>
      </c>
      <c r="F30" s="123" t="s">
        <v>44</v>
      </c>
      <c r="G30" s="121" t="s">
        <v>44</v>
      </c>
      <c r="H30" s="124" t="s">
        <v>44</v>
      </c>
      <c r="I30" s="125" t="s">
        <v>44</v>
      </c>
      <c r="J30" s="126"/>
      <c r="K30" s="127"/>
      <c r="L30" s="73">
        <f>J30+K30</f>
        <v>0</v>
      </c>
      <c r="M30" s="128" t="s">
        <v>44</v>
      </c>
      <c r="N30" s="129" t="s">
        <v>44</v>
      </c>
      <c r="O30" s="125" t="s">
        <v>44</v>
      </c>
      <c r="P30" s="130"/>
    </row>
    <row r="31" spans="1:16" s="34" customFormat="1" ht="24" hidden="1" x14ac:dyDescent="0.25">
      <c r="A31" s="106">
        <v>21370</v>
      </c>
      <c r="B31" s="90" t="s">
        <v>51</v>
      </c>
      <c r="C31" s="91">
        <f t="shared" si="10"/>
        <v>0</v>
      </c>
      <c r="D31" s="95" t="s">
        <v>44</v>
      </c>
      <c r="E31" s="101" t="s">
        <v>44</v>
      </c>
      <c r="F31" s="102" t="s">
        <v>44</v>
      </c>
      <c r="G31" s="95" t="s">
        <v>44</v>
      </c>
      <c r="H31" s="96" t="s">
        <v>44</v>
      </c>
      <c r="I31" s="97" t="s">
        <v>44</v>
      </c>
      <c r="J31" s="103">
        <f>SUM(J32)</f>
        <v>0</v>
      </c>
      <c r="K31" s="104">
        <f t="shared" ref="K31:L31" si="12">SUM(K32)</f>
        <v>0</v>
      </c>
      <c r="L31" s="105">
        <f t="shared" si="12"/>
        <v>0</v>
      </c>
      <c r="M31" s="99" t="s">
        <v>44</v>
      </c>
      <c r="N31" s="98" t="s">
        <v>44</v>
      </c>
      <c r="O31" s="97" t="s">
        <v>44</v>
      </c>
      <c r="P31" s="100"/>
    </row>
    <row r="32" spans="1:16" ht="24" hidden="1" x14ac:dyDescent="0.25">
      <c r="A32" s="131">
        <v>21379</v>
      </c>
      <c r="B32" s="132" t="s">
        <v>52</v>
      </c>
      <c r="C32" s="133">
        <f t="shared" si="10"/>
        <v>0</v>
      </c>
      <c r="D32" s="134" t="s">
        <v>44</v>
      </c>
      <c r="E32" s="135" t="s">
        <v>44</v>
      </c>
      <c r="F32" s="136" t="s">
        <v>44</v>
      </c>
      <c r="G32" s="134" t="s">
        <v>44</v>
      </c>
      <c r="H32" s="137" t="s">
        <v>44</v>
      </c>
      <c r="I32" s="138" t="s">
        <v>44</v>
      </c>
      <c r="J32" s="139"/>
      <c r="K32" s="140"/>
      <c r="L32" s="141">
        <f>J32+K32</f>
        <v>0</v>
      </c>
      <c r="M32" s="142" t="s">
        <v>44</v>
      </c>
      <c r="N32" s="143" t="s">
        <v>44</v>
      </c>
      <c r="O32" s="138" t="s">
        <v>44</v>
      </c>
      <c r="P32" s="144"/>
    </row>
    <row r="33" spans="1:16" s="34" customFormat="1" hidden="1" x14ac:dyDescent="0.25">
      <c r="A33" s="106">
        <v>21380</v>
      </c>
      <c r="B33" s="90" t="s">
        <v>53</v>
      </c>
      <c r="C33" s="91">
        <f t="shared" si="10"/>
        <v>0</v>
      </c>
      <c r="D33" s="95" t="s">
        <v>44</v>
      </c>
      <c r="E33" s="101" t="s">
        <v>44</v>
      </c>
      <c r="F33" s="102" t="s">
        <v>44</v>
      </c>
      <c r="G33" s="95" t="s">
        <v>44</v>
      </c>
      <c r="H33" s="96" t="s">
        <v>44</v>
      </c>
      <c r="I33" s="97" t="s">
        <v>44</v>
      </c>
      <c r="J33" s="103">
        <f>SUM(J34:J35)</f>
        <v>0</v>
      </c>
      <c r="K33" s="104">
        <f t="shared" ref="K33:L33" si="13">SUM(K34:K35)</f>
        <v>0</v>
      </c>
      <c r="L33" s="105">
        <f t="shared" si="13"/>
        <v>0</v>
      </c>
      <c r="M33" s="99" t="s">
        <v>44</v>
      </c>
      <c r="N33" s="98" t="s">
        <v>44</v>
      </c>
      <c r="O33" s="97" t="s">
        <v>44</v>
      </c>
      <c r="P33" s="100"/>
    </row>
    <row r="34" spans="1:16" hidden="1" x14ac:dyDescent="0.25">
      <c r="A34" s="56">
        <v>21381</v>
      </c>
      <c r="B34" s="107" t="s">
        <v>54</v>
      </c>
      <c r="C34" s="108">
        <f t="shared" si="10"/>
        <v>0</v>
      </c>
      <c r="D34" s="109" t="s">
        <v>44</v>
      </c>
      <c r="E34" s="110" t="s">
        <v>44</v>
      </c>
      <c r="F34" s="111" t="s">
        <v>44</v>
      </c>
      <c r="G34" s="109" t="s">
        <v>44</v>
      </c>
      <c r="H34" s="112" t="s">
        <v>44</v>
      </c>
      <c r="I34" s="113" t="s">
        <v>44</v>
      </c>
      <c r="J34" s="114"/>
      <c r="K34" s="115"/>
      <c r="L34" s="62">
        <f>J34+K34</f>
        <v>0</v>
      </c>
      <c r="M34" s="116" t="s">
        <v>44</v>
      </c>
      <c r="N34" s="117" t="s">
        <v>44</v>
      </c>
      <c r="O34" s="113" t="s">
        <v>44</v>
      </c>
      <c r="P34" s="118"/>
    </row>
    <row r="35" spans="1:16" hidden="1" x14ac:dyDescent="0.25">
      <c r="A35" s="67">
        <v>21383</v>
      </c>
      <c r="B35" s="119" t="s">
        <v>55</v>
      </c>
      <c r="C35" s="120">
        <f t="shared" si="10"/>
        <v>0</v>
      </c>
      <c r="D35" s="121" t="s">
        <v>44</v>
      </c>
      <c r="E35" s="122" t="s">
        <v>44</v>
      </c>
      <c r="F35" s="123" t="s">
        <v>44</v>
      </c>
      <c r="G35" s="121" t="s">
        <v>44</v>
      </c>
      <c r="H35" s="124" t="s">
        <v>44</v>
      </c>
      <c r="I35" s="125" t="s">
        <v>44</v>
      </c>
      <c r="J35" s="126"/>
      <c r="K35" s="127"/>
      <c r="L35" s="73">
        <f>J35+K35</f>
        <v>0</v>
      </c>
      <c r="M35" s="128" t="s">
        <v>44</v>
      </c>
      <c r="N35" s="129" t="s">
        <v>44</v>
      </c>
      <c r="O35" s="125" t="s">
        <v>44</v>
      </c>
      <c r="P35" s="130"/>
    </row>
    <row r="36" spans="1:16" s="34" customFormat="1" ht="25.5" customHeight="1" x14ac:dyDescent="0.25">
      <c r="A36" s="106">
        <v>21390</v>
      </c>
      <c r="B36" s="90" t="s">
        <v>56</v>
      </c>
      <c r="C36" s="91">
        <f t="shared" si="10"/>
        <v>37070</v>
      </c>
      <c r="D36" s="95" t="s">
        <v>44</v>
      </c>
      <c r="E36" s="101" t="s">
        <v>44</v>
      </c>
      <c r="F36" s="102" t="s">
        <v>44</v>
      </c>
      <c r="G36" s="95" t="s">
        <v>44</v>
      </c>
      <c r="H36" s="96" t="s">
        <v>44</v>
      </c>
      <c r="I36" s="97" t="s">
        <v>44</v>
      </c>
      <c r="J36" s="103">
        <f>SUM(J37:J40)</f>
        <v>37070</v>
      </c>
      <c r="K36" s="104">
        <f t="shared" ref="K36:L36" si="14">SUM(K37:K40)</f>
        <v>0</v>
      </c>
      <c r="L36" s="105">
        <f t="shared" si="14"/>
        <v>37070</v>
      </c>
      <c r="M36" s="99" t="s">
        <v>44</v>
      </c>
      <c r="N36" s="98" t="s">
        <v>44</v>
      </c>
      <c r="O36" s="97" t="s">
        <v>44</v>
      </c>
      <c r="P36" s="100"/>
    </row>
    <row r="37" spans="1:16" ht="24" hidden="1" x14ac:dyDescent="0.25">
      <c r="A37" s="56">
        <v>21391</v>
      </c>
      <c r="B37" s="107" t="s">
        <v>57</v>
      </c>
      <c r="C37" s="108">
        <f t="shared" si="10"/>
        <v>0</v>
      </c>
      <c r="D37" s="109" t="s">
        <v>44</v>
      </c>
      <c r="E37" s="110" t="s">
        <v>44</v>
      </c>
      <c r="F37" s="111" t="s">
        <v>44</v>
      </c>
      <c r="G37" s="109" t="s">
        <v>44</v>
      </c>
      <c r="H37" s="112" t="s">
        <v>44</v>
      </c>
      <c r="I37" s="113" t="s">
        <v>44</v>
      </c>
      <c r="J37" s="114"/>
      <c r="K37" s="115"/>
      <c r="L37" s="62">
        <f>J37+K37</f>
        <v>0</v>
      </c>
      <c r="M37" s="116" t="s">
        <v>44</v>
      </c>
      <c r="N37" s="117" t="s">
        <v>44</v>
      </c>
      <c r="O37" s="113" t="s">
        <v>44</v>
      </c>
      <c r="P37" s="118"/>
    </row>
    <row r="38" spans="1:16" hidden="1" x14ac:dyDescent="0.25">
      <c r="A38" s="67">
        <v>21393</v>
      </c>
      <c r="B38" s="119" t="s">
        <v>58</v>
      </c>
      <c r="C38" s="120">
        <f t="shared" si="10"/>
        <v>0</v>
      </c>
      <c r="D38" s="121" t="s">
        <v>44</v>
      </c>
      <c r="E38" s="122" t="s">
        <v>44</v>
      </c>
      <c r="F38" s="123" t="s">
        <v>44</v>
      </c>
      <c r="G38" s="121" t="s">
        <v>44</v>
      </c>
      <c r="H38" s="124" t="s">
        <v>44</v>
      </c>
      <c r="I38" s="125" t="s">
        <v>44</v>
      </c>
      <c r="J38" s="126"/>
      <c r="K38" s="127"/>
      <c r="L38" s="73">
        <f>J38+K38</f>
        <v>0</v>
      </c>
      <c r="M38" s="128" t="s">
        <v>44</v>
      </c>
      <c r="N38" s="129" t="s">
        <v>44</v>
      </c>
      <c r="O38" s="125" t="s">
        <v>44</v>
      </c>
      <c r="P38" s="130"/>
    </row>
    <row r="39" spans="1:16" hidden="1" x14ac:dyDescent="0.25">
      <c r="A39" s="67">
        <v>21395</v>
      </c>
      <c r="B39" s="119" t="s">
        <v>59</v>
      </c>
      <c r="C39" s="120">
        <f t="shared" si="10"/>
        <v>0</v>
      </c>
      <c r="D39" s="121" t="s">
        <v>44</v>
      </c>
      <c r="E39" s="122" t="s">
        <v>44</v>
      </c>
      <c r="F39" s="123" t="s">
        <v>44</v>
      </c>
      <c r="G39" s="121" t="s">
        <v>44</v>
      </c>
      <c r="H39" s="124" t="s">
        <v>44</v>
      </c>
      <c r="I39" s="125" t="s">
        <v>44</v>
      </c>
      <c r="J39" s="126"/>
      <c r="K39" s="127"/>
      <c r="L39" s="73">
        <f>J39+K39</f>
        <v>0</v>
      </c>
      <c r="M39" s="128" t="s">
        <v>44</v>
      </c>
      <c r="N39" s="129" t="s">
        <v>44</v>
      </c>
      <c r="O39" s="125" t="s">
        <v>44</v>
      </c>
      <c r="P39" s="130"/>
    </row>
    <row r="40" spans="1:16" x14ac:dyDescent="0.25">
      <c r="A40" s="145">
        <v>21399</v>
      </c>
      <c r="B40" s="146" t="s">
        <v>60</v>
      </c>
      <c r="C40" s="147">
        <f t="shared" si="10"/>
        <v>37070</v>
      </c>
      <c r="D40" s="148" t="s">
        <v>44</v>
      </c>
      <c r="E40" s="149" t="s">
        <v>44</v>
      </c>
      <c r="F40" s="150" t="s">
        <v>44</v>
      </c>
      <c r="G40" s="148" t="s">
        <v>44</v>
      </c>
      <c r="H40" s="151" t="s">
        <v>44</v>
      </c>
      <c r="I40" s="152" t="s">
        <v>44</v>
      </c>
      <c r="J40" s="153">
        <v>37070</v>
      </c>
      <c r="K40" s="154"/>
      <c r="L40" s="155">
        <f>J40+K40</f>
        <v>37070</v>
      </c>
      <c r="M40" s="156" t="s">
        <v>44</v>
      </c>
      <c r="N40" s="157" t="s">
        <v>44</v>
      </c>
      <c r="O40" s="152" t="s">
        <v>44</v>
      </c>
      <c r="P40" s="158"/>
    </row>
    <row r="41" spans="1:16" s="34" customFormat="1" ht="26.25" hidden="1" customHeight="1" x14ac:dyDescent="0.25">
      <c r="A41" s="159">
        <v>21420</v>
      </c>
      <c r="B41" s="160" t="s">
        <v>61</v>
      </c>
      <c r="C41" s="161">
        <f>F41</f>
        <v>0</v>
      </c>
      <c r="D41" s="162">
        <f>SUM(D42)</f>
        <v>0</v>
      </c>
      <c r="E41" s="163">
        <f t="shared" ref="E41:F41" si="15">SUM(E42)</f>
        <v>0</v>
      </c>
      <c r="F41" s="164">
        <f t="shared" si="15"/>
        <v>0</v>
      </c>
      <c r="G41" s="165" t="s">
        <v>44</v>
      </c>
      <c r="H41" s="166" t="s">
        <v>44</v>
      </c>
      <c r="I41" s="167" t="s">
        <v>44</v>
      </c>
      <c r="J41" s="166" t="s">
        <v>44</v>
      </c>
      <c r="K41" s="168" t="s">
        <v>44</v>
      </c>
      <c r="L41" s="167" t="s">
        <v>44</v>
      </c>
      <c r="M41" s="169" t="s">
        <v>44</v>
      </c>
      <c r="N41" s="168" t="s">
        <v>44</v>
      </c>
      <c r="O41" s="167" t="s">
        <v>44</v>
      </c>
      <c r="P41" s="170"/>
    </row>
    <row r="42" spans="1:16" s="34" customFormat="1" ht="26.25" hidden="1" customHeight="1" x14ac:dyDescent="0.25">
      <c r="A42" s="145">
        <v>21429</v>
      </c>
      <c r="B42" s="146" t="s">
        <v>62</v>
      </c>
      <c r="C42" s="147">
        <f>F42</f>
        <v>0</v>
      </c>
      <c r="D42" s="171"/>
      <c r="E42" s="172"/>
      <c r="F42" s="173">
        <f>D42+E42</f>
        <v>0</v>
      </c>
      <c r="G42" s="148" t="s">
        <v>44</v>
      </c>
      <c r="H42" s="151" t="s">
        <v>44</v>
      </c>
      <c r="I42" s="152" t="s">
        <v>44</v>
      </c>
      <c r="J42" s="151" t="s">
        <v>44</v>
      </c>
      <c r="K42" s="157" t="s">
        <v>44</v>
      </c>
      <c r="L42" s="152" t="s">
        <v>44</v>
      </c>
      <c r="M42" s="156" t="s">
        <v>44</v>
      </c>
      <c r="N42" s="157" t="s">
        <v>44</v>
      </c>
      <c r="O42" s="152" t="s">
        <v>44</v>
      </c>
      <c r="P42" s="158"/>
    </row>
    <row r="43" spans="1:16" s="34" customFormat="1" ht="24" hidden="1" x14ac:dyDescent="0.25">
      <c r="A43" s="106">
        <v>21490</v>
      </c>
      <c r="B43" s="90" t="s">
        <v>63</v>
      </c>
      <c r="C43" s="174">
        <f>F43+I43+L43</f>
        <v>0</v>
      </c>
      <c r="D43" s="175">
        <f>D44</f>
        <v>0</v>
      </c>
      <c r="E43" s="176">
        <f t="shared" ref="E43:L43" si="16">E44</f>
        <v>0</v>
      </c>
      <c r="F43" s="177">
        <f t="shared" si="16"/>
        <v>0</v>
      </c>
      <c r="G43" s="175">
        <f t="shared" si="16"/>
        <v>0</v>
      </c>
      <c r="H43" s="178">
        <f t="shared" si="16"/>
        <v>0</v>
      </c>
      <c r="I43" s="179">
        <f t="shared" si="16"/>
        <v>0</v>
      </c>
      <c r="J43" s="178">
        <f t="shared" si="16"/>
        <v>0</v>
      </c>
      <c r="K43" s="180">
        <f t="shared" si="16"/>
        <v>0</v>
      </c>
      <c r="L43" s="179">
        <f t="shared" si="16"/>
        <v>0</v>
      </c>
      <c r="M43" s="99" t="s">
        <v>44</v>
      </c>
      <c r="N43" s="98" t="s">
        <v>44</v>
      </c>
      <c r="O43" s="97" t="s">
        <v>44</v>
      </c>
      <c r="P43" s="100"/>
    </row>
    <row r="44" spans="1:16" s="34" customFormat="1" hidden="1" x14ac:dyDescent="0.25">
      <c r="A44" s="67">
        <v>21499</v>
      </c>
      <c r="B44" s="119" t="s">
        <v>64</v>
      </c>
      <c r="C44" s="181">
        <f>F44+I44+L44</f>
        <v>0</v>
      </c>
      <c r="D44" s="182"/>
      <c r="E44" s="183"/>
      <c r="F44" s="184">
        <f>D44+E44</f>
        <v>0</v>
      </c>
      <c r="G44" s="182"/>
      <c r="H44" s="185"/>
      <c r="I44" s="141">
        <f>G44+H44</f>
        <v>0</v>
      </c>
      <c r="J44" s="185"/>
      <c r="K44" s="186"/>
      <c r="L44" s="141">
        <f>J44+K44</f>
        <v>0</v>
      </c>
      <c r="M44" s="142" t="s">
        <v>44</v>
      </c>
      <c r="N44" s="143" t="s">
        <v>44</v>
      </c>
      <c r="O44" s="138" t="s">
        <v>44</v>
      </c>
      <c r="P44" s="144"/>
    </row>
    <row r="45" spans="1:16" ht="12.75" hidden="1" customHeight="1" x14ac:dyDescent="0.25">
      <c r="A45" s="187">
        <v>23000</v>
      </c>
      <c r="B45" s="188" t="s">
        <v>65</v>
      </c>
      <c r="C45" s="174">
        <f>O45</f>
        <v>0</v>
      </c>
      <c r="D45" s="95" t="s">
        <v>44</v>
      </c>
      <c r="E45" s="101" t="s">
        <v>44</v>
      </c>
      <c r="F45" s="102" t="s">
        <v>44</v>
      </c>
      <c r="G45" s="95" t="s">
        <v>44</v>
      </c>
      <c r="H45" s="96" t="s">
        <v>44</v>
      </c>
      <c r="I45" s="97" t="s">
        <v>44</v>
      </c>
      <c r="J45" s="96" t="s">
        <v>44</v>
      </c>
      <c r="K45" s="98" t="s">
        <v>44</v>
      </c>
      <c r="L45" s="97" t="s">
        <v>44</v>
      </c>
      <c r="M45" s="174">
        <f>SUM(M46:M47)</f>
        <v>0</v>
      </c>
      <c r="N45" s="180">
        <f t="shared" ref="N45:O45" si="17">SUM(N46:N47)</f>
        <v>0</v>
      </c>
      <c r="O45" s="179">
        <f t="shared" si="17"/>
        <v>0</v>
      </c>
      <c r="P45" s="189"/>
    </row>
    <row r="46" spans="1:16" ht="24" hidden="1" x14ac:dyDescent="0.25">
      <c r="A46" s="190">
        <v>23410</v>
      </c>
      <c r="B46" s="191" t="s">
        <v>66</v>
      </c>
      <c r="C46" s="161">
        <f t="shared" ref="C46:C47" si="18">O46</f>
        <v>0</v>
      </c>
      <c r="D46" s="165" t="s">
        <v>44</v>
      </c>
      <c r="E46" s="192" t="s">
        <v>44</v>
      </c>
      <c r="F46" s="193" t="s">
        <v>44</v>
      </c>
      <c r="G46" s="165" t="s">
        <v>44</v>
      </c>
      <c r="H46" s="166" t="s">
        <v>44</v>
      </c>
      <c r="I46" s="167" t="s">
        <v>44</v>
      </c>
      <c r="J46" s="166" t="s">
        <v>44</v>
      </c>
      <c r="K46" s="168" t="s">
        <v>44</v>
      </c>
      <c r="L46" s="167" t="s">
        <v>44</v>
      </c>
      <c r="M46" s="194"/>
      <c r="N46" s="195"/>
      <c r="O46" s="196">
        <f>M46+N46</f>
        <v>0</v>
      </c>
      <c r="P46" s="197"/>
    </row>
    <row r="47" spans="1:16" ht="24" hidden="1" x14ac:dyDescent="0.25">
      <c r="A47" s="190">
        <v>23510</v>
      </c>
      <c r="B47" s="191" t="s">
        <v>67</v>
      </c>
      <c r="C47" s="161">
        <f t="shared" si="18"/>
        <v>0</v>
      </c>
      <c r="D47" s="165" t="s">
        <v>44</v>
      </c>
      <c r="E47" s="192" t="s">
        <v>44</v>
      </c>
      <c r="F47" s="193" t="s">
        <v>44</v>
      </c>
      <c r="G47" s="165" t="s">
        <v>44</v>
      </c>
      <c r="H47" s="166" t="s">
        <v>44</v>
      </c>
      <c r="I47" s="167" t="s">
        <v>44</v>
      </c>
      <c r="J47" s="166" t="s">
        <v>44</v>
      </c>
      <c r="K47" s="168" t="s">
        <v>44</v>
      </c>
      <c r="L47" s="167" t="s">
        <v>44</v>
      </c>
      <c r="M47" s="194"/>
      <c r="N47" s="195"/>
      <c r="O47" s="196">
        <f>M47+N47</f>
        <v>0</v>
      </c>
      <c r="P47" s="197"/>
    </row>
    <row r="48" spans="1:16" x14ac:dyDescent="0.25">
      <c r="A48" s="198"/>
      <c r="B48" s="191"/>
      <c r="C48" s="199"/>
      <c r="D48" s="200"/>
      <c r="E48" s="201"/>
      <c r="F48" s="193"/>
      <c r="G48" s="200"/>
      <c r="H48" s="202"/>
      <c r="I48" s="73"/>
      <c r="J48" s="203"/>
      <c r="K48" s="195"/>
      <c r="L48" s="196"/>
      <c r="M48" s="194"/>
      <c r="N48" s="195"/>
      <c r="O48" s="196"/>
      <c r="P48" s="197"/>
    </row>
    <row r="49" spans="1:16" s="34" customFormat="1" x14ac:dyDescent="0.25">
      <c r="A49" s="204"/>
      <c r="B49" s="205" t="s">
        <v>68</v>
      </c>
      <c r="C49" s="206"/>
      <c r="D49" s="207"/>
      <c r="E49" s="208"/>
      <c r="F49" s="209"/>
      <c r="G49" s="207"/>
      <c r="H49" s="210"/>
      <c r="I49" s="211"/>
      <c r="J49" s="210"/>
      <c r="K49" s="212"/>
      <c r="L49" s="211"/>
      <c r="M49" s="213"/>
      <c r="N49" s="212"/>
      <c r="O49" s="211"/>
      <c r="P49" s="214"/>
    </row>
    <row r="50" spans="1:16" s="34" customFormat="1" ht="12.75" thickBot="1" x14ac:dyDescent="0.3">
      <c r="A50" s="215"/>
      <c r="B50" s="35" t="s">
        <v>69</v>
      </c>
      <c r="C50" s="216">
        <f t="shared" si="4"/>
        <v>1019826</v>
      </c>
      <c r="D50" s="217">
        <f>SUM(D51,D283)</f>
        <v>982756</v>
      </c>
      <c r="E50" s="218">
        <f t="shared" ref="E50:F50" si="19">SUM(E51,E283)</f>
        <v>0</v>
      </c>
      <c r="F50" s="219">
        <f t="shared" si="19"/>
        <v>982756</v>
      </c>
      <c r="G50" s="217">
        <f>SUM(G51,G283)</f>
        <v>0</v>
      </c>
      <c r="H50" s="220">
        <f t="shared" ref="H50:I50" si="20">SUM(H51,H283)</f>
        <v>0</v>
      </c>
      <c r="I50" s="221">
        <f t="shared" si="20"/>
        <v>0</v>
      </c>
      <c r="J50" s="220">
        <f>SUM(J51,J283)</f>
        <v>37070</v>
      </c>
      <c r="K50" s="222">
        <f t="shared" ref="K50:L50" si="21">SUM(K51,K283)</f>
        <v>0</v>
      </c>
      <c r="L50" s="221">
        <f t="shared" si="21"/>
        <v>37070</v>
      </c>
      <c r="M50" s="216">
        <f>SUM(M51,M283)</f>
        <v>0</v>
      </c>
      <c r="N50" s="222">
        <f t="shared" ref="N50:O50" si="22">SUM(N51,N283)</f>
        <v>0</v>
      </c>
      <c r="O50" s="221">
        <f t="shared" si="22"/>
        <v>0</v>
      </c>
      <c r="P50" s="223"/>
    </row>
    <row r="51" spans="1:16" s="34" customFormat="1" ht="36.75" thickTop="1" x14ac:dyDescent="0.25">
      <c r="A51" s="224"/>
      <c r="B51" s="225" t="s">
        <v>70</v>
      </c>
      <c r="C51" s="226">
        <f t="shared" si="4"/>
        <v>1019826</v>
      </c>
      <c r="D51" s="227">
        <f>SUM(D52,D194)</f>
        <v>982756</v>
      </c>
      <c r="E51" s="228">
        <f t="shared" ref="E51:F51" si="23">SUM(E52,E194)</f>
        <v>0</v>
      </c>
      <c r="F51" s="229">
        <f t="shared" si="23"/>
        <v>982756</v>
      </c>
      <c r="G51" s="227">
        <f>SUM(G52,G194)</f>
        <v>0</v>
      </c>
      <c r="H51" s="230">
        <f t="shared" ref="H51:I51" si="24">SUM(H52,H194)</f>
        <v>0</v>
      </c>
      <c r="I51" s="231">
        <f t="shared" si="24"/>
        <v>0</v>
      </c>
      <c r="J51" s="230">
        <f>SUM(J52,J194)</f>
        <v>37070</v>
      </c>
      <c r="K51" s="232">
        <f t="shared" ref="K51:L51" si="25">SUM(K52,K194)</f>
        <v>0</v>
      </c>
      <c r="L51" s="231">
        <f t="shared" si="25"/>
        <v>37070</v>
      </c>
      <c r="M51" s="226">
        <f>SUM(M52,M194)</f>
        <v>0</v>
      </c>
      <c r="N51" s="232">
        <f t="shared" ref="N51:O51" si="26">SUM(N52,N194)</f>
        <v>0</v>
      </c>
      <c r="O51" s="231">
        <f t="shared" si="26"/>
        <v>0</v>
      </c>
      <c r="P51" s="233"/>
    </row>
    <row r="52" spans="1:16" s="34" customFormat="1" ht="24" x14ac:dyDescent="0.25">
      <c r="A52" s="28"/>
      <c r="B52" s="23" t="s">
        <v>71</v>
      </c>
      <c r="C52" s="234">
        <f t="shared" si="4"/>
        <v>1018624</v>
      </c>
      <c r="D52" s="235">
        <f>SUM(D53,D75,D173,D187)</f>
        <v>982756</v>
      </c>
      <c r="E52" s="236">
        <f t="shared" ref="E52:F52" si="27">SUM(E53,E75,E173,E187)</f>
        <v>-1202</v>
      </c>
      <c r="F52" s="237">
        <f t="shared" si="27"/>
        <v>981554</v>
      </c>
      <c r="G52" s="235">
        <f>SUM(G53,G75,G173,G187)</f>
        <v>0</v>
      </c>
      <c r="H52" s="238">
        <f t="shared" ref="H52:I52" si="28">SUM(H53,H75,H173,H187)</f>
        <v>0</v>
      </c>
      <c r="I52" s="239">
        <f t="shared" si="28"/>
        <v>0</v>
      </c>
      <c r="J52" s="238">
        <f>SUM(J53,J75,J173,J187)</f>
        <v>37070</v>
      </c>
      <c r="K52" s="240">
        <f t="shared" ref="K52:L52" si="29">SUM(K53,K75,K173,K187)</f>
        <v>0</v>
      </c>
      <c r="L52" s="239">
        <f t="shared" si="29"/>
        <v>37070</v>
      </c>
      <c r="M52" s="234">
        <f>SUM(M53,M75,M173,M187)</f>
        <v>0</v>
      </c>
      <c r="N52" s="240">
        <f t="shared" ref="N52:O52" si="30">SUM(N53,N75,N173,N187)</f>
        <v>0</v>
      </c>
      <c r="O52" s="239">
        <f t="shared" si="30"/>
        <v>0</v>
      </c>
      <c r="P52" s="241"/>
    </row>
    <row r="53" spans="1:16" s="34" customFormat="1" hidden="1" x14ac:dyDescent="0.25">
      <c r="A53" s="242">
        <v>1000</v>
      </c>
      <c r="B53" s="242" t="s">
        <v>72</v>
      </c>
      <c r="C53" s="243">
        <f t="shared" si="4"/>
        <v>0</v>
      </c>
      <c r="D53" s="244">
        <f>SUM(D54,D67)</f>
        <v>0</v>
      </c>
      <c r="E53" s="245">
        <f t="shared" ref="E53:F53" si="31">SUM(E54,E67)</f>
        <v>0</v>
      </c>
      <c r="F53" s="246">
        <f t="shared" si="31"/>
        <v>0</v>
      </c>
      <c r="G53" s="244">
        <f>SUM(G54,G67)</f>
        <v>0</v>
      </c>
      <c r="H53" s="247">
        <f t="shared" ref="H53:I53" si="32">SUM(H54,H67)</f>
        <v>0</v>
      </c>
      <c r="I53" s="248">
        <f t="shared" si="32"/>
        <v>0</v>
      </c>
      <c r="J53" s="247">
        <f>SUM(J54,J67)</f>
        <v>0</v>
      </c>
      <c r="K53" s="249">
        <f t="shared" ref="K53:L53" si="33">SUM(K54,K67)</f>
        <v>0</v>
      </c>
      <c r="L53" s="248">
        <f t="shared" si="33"/>
        <v>0</v>
      </c>
      <c r="M53" s="243">
        <f>SUM(M54,M67)</f>
        <v>0</v>
      </c>
      <c r="N53" s="249">
        <f t="shared" ref="N53:O53" si="34">SUM(N54,N67)</f>
        <v>0</v>
      </c>
      <c r="O53" s="248">
        <f t="shared" si="34"/>
        <v>0</v>
      </c>
      <c r="P53" s="250"/>
    </row>
    <row r="54" spans="1:16" hidden="1" x14ac:dyDescent="0.25">
      <c r="A54" s="90">
        <v>1100</v>
      </c>
      <c r="B54" s="251" t="s">
        <v>73</v>
      </c>
      <c r="C54" s="91">
        <f t="shared" si="4"/>
        <v>0</v>
      </c>
      <c r="D54" s="252">
        <f>SUM(D55,D58,D66)</f>
        <v>0</v>
      </c>
      <c r="E54" s="253">
        <f t="shared" ref="E54:F54" si="35">SUM(E55,E58,E66)</f>
        <v>0</v>
      </c>
      <c r="F54" s="94">
        <f t="shared" si="35"/>
        <v>0</v>
      </c>
      <c r="G54" s="252">
        <f>SUM(G55,G58,G66)</f>
        <v>0</v>
      </c>
      <c r="H54" s="103">
        <f t="shared" ref="H54:I54" si="36">SUM(H55,H58,H66)</f>
        <v>0</v>
      </c>
      <c r="I54" s="105">
        <f t="shared" si="36"/>
        <v>0</v>
      </c>
      <c r="J54" s="103">
        <f>SUM(J55,J58,J66)</f>
        <v>0</v>
      </c>
      <c r="K54" s="104">
        <f t="shared" ref="K54:L54" si="37">SUM(K55,K58,K66)</f>
        <v>0</v>
      </c>
      <c r="L54" s="105">
        <f t="shared" si="37"/>
        <v>0</v>
      </c>
      <c r="M54" s="254">
        <f>SUM(M55,M58,M66)</f>
        <v>0</v>
      </c>
      <c r="N54" s="255">
        <f t="shared" ref="N54:O54" si="38">SUM(N55,N58,N66)</f>
        <v>0</v>
      </c>
      <c r="O54" s="256">
        <f t="shared" si="38"/>
        <v>0</v>
      </c>
      <c r="P54" s="257"/>
    </row>
    <row r="55" spans="1:16" hidden="1" x14ac:dyDescent="0.25">
      <c r="A55" s="258">
        <v>1110</v>
      </c>
      <c r="B55" s="191" t="s">
        <v>74</v>
      </c>
      <c r="C55" s="199">
        <f t="shared" si="4"/>
        <v>0</v>
      </c>
      <c r="D55" s="259">
        <f>SUM(D56:D57)</f>
        <v>0</v>
      </c>
      <c r="E55" s="260">
        <f t="shared" ref="E55:F55" si="39">SUM(E56:E57)</f>
        <v>0</v>
      </c>
      <c r="F55" s="261">
        <f t="shared" si="39"/>
        <v>0</v>
      </c>
      <c r="G55" s="259">
        <f>SUM(G56:G57)</f>
        <v>0</v>
      </c>
      <c r="H55" s="262">
        <f t="shared" ref="H55:I55" si="40">SUM(H56:H57)</f>
        <v>0</v>
      </c>
      <c r="I55" s="263">
        <f t="shared" si="40"/>
        <v>0</v>
      </c>
      <c r="J55" s="262">
        <f>SUM(J56:J57)</f>
        <v>0</v>
      </c>
      <c r="K55" s="264">
        <f t="shared" ref="K55:L55" si="41">SUM(K56:K57)</f>
        <v>0</v>
      </c>
      <c r="L55" s="263">
        <f t="shared" si="41"/>
        <v>0</v>
      </c>
      <c r="M55" s="199">
        <f>SUM(M56:M57)</f>
        <v>0</v>
      </c>
      <c r="N55" s="264">
        <f t="shared" ref="N55:O55" si="42">SUM(N56:N57)</f>
        <v>0</v>
      </c>
      <c r="O55" s="263">
        <f t="shared" si="42"/>
        <v>0</v>
      </c>
      <c r="P55" s="265"/>
    </row>
    <row r="56" spans="1:16" hidden="1" x14ac:dyDescent="0.25">
      <c r="A56" s="56">
        <v>1111</v>
      </c>
      <c r="B56" s="107" t="s">
        <v>75</v>
      </c>
      <c r="C56" s="108">
        <f t="shared" si="4"/>
        <v>0</v>
      </c>
      <c r="D56" s="266">
        <v>0</v>
      </c>
      <c r="E56" s="267"/>
      <c r="F56" s="268">
        <f t="shared" ref="F56:F57" si="43">D56+E56</f>
        <v>0</v>
      </c>
      <c r="G56" s="266"/>
      <c r="H56" s="114"/>
      <c r="I56" s="269">
        <f t="shared" ref="I56:I57" si="44">G56+H56</f>
        <v>0</v>
      </c>
      <c r="J56" s="114">
        <v>0</v>
      </c>
      <c r="K56" s="115"/>
      <c r="L56" s="269">
        <f t="shared" ref="L56:L57" si="45">J56+K56</f>
        <v>0</v>
      </c>
      <c r="M56" s="270"/>
      <c r="N56" s="115"/>
      <c r="O56" s="269">
        <f>M56+N56</f>
        <v>0</v>
      </c>
      <c r="P56" s="271"/>
    </row>
    <row r="57" spans="1:16" ht="24" hidden="1" customHeight="1" x14ac:dyDescent="0.25">
      <c r="A57" s="67">
        <v>1119</v>
      </c>
      <c r="B57" s="119" t="s">
        <v>76</v>
      </c>
      <c r="C57" s="120">
        <f t="shared" si="4"/>
        <v>0</v>
      </c>
      <c r="D57" s="272">
        <v>0</v>
      </c>
      <c r="E57" s="273"/>
      <c r="F57" s="71">
        <f t="shared" si="43"/>
        <v>0</v>
      </c>
      <c r="G57" s="272"/>
      <c r="H57" s="126"/>
      <c r="I57" s="274">
        <f t="shared" si="44"/>
        <v>0</v>
      </c>
      <c r="J57" s="126">
        <v>0</v>
      </c>
      <c r="K57" s="127"/>
      <c r="L57" s="274">
        <f t="shared" si="45"/>
        <v>0</v>
      </c>
      <c r="M57" s="275"/>
      <c r="N57" s="127"/>
      <c r="O57" s="274">
        <f>M57+N57</f>
        <v>0</v>
      </c>
      <c r="P57" s="276"/>
    </row>
    <row r="58" spans="1:16" hidden="1" x14ac:dyDescent="0.25">
      <c r="A58" s="277">
        <v>1140</v>
      </c>
      <c r="B58" s="119" t="s">
        <v>77</v>
      </c>
      <c r="C58" s="120">
        <f t="shared" si="4"/>
        <v>0</v>
      </c>
      <c r="D58" s="278">
        <f>SUM(D59:D65)</f>
        <v>0</v>
      </c>
      <c r="E58" s="279">
        <f t="shared" ref="E58:F58" si="46">SUM(E59:E65)</f>
        <v>0</v>
      </c>
      <c r="F58" s="71">
        <f t="shared" si="46"/>
        <v>0</v>
      </c>
      <c r="G58" s="278">
        <f>SUM(G59:G65)</f>
        <v>0</v>
      </c>
      <c r="H58" s="280">
        <f t="shared" ref="H58:I58" si="47">SUM(H59:H65)</f>
        <v>0</v>
      </c>
      <c r="I58" s="274">
        <f t="shared" si="47"/>
        <v>0</v>
      </c>
      <c r="J58" s="280">
        <f>SUM(J59:J65)</f>
        <v>0</v>
      </c>
      <c r="K58" s="281">
        <f t="shared" ref="K58:L58" si="48">SUM(K59:K65)</f>
        <v>0</v>
      </c>
      <c r="L58" s="274">
        <f t="shared" si="48"/>
        <v>0</v>
      </c>
      <c r="M58" s="120">
        <f>SUM(M59:M65)</f>
        <v>0</v>
      </c>
      <c r="N58" s="281">
        <f t="shared" ref="N58:O58" si="49">SUM(N59:N65)</f>
        <v>0</v>
      </c>
      <c r="O58" s="274">
        <f t="shared" si="49"/>
        <v>0</v>
      </c>
      <c r="P58" s="276"/>
    </row>
    <row r="59" spans="1:16" hidden="1" x14ac:dyDescent="0.25">
      <c r="A59" s="67">
        <v>1141</v>
      </c>
      <c r="B59" s="119" t="s">
        <v>78</v>
      </c>
      <c r="C59" s="120">
        <f t="shared" si="4"/>
        <v>0</v>
      </c>
      <c r="D59" s="272">
        <v>0</v>
      </c>
      <c r="E59" s="273"/>
      <c r="F59" s="71">
        <f t="shared" ref="F59:F66" si="50">D59+E59</f>
        <v>0</v>
      </c>
      <c r="G59" s="272"/>
      <c r="H59" s="126"/>
      <c r="I59" s="274">
        <f t="shared" ref="I59:I66" si="51">G59+H59</f>
        <v>0</v>
      </c>
      <c r="J59" s="126">
        <v>0</v>
      </c>
      <c r="K59" s="127"/>
      <c r="L59" s="274">
        <f t="shared" ref="L59:L66" si="52">J59+K59</f>
        <v>0</v>
      </c>
      <c r="M59" s="275"/>
      <c r="N59" s="127"/>
      <c r="O59" s="274">
        <f t="shared" ref="O59:O66" si="53">M59+N59</f>
        <v>0</v>
      </c>
      <c r="P59" s="276"/>
    </row>
    <row r="60" spans="1:16" ht="24.75" hidden="1" customHeight="1" x14ac:dyDescent="0.25">
      <c r="A60" s="67">
        <v>1142</v>
      </c>
      <c r="B60" s="119" t="s">
        <v>79</v>
      </c>
      <c r="C60" s="120">
        <f t="shared" si="4"/>
        <v>0</v>
      </c>
      <c r="D60" s="272">
        <v>0</v>
      </c>
      <c r="E60" s="273"/>
      <c r="F60" s="71">
        <f t="shared" si="50"/>
        <v>0</v>
      </c>
      <c r="G60" s="272"/>
      <c r="H60" s="126"/>
      <c r="I60" s="274">
        <f t="shared" si="51"/>
        <v>0</v>
      </c>
      <c r="J60" s="126">
        <v>0</v>
      </c>
      <c r="K60" s="127"/>
      <c r="L60" s="274">
        <f>J60+K60</f>
        <v>0</v>
      </c>
      <c r="M60" s="275"/>
      <c r="N60" s="127"/>
      <c r="O60" s="274">
        <f t="shared" si="53"/>
        <v>0</v>
      </c>
      <c r="P60" s="276"/>
    </row>
    <row r="61" spans="1:16" ht="24" hidden="1" x14ac:dyDescent="0.25">
      <c r="A61" s="67">
        <v>1145</v>
      </c>
      <c r="B61" s="119" t="s">
        <v>80</v>
      </c>
      <c r="C61" s="120">
        <f t="shared" si="4"/>
        <v>0</v>
      </c>
      <c r="D61" s="272">
        <v>0</v>
      </c>
      <c r="E61" s="273"/>
      <c r="F61" s="71">
        <f t="shared" si="50"/>
        <v>0</v>
      </c>
      <c r="G61" s="272"/>
      <c r="H61" s="126"/>
      <c r="I61" s="274">
        <f t="shared" si="51"/>
        <v>0</v>
      </c>
      <c r="J61" s="126">
        <v>0</v>
      </c>
      <c r="K61" s="127"/>
      <c r="L61" s="274">
        <f t="shared" si="52"/>
        <v>0</v>
      </c>
      <c r="M61" s="275"/>
      <c r="N61" s="127"/>
      <c r="O61" s="274">
        <f>M61+N61</f>
        <v>0</v>
      </c>
      <c r="P61" s="276"/>
    </row>
    <row r="62" spans="1:16" ht="27.75" hidden="1" customHeight="1" x14ac:dyDescent="0.25">
      <c r="A62" s="67">
        <v>1146</v>
      </c>
      <c r="B62" s="119" t="s">
        <v>81</v>
      </c>
      <c r="C62" s="120">
        <f t="shared" si="4"/>
        <v>0</v>
      </c>
      <c r="D62" s="272">
        <v>0</v>
      </c>
      <c r="E62" s="273"/>
      <c r="F62" s="71">
        <f t="shared" si="50"/>
        <v>0</v>
      </c>
      <c r="G62" s="272"/>
      <c r="H62" s="126"/>
      <c r="I62" s="274">
        <f t="shared" si="51"/>
        <v>0</v>
      </c>
      <c r="J62" s="126">
        <v>0</v>
      </c>
      <c r="K62" s="127"/>
      <c r="L62" s="274">
        <f t="shared" si="52"/>
        <v>0</v>
      </c>
      <c r="M62" s="275"/>
      <c r="N62" s="127"/>
      <c r="O62" s="274">
        <f t="shared" si="53"/>
        <v>0</v>
      </c>
      <c r="P62" s="276"/>
    </row>
    <row r="63" spans="1:16" hidden="1" x14ac:dyDescent="0.25">
      <c r="A63" s="67">
        <v>1147</v>
      </c>
      <c r="B63" s="119" t="s">
        <v>82</v>
      </c>
      <c r="C63" s="120">
        <f t="shared" si="4"/>
        <v>0</v>
      </c>
      <c r="D63" s="272">
        <v>0</v>
      </c>
      <c r="E63" s="273"/>
      <c r="F63" s="71">
        <f t="shared" si="50"/>
        <v>0</v>
      </c>
      <c r="G63" s="272"/>
      <c r="H63" s="126"/>
      <c r="I63" s="274">
        <f t="shared" si="51"/>
        <v>0</v>
      </c>
      <c r="J63" s="126">
        <v>0</v>
      </c>
      <c r="K63" s="127"/>
      <c r="L63" s="274">
        <f t="shared" si="52"/>
        <v>0</v>
      </c>
      <c r="M63" s="275"/>
      <c r="N63" s="127"/>
      <c r="O63" s="274">
        <f t="shared" si="53"/>
        <v>0</v>
      </c>
      <c r="P63" s="276"/>
    </row>
    <row r="64" spans="1:16" hidden="1" x14ac:dyDescent="0.25">
      <c r="A64" s="67">
        <v>1148</v>
      </c>
      <c r="B64" s="119" t="s">
        <v>83</v>
      </c>
      <c r="C64" s="120">
        <f t="shared" si="4"/>
        <v>0</v>
      </c>
      <c r="D64" s="272">
        <v>0</v>
      </c>
      <c r="E64" s="273"/>
      <c r="F64" s="71">
        <f t="shared" si="50"/>
        <v>0</v>
      </c>
      <c r="G64" s="272"/>
      <c r="H64" s="126"/>
      <c r="I64" s="274">
        <f t="shared" si="51"/>
        <v>0</v>
      </c>
      <c r="J64" s="126">
        <v>0</v>
      </c>
      <c r="K64" s="127"/>
      <c r="L64" s="274">
        <f t="shared" si="52"/>
        <v>0</v>
      </c>
      <c r="M64" s="275"/>
      <c r="N64" s="127"/>
      <c r="O64" s="274">
        <f t="shared" si="53"/>
        <v>0</v>
      </c>
      <c r="P64" s="276"/>
    </row>
    <row r="65" spans="1:16" ht="24" hidden="1" customHeight="1" x14ac:dyDescent="0.25">
      <c r="A65" s="67">
        <v>1149</v>
      </c>
      <c r="B65" s="119" t="s">
        <v>84</v>
      </c>
      <c r="C65" s="120">
        <f>F65+I65+L65+O65</f>
        <v>0</v>
      </c>
      <c r="D65" s="272">
        <v>0</v>
      </c>
      <c r="E65" s="273"/>
      <c r="F65" s="71">
        <f t="shared" si="50"/>
        <v>0</v>
      </c>
      <c r="G65" s="272"/>
      <c r="H65" s="126"/>
      <c r="I65" s="274">
        <f t="shared" si="51"/>
        <v>0</v>
      </c>
      <c r="J65" s="126">
        <v>0</v>
      </c>
      <c r="K65" s="127"/>
      <c r="L65" s="274">
        <f t="shared" si="52"/>
        <v>0</v>
      </c>
      <c r="M65" s="275"/>
      <c r="N65" s="127"/>
      <c r="O65" s="274">
        <f t="shared" si="53"/>
        <v>0</v>
      </c>
      <c r="P65" s="276"/>
    </row>
    <row r="66" spans="1:16" ht="36" hidden="1" x14ac:dyDescent="0.25">
      <c r="A66" s="258">
        <v>1150</v>
      </c>
      <c r="B66" s="191" t="s">
        <v>85</v>
      </c>
      <c r="C66" s="199">
        <f>F66+I66+L66+O66</f>
        <v>0</v>
      </c>
      <c r="D66" s="282">
        <v>0</v>
      </c>
      <c r="E66" s="283"/>
      <c r="F66" s="261">
        <f t="shared" si="50"/>
        <v>0</v>
      </c>
      <c r="G66" s="282"/>
      <c r="H66" s="284"/>
      <c r="I66" s="263">
        <f t="shared" si="51"/>
        <v>0</v>
      </c>
      <c r="J66" s="284">
        <v>0</v>
      </c>
      <c r="K66" s="285"/>
      <c r="L66" s="263">
        <f t="shared" si="52"/>
        <v>0</v>
      </c>
      <c r="M66" s="286"/>
      <c r="N66" s="285"/>
      <c r="O66" s="263">
        <f t="shared" si="53"/>
        <v>0</v>
      </c>
      <c r="P66" s="265"/>
    </row>
    <row r="67" spans="1:16" ht="24" hidden="1" x14ac:dyDescent="0.25">
      <c r="A67" s="90">
        <v>1200</v>
      </c>
      <c r="B67" s="251" t="s">
        <v>86</v>
      </c>
      <c r="C67" s="91">
        <f t="shared" si="4"/>
        <v>0</v>
      </c>
      <c r="D67" s="252">
        <f>SUM(D68:D69)</f>
        <v>0</v>
      </c>
      <c r="E67" s="253">
        <f t="shared" ref="E67:F67" si="54">SUM(E68:E69)</f>
        <v>0</v>
      </c>
      <c r="F67" s="94">
        <f t="shared" si="54"/>
        <v>0</v>
      </c>
      <c r="G67" s="252">
        <f>SUM(G68:G69)</f>
        <v>0</v>
      </c>
      <c r="H67" s="103">
        <f t="shared" ref="H67:I67" si="55">SUM(H68:H69)</f>
        <v>0</v>
      </c>
      <c r="I67" s="105">
        <f t="shared" si="55"/>
        <v>0</v>
      </c>
      <c r="J67" s="103">
        <f>SUM(J68:J69)</f>
        <v>0</v>
      </c>
      <c r="K67" s="104">
        <f t="shared" ref="K67:L67" si="56">SUM(K68:K69)</f>
        <v>0</v>
      </c>
      <c r="L67" s="105">
        <f t="shared" si="56"/>
        <v>0</v>
      </c>
      <c r="M67" s="91">
        <f>SUM(M68:M69)</f>
        <v>0</v>
      </c>
      <c r="N67" s="104">
        <f t="shared" ref="N67:O67" si="57">SUM(N68:N69)</f>
        <v>0</v>
      </c>
      <c r="O67" s="105">
        <f t="shared" si="57"/>
        <v>0</v>
      </c>
      <c r="P67" s="287"/>
    </row>
    <row r="68" spans="1:16" ht="24" hidden="1" x14ac:dyDescent="0.25">
      <c r="A68" s="288">
        <v>1210</v>
      </c>
      <c r="B68" s="107" t="s">
        <v>87</v>
      </c>
      <c r="C68" s="108">
        <f t="shared" si="4"/>
        <v>0</v>
      </c>
      <c r="D68" s="266">
        <v>0</v>
      </c>
      <c r="E68" s="267"/>
      <c r="F68" s="268">
        <f>D68+E68</f>
        <v>0</v>
      </c>
      <c r="G68" s="266"/>
      <c r="H68" s="114"/>
      <c r="I68" s="269">
        <f>G68+H68</f>
        <v>0</v>
      </c>
      <c r="J68" s="114">
        <v>0</v>
      </c>
      <c r="K68" s="115"/>
      <c r="L68" s="269">
        <f>J68+K68</f>
        <v>0</v>
      </c>
      <c r="M68" s="270"/>
      <c r="N68" s="115"/>
      <c r="O68" s="269">
        <f>M68+N68</f>
        <v>0</v>
      </c>
      <c r="P68" s="271"/>
    </row>
    <row r="69" spans="1:16" ht="24" hidden="1" x14ac:dyDescent="0.25">
      <c r="A69" s="277">
        <v>1220</v>
      </c>
      <c r="B69" s="119" t="s">
        <v>88</v>
      </c>
      <c r="C69" s="120">
        <f t="shared" si="4"/>
        <v>0</v>
      </c>
      <c r="D69" s="278">
        <f>SUM(D70:D74)</f>
        <v>0</v>
      </c>
      <c r="E69" s="279">
        <f t="shared" ref="E69:F69" si="58">SUM(E70:E74)</f>
        <v>0</v>
      </c>
      <c r="F69" s="71">
        <f t="shared" si="58"/>
        <v>0</v>
      </c>
      <c r="G69" s="278">
        <f>SUM(G70:G74)</f>
        <v>0</v>
      </c>
      <c r="H69" s="280">
        <f t="shared" ref="H69:I69" si="59">SUM(H70:H74)</f>
        <v>0</v>
      </c>
      <c r="I69" s="274">
        <f t="shared" si="59"/>
        <v>0</v>
      </c>
      <c r="J69" s="280">
        <f>SUM(J70:J74)</f>
        <v>0</v>
      </c>
      <c r="K69" s="281">
        <f t="shared" ref="K69:L69" si="60">SUM(K70:K74)</f>
        <v>0</v>
      </c>
      <c r="L69" s="274">
        <f t="shared" si="60"/>
        <v>0</v>
      </c>
      <c r="M69" s="120">
        <f>SUM(M70:M74)</f>
        <v>0</v>
      </c>
      <c r="N69" s="281">
        <f t="shared" ref="N69:O69" si="61">SUM(N70:N74)</f>
        <v>0</v>
      </c>
      <c r="O69" s="274">
        <f t="shared" si="61"/>
        <v>0</v>
      </c>
      <c r="P69" s="276"/>
    </row>
    <row r="70" spans="1:16" ht="36" hidden="1" x14ac:dyDescent="0.25">
      <c r="A70" s="67">
        <v>1221</v>
      </c>
      <c r="B70" s="119" t="s">
        <v>89</v>
      </c>
      <c r="C70" s="120">
        <f t="shared" si="4"/>
        <v>0</v>
      </c>
      <c r="D70" s="272">
        <v>0</v>
      </c>
      <c r="E70" s="273"/>
      <c r="F70" s="71">
        <f t="shared" ref="F70:F74" si="62">D70+E70</f>
        <v>0</v>
      </c>
      <c r="G70" s="272"/>
      <c r="H70" s="126"/>
      <c r="I70" s="274">
        <f t="shared" ref="I70:I74" si="63">G70+H70</f>
        <v>0</v>
      </c>
      <c r="J70" s="126">
        <v>0</v>
      </c>
      <c r="K70" s="127"/>
      <c r="L70" s="274">
        <f t="shared" ref="L70:L74" si="64">J70+K70</f>
        <v>0</v>
      </c>
      <c r="M70" s="275"/>
      <c r="N70" s="127"/>
      <c r="O70" s="274">
        <f t="shared" ref="O70:O74" si="65">M70+N70</f>
        <v>0</v>
      </c>
      <c r="P70" s="276"/>
    </row>
    <row r="71" spans="1:16" hidden="1" x14ac:dyDescent="0.25">
      <c r="A71" s="67">
        <v>1223</v>
      </c>
      <c r="B71" s="119" t="s">
        <v>90</v>
      </c>
      <c r="C71" s="120">
        <f t="shared" si="4"/>
        <v>0</v>
      </c>
      <c r="D71" s="272">
        <v>0</v>
      </c>
      <c r="E71" s="273"/>
      <c r="F71" s="71">
        <f t="shared" si="62"/>
        <v>0</v>
      </c>
      <c r="G71" s="272"/>
      <c r="H71" s="126"/>
      <c r="I71" s="274">
        <f t="shared" si="63"/>
        <v>0</v>
      </c>
      <c r="J71" s="126">
        <v>0</v>
      </c>
      <c r="K71" s="127"/>
      <c r="L71" s="274">
        <f t="shared" si="64"/>
        <v>0</v>
      </c>
      <c r="M71" s="275"/>
      <c r="N71" s="127"/>
      <c r="O71" s="274">
        <f t="shared" si="65"/>
        <v>0</v>
      </c>
      <c r="P71" s="276"/>
    </row>
    <row r="72" spans="1:16" hidden="1" x14ac:dyDescent="0.25">
      <c r="A72" s="67">
        <v>1225</v>
      </c>
      <c r="B72" s="119" t="s">
        <v>91</v>
      </c>
      <c r="C72" s="120">
        <f t="shared" si="4"/>
        <v>0</v>
      </c>
      <c r="D72" s="272">
        <v>0</v>
      </c>
      <c r="E72" s="273"/>
      <c r="F72" s="71">
        <f t="shared" si="62"/>
        <v>0</v>
      </c>
      <c r="G72" s="272"/>
      <c r="H72" s="126"/>
      <c r="I72" s="274">
        <f t="shared" si="63"/>
        <v>0</v>
      </c>
      <c r="J72" s="126">
        <v>0</v>
      </c>
      <c r="K72" s="127"/>
      <c r="L72" s="274">
        <f t="shared" si="64"/>
        <v>0</v>
      </c>
      <c r="M72" s="275"/>
      <c r="N72" s="127"/>
      <c r="O72" s="274">
        <f t="shared" si="65"/>
        <v>0</v>
      </c>
      <c r="P72" s="276"/>
    </row>
    <row r="73" spans="1:16" ht="24" hidden="1" x14ac:dyDescent="0.25">
      <c r="A73" s="67">
        <v>1227</v>
      </c>
      <c r="B73" s="119" t="s">
        <v>92</v>
      </c>
      <c r="C73" s="120">
        <f t="shared" si="4"/>
        <v>0</v>
      </c>
      <c r="D73" s="272">
        <v>0</v>
      </c>
      <c r="E73" s="273"/>
      <c r="F73" s="71">
        <f t="shared" si="62"/>
        <v>0</v>
      </c>
      <c r="G73" s="272"/>
      <c r="H73" s="126"/>
      <c r="I73" s="274">
        <f t="shared" si="63"/>
        <v>0</v>
      </c>
      <c r="J73" s="126">
        <v>0</v>
      </c>
      <c r="K73" s="127"/>
      <c r="L73" s="274">
        <f t="shared" si="64"/>
        <v>0</v>
      </c>
      <c r="M73" s="275"/>
      <c r="N73" s="127"/>
      <c r="O73" s="274">
        <f t="shared" si="65"/>
        <v>0</v>
      </c>
      <c r="P73" s="276"/>
    </row>
    <row r="74" spans="1:16" ht="36" hidden="1" x14ac:dyDescent="0.25">
      <c r="A74" s="67">
        <v>1228</v>
      </c>
      <c r="B74" s="119" t="s">
        <v>93</v>
      </c>
      <c r="C74" s="120">
        <f t="shared" si="4"/>
        <v>0</v>
      </c>
      <c r="D74" s="272">
        <v>0</v>
      </c>
      <c r="E74" s="273"/>
      <c r="F74" s="71">
        <f t="shared" si="62"/>
        <v>0</v>
      </c>
      <c r="G74" s="272"/>
      <c r="H74" s="126"/>
      <c r="I74" s="274">
        <f t="shared" si="63"/>
        <v>0</v>
      </c>
      <c r="J74" s="126">
        <v>0</v>
      </c>
      <c r="K74" s="127"/>
      <c r="L74" s="274">
        <f t="shared" si="64"/>
        <v>0</v>
      </c>
      <c r="M74" s="275"/>
      <c r="N74" s="127"/>
      <c r="O74" s="274">
        <f t="shared" si="65"/>
        <v>0</v>
      </c>
      <c r="P74" s="276"/>
    </row>
    <row r="75" spans="1:16" x14ac:dyDescent="0.25">
      <c r="A75" s="242">
        <v>2000</v>
      </c>
      <c r="B75" s="242" t="s">
        <v>94</v>
      </c>
      <c r="C75" s="243">
        <f t="shared" si="4"/>
        <v>1018624</v>
      </c>
      <c r="D75" s="244">
        <f>SUM(D76,D83,D130,D164,D165,D172)</f>
        <v>982756</v>
      </c>
      <c r="E75" s="245">
        <f t="shared" ref="E75:F75" si="66">SUM(E76,E83,E130,E164,E165,E172)</f>
        <v>-1202</v>
      </c>
      <c r="F75" s="246">
        <f t="shared" si="66"/>
        <v>981554</v>
      </c>
      <c r="G75" s="244">
        <f>SUM(G76,G83,G130,G164,G165,G172)</f>
        <v>0</v>
      </c>
      <c r="H75" s="247">
        <f t="shared" ref="H75:I75" si="67">SUM(H76,H83,H130,H164,H165,H172)</f>
        <v>0</v>
      </c>
      <c r="I75" s="248">
        <f t="shared" si="67"/>
        <v>0</v>
      </c>
      <c r="J75" s="247">
        <f>SUM(J76,J83,J130,J164,J165,J172)</f>
        <v>37070</v>
      </c>
      <c r="K75" s="249">
        <f t="shared" ref="K75:L75" si="68">SUM(K76,K83,K130,K164,K165,K172)</f>
        <v>0</v>
      </c>
      <c r="L75" s="248">
        <f t="shared" si="68"/>
        <v>37070</v>
      </c>
      <c r="M75" s="243">
        <f>SUM(M76,M83,M130,M164,M165,M172)</f>
        <v>0</v>
      </c>
      <c r="N75" s="249">
        <f t="shared" ref="N75:O75" si="69">SUM(N76,N83,N130,N164,N165,N172)</f>
        <v>0</v>
      </c>
      <c r="O75" s="248">
        <f t="shared" si="69"/>
        <v>0</v>
      </c>
      <c r="P75" s="250"/>
    </row>
    <row r="76" spans="1:16" ht="24" hidden="1" x14ac:dyDescent="0.25">
      <c r="A76" s="90">
        <v>2100</v>
      </c>
      <c r="B76" s="251" t="s">
        <v>95</v>
      </c>
      <c r="C76" s="91">
        <f t="shared" si="4"/>
        <v>0</v>
      </c>
      <c r="D76" s="252">
        <f>SUM(D77,D80)</f>
        <v>0</v>
      </c>
      <c r="E76" s="253">
        <f t="shared" ref="E76:F76" si="70">SUM(E77,E80)</f>
        <v>0</v>
      </c>
      <c r="F76" s="94">
        <f t="shared" si="70"/>
        <v>0</v>
      </c>
      <c r="G76" s="252">
        <f>SUM(G77,G80)</f>
        <v>0</v>
      </c>
      <c r="H76" s="103">
        <f t="shared" ref="H76:I76" si="71">SUM(H77,H80)</f>
        <v>0</v>
      </c>
      <c r="I76" s="105">
        <f t="shared" si="71"/>
        <v>0</v>
      </c>
      <c r="J76" s="103">
        <f>SUM(J77,J80)</f>
        <v>0</v>
      </c>
      <c r="K76" s="104">
        <f t="shared" ref="K76:L76" si="72">SUM(K77,K80)</f>
        <v>0</v>
      </c>
      <c r="L76" s="105">
        <f t="shared" si="72"/>
        <v>0</v>
      </c>
      <c r="M76" s="91">
        <f>SUM(M77,M80)</f>
        <v>0</v>
      </c>
      <c r="N76" s="104">
        <f t="shared" ref="N76:O76" si="73">SUM(N77,N80)</f>
        <v>0</v>
      </c>
      <c r="O76" s="105">
        <f t="shared" si="73"/>
        <v>0</v>
      </c>
      <c r="P76" s="287"/>
    </row>
    <row r="77" spans="1:16" ht="24" hidden="1" x14ac:dyDescent="0.25">
      <c r="A77" s="288">
        <v>2110</v>
      </c>
      <c r="B77" s="107" t="s">
        <v>96</v>
      </c>
      <c r="C77" s="108">
        <f t="shared" si="4"/>
        <v>0</v>
      </c>
      <c r="D77" s="289">
        <f>SUM(D78:D79)</f>
        <v>0</v>
      </c>
      <c r="E77" s="290">
        <f t="shared" ref="E77:F77" si="74">SUM(E78:E79)</f>
        <v>0</v>
      </c>
      <c r="F77" s="268">
        <f t="shared" si="74"/>
        <v>0</v>
      </c>
      <c r="G77" s="289">
        <f>SUM(G78:G79)</f>
        <v>0</v>
      </c>
      <c r="H77" s="291">
        <f t="shared" ref="H77:I77" si="75">SUM(H78:H79)</f>
        <v>0</v>
      </c>
      <c r="I77" s="269">
        <f t="shared" si="75"/>
        <v>0</v>
      </c>
      <c r="J77" s="291">
        <f>SUM(J78:J79)</f>
        <v>0</v>
      </c>
      <c r="K77" s="292">
        <f t="shared" ref="K77:L77" si="76">SUM(K78:K79)</f>
        <v>0</v>
      </c>
      <c r="L77" s="269">
        <f t="shared" si="76"/>
        <v>0</v>
      </c>
      <c r="M77" s="108">
        <f>SUM(M78:M79)</f>
        <v>0</v>
      </c>
      <c r="N77" s="292">
        <f t="shared" ref="N77:O77" si="77">SUM(N78:N79)</f>
        <v>0</v>
      </c>
      <c r="O77" s="269">
        <f t="shared" si="77"/>
        <v>0</v>
      </c>
      <c r="P77" s="271"/>
    </row>
    <row r="78" spans="1:16" hidden="1" x14ac:dyDescent="0.25">
      <c r="A78" s="67">
        <v>2111</v>
      </c>
      <c r="B78" s="119" t="s">
        <v>97</v>
      </c>
      <c r="C78" s="120">
        <f t="shared" si="4"/>
        <v>0</v>
      </c>
      <c r="D78" s="272">
        <v>0</v>
      </c>
      <c r="E78" s="273"/>
      <c r="F78" s="71">
        <f t="shared" ref="F78:F79" si="78">D78+E78</f>
        <v>0</v>
      </c>
      <c r="G78" s="272"/>
      <c r="H78" s="126"/>
      <c r="I78" s="274">
        <f t="shared" ref="I78:I79" si="79">G78+H78</f>
        <v>0</v>
      </c>
      <c r="J78" s="126">
        <v>0</v>
      </c>
      <c r="K78" s="127"/>
      <c r="L78" s="274">
        <f t="shared" ref="L78:L79" si="80">J78+K78</f>
        <v>0</v>
      </c>
      <c r="M78" s="275"/>
      <c r="N78" s="127"/>
      <c r="O78" s="274">
        <f t="shared" ref="O78:O79" si="81">M78+N78</f>
        <v>0</v>
      </c>
      <c r="P78" s="276"/>
    </row>
    <row r="79" spans="1:16" ht="24" hidden="1" x14ac:dyDescent="0.25">
      <c r="A79" s="67">
        <v>2112</v>
      </c>
      <c r="B79" s="119" t="s">
        <v>98</v>
      </c>
      <c r="C79" s="120">
        <f t="shared" si="4"/>
        <v>0</v>
      </c>
      <c r="D79" s="272">
        <v>0</v>
      </c>
      <c r="E79" s="273"/>
      <c r="F79" s="71">
        <f t="shared" si="78"/>
        <v>0</v>
      </c>
      <c r="G79" s="272"/>
      <c r="H79" s="126"/>
      <c r="I79" s="274">
        <f t="shared" si="79"/>
        <v>0</v>
      </c>
      <c r="J79" s="126">
        <v>0</v>
      </c>
      <c r="K79" s="127"/>
      <c r="L79" s="274">
        <f t="shared" si="80"/>
        <v>0</v>
      </c>
      <c r="M79" s="275"/>
      <c r="N79" s="127"/>
      <c r="O79" s="274">
        <f t="shared" si="81"/>
        <v>0</v>
      </c>
      <c r="P79" s="276"/>
    </row>
    <row r="80" spans="1:16" ht="24" hidden="1" x14ac:dyDescent="0.25">
      <c r="A80" s="277">
        <v>2120</v>
      </c>
      <c r="B80" s="119" t="s">
        <v>99</v>
      </c>
      <c r="C80" s="120">
        <f t="shared" si="4"/>
        <v>0</v>
      </c>
      <c r="D80" s="278">
        <f>SUM(D81:D82)</f>
        <v>0</v>
      </c>
      <c r="E80" s="279">
        <f t="shared" ref="E80:F80" si="82">SUM(E81:E82)</f>
        <v>0</v>
      </c>
      <c r="F80" s="71">
        <f t="shared" si="82"/>
        <v>0</v>
      </c>
      <c r="G80" s="278">
        <f>SUM(G81:G82)</f>
        <v>0</v>
      </c>
      <c r="H80" s="280">
        <f t="shared" ref="H80:I80" si="83">SUM(H81:H82)</f>
        <v>0</v>
      </c>
      <c r="I80" s="274">
        <f t="shared" si="83"/>
        <v>0</v>
      </c>
      <c r="J80" s="280">
        <f>SUM(J81:J82)</f>
        <v>0</v>
      </c>
      <c r="K80" s="281">
        <f t="shared" ref="K80:L80" si="84">SUM(K81:K82)</f>
        <v>0</v>
      </c>
      <c r="L80" s="274">
        <f t="shared" si="84"/>
        <v>0</v>
      </c>
      <c r="M80" s="120">
        <f>SUM(M81:M82)</f>
        <v>0</v>
      </c>
      <c r="N80" s="281">
        <f t="shared" ref="N80:O80" si="85">SUM(N81:N82)</f>
        <v>0</v>
      </c>
      <c r="O80" s="274">
        <f t="shared" si="85"/>
        <v>0</v>
      </c>
      <c r="P80" s="276"/>
    </row>
    <row r="81" spans="1:16" hidden="1" x14ac:dyDescent="0.25">
      <c r="A81" s="67">
        <v>2121</v>
      </c>
      <c r="B81" s="119" t="s">
        <v>97</v>
      </c>
      <c r="C81" s="120">
        <f t="shared" si="4"/>
        <v>0</v>
      </c>
      <c r="D81" s="272">
        <v>0</v>
      </c>
      <c r="E81" s="273"/>
      <c r="F81" s="71">
        <f t="shared" ref="F81:F82" si="86">D81+E81</f>
        <v>0</v>
      </c>
      <c r="G81" s="272"/>
      <c r="H81" s="126"/>
      <c r="I81" s="274">
        <f t="shared" ref="I81:I82" si="87">G81+H81</f>
        <v>0</v>
      </c>
      <c r="J81" s="126">
        <v>0</v>
      </c>
      <c r="K81" s="127"/>
      <c r="L81" s="274">
        <f t="shared" ref="L81:L82" si="88">J81+K81</f>
        <v>0</v>
      </c>
      <c r="M81" s="275"/>
      <c r="N81" s="127"/>
      <c r="O81" s="274">
        <f t="shared" ref="O81:O82" si="89">M81+N81</f>
        <v>0</v>
      </c>
      <c r="P81" s="276"/>
    </row>
    <row r="82" spans="1:16" ht="24" hidden="1" x14ac:dyDescent="0.25">
      <c r="A82" s="67">
        <v>2122</v>
      </c>
      <c r="B82" s="119" t="s">
        <v>98</v>
      </c>
      <c r="C82" s="120">
        <f t="shared" si="4"/>
        <v>0</v>
      </c>
      <c r="D82" s="272">
        <v>0</v>
      </c>
      <c r="E82" s="273"/>
      <c r="F82" s="71">
        <f t="shared" si="86"/>
        <v>0</v>
      </c>
      <c r="G82" s="272"/>
      <c r="H82" s="126"/>
      <c r="I82" s="274">
        <f t="shared" si="87"/>
        <v>0</v>
      </c>
      <c r="J82" s="126">
        <v>0</v>
      </c>
      <c r="K82" s="127"/>
      <c r="L82" s="274">
        <f t="shared" si="88"/>
        <v>0</v>
      </c>
      <c r="M82" s="275"/>
      <c r="N82" s="127"/>
      <c r="O82" s="274">
        <f t="shared" si="89"/>
        <v>0</v>
      </c>
      <c r="P82" s="276"/>
    </row>
    <row r="83" spans="1:16" x14ac:dyDescent="0.25">
      <c r="A83" s="90">
        <v>2200</v>
      </c>
      <c r="B83" s="251" t="s">
        <v>100</v>
      </c>
      <c r="C83" s="91">
        <f t="shared" si="4"/>
        <v>1013024</v>
      </c>
      <c r="D83" s="252">
        <f>SUM(D84,D89,D95,D103,D112,D116,D122,D128)</f>
        <v>977156</v>
      </c>
      <c r="E83" s="253">
        <f t="shared" ref="E83:F83" si="90">SUM(E84,E89,E95,E103,E112,E116,E122,E128)</f>
        <v>-1202</v>
      </c>
      <c r="F83" s="94">
        <f t="shared" si="90"/>
        <v>975954</v>
      </c>
      <c r="G83" s="252">
        <f>SUM(G84,G89,G95,G103,G112,G116,G122,G128)</f>
        <v>0</v>
      </c>
      <c r="H83" s="103">
        <f t="shared" ref="H83:I83" si="91">SUM(H84,H89,H95,H103,H112,H116,H122,H128)</f>
        <v>0</v>
      </c>
      <c r="I83" s="105">
        <f t="shared" si="91"/>
        <v>0</v>
      </c>
      <c r="J83" s="103">
        <f>SUM(J84,J89,J95,J103,J112,J116,J122,J128)</f>
        <v>37070</v>
      </c>
      <c r="K83" s="104">
        <f t="shared" ref="K83:L83" si="92">SUM(K84,K89,K95,K103,K112,K116,K122,K128)</f>
        <v>0</v>
      </c>
      <c r="L83" s="105">
        <f t="shared" si="92"/>
        <v>37070</v>
      </c>
      <c r="M83" s="147">
        <f>SUM(M84,M89,M95,M103,M112,M116,M122,M128)</f>
        <v>0</v>
      </c>
      <c r="N83" s="293">
        <f t="shared" ref="N83:O83" si="93">SUM(N84,N89,N95,N103,N112,N116,N122,N128)</f>
        <v>0</v>
      </c>
      <c r="O83" s="294">
        <f t="shared" si="93"/>
        <v>0</v>
      </c>
      <c r="P83" s="295"/>
    </row>
    <row r="84" spans="1:16" hidden="1" x14ac:dyDescent="0.25">
      <c r="A84" s="258">
        <v>2210</v>
      </c>
      <c r="B84" s="191" t="s">
        <v>101</v>
      </c>
      <c r="C84" s="199">
        <f t="shared" si="4"/>
        <v>0</v>
      </c>
      <c r="D84" s="259">
        <f>SUM(D85:D88)</f>
        <v>0</v>
      </c>
      <c r="E84" s="260">
        <f t="shared" ref="E84:F84" si="94">SUM(E85:E88)</f>
        <v>0</v>
      </c>
      <c r="F84" s="261">
        <f t="shared" si="94"/>
        <v>0</v>
      </c>
      <c r="G84" s="259">
        <f>SUM(G85:G88)</f>
        <v>0</v>
      </c>
      <c r="H84" s="262">
        <f t="shared" ref="H84:I84" si="95">SUM(H85:H88)</f>
        <v>0</v>
      </c>
      <c r="I84" s="263">
        <f t="shared" si="95"/>
        <v>0</v>
      </c>
      <c r="J84" s="262">
        <f>SUM(J85:J88)</f>
        <v>0</v>
      </c>
      <c r="K84" s="264">
        <f t="shared" ref="K84:L84" si="96">SUM(K85:K88)</f>
        <v>0</v>
      </c>
      <c r="L84" s="263">
        <f t="shared" si="96"/>
        <v>0</v>
      </c>
      <c r="M84" s="199">
        <f>SUM(M85:M88)</f>
        <v>0</v>
      </c>
      <c r="N84" s="264">
        <f t="shared" ref="N84:O84" si="97">SUM(N85:N88)</f>
        <v>0</v>
      </c>
      <c r="O84" s="263">
        <f t="shared" si="97"/>
        <v>0</v>
      </c>
      <c r="P84" s="265"/>
    </row>
    <row r="85" spans="1:16" ht="24" hidden="1" x14ac:dyDescent="0.25">
      <c r="A85" s="56">
        <v>2211</v>
      </c>
      <c r="B85" s="107" t="s">
        <v>102</v>
      </c>
      <c r="C85" s="108">
        <f t="shared" ref="C85:C148" si="98">F85+I85+L85+O85</f>
        <v>0</v>
      </c>
      <c r="D85" s="266">
        <v>0</v>
      </c>
      <c r="E85" s="267"/>
      <c r="F85" s="268">
        <f t="shared" ref="F85:F88" si="99">D85+E85</f>
        <v>0</v>
      </c>
      <c r="G85" s="266"/>
      <c r="H85" s="114"/>
      <c r="I85" s="269">
        <f t="shared" ref="I85:I88" si="100">G85+H85</f>
        <v>0</v>
      </c>
      <c r="J85" s="114">
        <v>0</v>
      </c>
      <c r="K85" s="115"/>
      <c r="L85" s="269">
        <f t="shared" ref="L85:L88" si="101">J85+K85</f>
        <v>0</v>
      </c>
      <c r="M85" s="270"/>
      <c r="N85" s="115"/>
      <c r="O85" s="269">
        <f t="shared" ref="O85:O88" si="102">M85+N85</f>
        <v>0</v>
      </c>
      <c r="P85" s="271"/>
    </row>
    <row r="86" spans="1:16" ht="36" hidden="1" x14ac:dyDescent="0.25">
      <c r="A86" s="67">
        <v>2212</v>
      </c>
      <c r="B86" s="119" t="s">
        <v>103</v>
      </c>
      <c r="C86" s="120">
        <f t="shared" si="98"/>
        <v>0</v>
      </c>
      <c r="D86" s="272">
        <v>0</v>
      </c>
      <c r="E86" s="273"/>
      <c r="F86" s="71">
        <f t="shared" si="99"/>
        <v>0</v>
      </c>
      <c r="G86" s="272"/>
      <c r="H86" s="126"/>
      <c r="I86" s="274">
        <f t="shared" si="100"/>
        <v>0</v>
      </c>
      <c r="J86" s="126">
        <v>0</v>
      </c>
      <c r="K86" s="127"/>
      <c r="L86" s="274">
        <f t="shared" si="101"/>
        <v>0</v>
      </c>
      <c r="M86" s="275"/>
      <c r="N86" s="127"/>
      <c r="O86" s="274">
        <f t="shared" si="102"/>
        <v>0</v>
      </c>
      <c r="P86" s="276"/>
    </row>
    <row r="87" spans="1:16" ht="24" hidden="1" x14ac:dyDescent="0.25">
      <c r="A87" s="67">
        <v>2214</v>
      </c>
      <c r="B87" s="119" t="s">
        <v>104</v>
      </c>
      <c r="C87" s="120">
        <f t="shared" si="98"/>
        <v>0</v>
      </c>
      <c r="D87" s="272">
        <v>0</v>
      </c>
      <c r="E87" s="273"/>
      <c r="F87" s="71">
        <f t="shared" si="99"/>
        <v>0</v>
      </c>
      <c r="G87" s="272"/>
      <c r="H87" s="126"/>
      <c r="I87" s="274">
        <f t="shared" si="100"/>
        <v>0</v>
      </c>
      <c r="J87" s="126">
        <v>0</v>
      </c>
      <c r="K87" s="127"/>
      <c r="L87" s="274">
        <f t="shared" si="101"/>
        <v>0</v>
      </c>
      <c r="M87" s="275"/>
      <c r="N87" s="127"/>
      <c r="O87" s="274">
        <f t="shared" si="102"/>
        <v>0</v>
      </c>
      <c r="P87" s="276"/>
    </row>
    <row r="88" spans="1:16" hidden="1" x14ac:dyDescent="0.25">
      <c r="A88" s="67">
        <v>2219</v>
      </c>
      <c r="B88" s="119" t="s">
        <v>105</v>
      </c>
      <c r="C88" s="120">
        <f t="shared" si="98"/>
        <v>0</v>
      </c>
      <c r="D88" s="272">
        <v>0</v>
      </c>
      <c r="E88" s="273"/>
      <c r="F88" s="71">
        <f t="shared" si="99"/>
        <v>0</v>
      </c>
      <c r="G88" s="272"/>
      <c r="H88" s="126"/>
      <c r="I88" s="274">
        <f t="shared" si="100"/>
        <v>0</v>
      </c>
      <c r="J88" s="126">
        <v>0</v>
      </c>
      <c r="K88" s="127"/>
      <c r="L88" s="274">
        <f t="shared" si="101"/>
        <v>0</v>
      </c>
      <c r="M88" s="275"/>
      <c r="N88" s="127"/>
      <c r="O88" s="274">
        <f t="shared" si="102"/>
        <v>0</v>
      </c>
      <c r="P88" s="276"/>
    </row>
    <row r="89" spans="1:16" x14ac:dyDescent="0.25">
      <c r="A89" s="277">
        <v>2220</v>
      </c>
      <c r="B89" s="119" t="s">
        <v>106</v>
      </c>
      <c r="C89" s="120">
        <f t="shared" si="98"/>
        <v>22832</v>
      </c>
      <c r="D89" s="278">
        <f>SUM(D90:D94)</f>
        <v>22832</v>
      </c>
      <c r="E89" s="279">
        <f t="shared" ref="E89:F89" si="103">SUM(E90:E94)</f>
        <v>0</v>
      </c>
      <c r="F89" s="71">
        <f t="shared" si="103"/>
        <v>22832</v>
      </c>
      <c r="G89" s="278">
        <f>SUM(G90:G94)</f>
        <v>0</v>
      </c>
      <c r="H89" s="280">
        <f t="shared" ref="H89:I89" si="104">SUM(H90:H94)</f>
        <v>0</v>
      </c>
      <c r="I89" s="274">
        <f t="shared" si="104"/>
        <v>0</v>
      </c>
      <c r="J89" s="280">
        <f>SUM(J90:J94)</f>
        <v>0</v>
      </c>
      <c r="K89" s="281">
        <f t="shared" ref="K89:L89" si="105">SUM(K90:K94)</f>
        <v>0</v>
      </c>
      <c r="L89" s="274">
        <f t="shared" si="105"/>
        <v>0</v>
      </c>
      <c r="M89" s="120">
        <f>SUM(M90:M94)</f>
        <v>0</v>
      </c>
      <c r="N89" s="281">
        <f t="shared" ref="N89:O89" si="106">SUM(N90:N94)</f>
        <v>0</v>
      </c>
      <c r="O89" s="274">
        <f t="shared" si="106"/>
        <v>0</v>
      </c>
      <c r="P89" s="276"/>
    </row>
    <row r="90" spans="1:16" ht="24" x14ac:dyDescent="0.25">
      <c r="A90" s="67">
        <v>2221</v>
      </c>
      <c r="B90" s="119" t="s">
        <v>107</v>
      </c>
      <c r="C90" s="120">
        <f t="shared" si="98"/>
        <v>10551</v>
      </c>
      <c r="D90" s="272">
        <v>10551</v>
      </c>
      <c r="E90" s="273"/>
      <c r="F90" s="71">
        <f t="shared" ref="F90:F94" si="107">D90+E90</f>
        <v>10551</v>
      </c>
      <c r="G90" s="272"/>
      <c r="H90" s="126"/>
      <c r="I90" s="274">
        <f t="shared" ref="I90:I94" si="108">G90+H90</f>
        <v>0</v>
      </c>
      <c r="J90" s="126">
        <v>0</v>
      </c>
      <c r="K90" s="127"/>
      <c r="L90" s="274">
        <f t="shared" ref="L90:L94" si="109">J90+K90</f>
        <v>0</v>
      </c>
      <c r="M90" s="275"/>
      <c r="N90" s="127"/>
      <c r="O90" s="274">
        <f t="shared" ref="O90:O94" si="110">M90+N90</f>
        <v>0</v>
      </c>
      <c r="P90" s="276"/>
    </row>
    <row r="91" spans="1:16" x14ac:dyDescent="0.25">
      <c r="A91" s="67">
        <v>2222</v>
      </c>
      <c r="B91" s="119" t="s">
        <v>108</v>
      </c>
      <c r="C91" s="120">
        <f t="shared" si="98"/>
        <v>2006</v>
      </c>
      <c r="D91" s="272">
        <v>2006</v>
      </c>
      <c r="E91" s="273"/>
      <c r="F91" s="71">
        <f t="shared" si="107"/>
        <v>2006</v>
      </c>
      <c r="G91" s="272"/>
      <c r="H91" s="126"/>
      <c r="I91" s="274">
        <f t="shared" si="108"/>
        <v>0</v>
      </c>
      <c r="J91" s="126">
        <v>0</v>
      </c>
      <c r="K91" s="127"/>
      <c r="L91" s="274">
        <f t="shared" si="109"/>
        <v>0</v>
      </c>
      <c r="M91" s="275"/>
      <c r="N91" s="127"/>
      <c r="O91" s="274">
        <f t="shared" si="110"/>
        <v>0</v>
      </c>
      <c r="P91" s="276"/>
    </row>
    <row r="92" spans="1:16" x14ac:dyDescent="0.25">
      <c r="A92" s="67">
        <v>2223</v>
      </c>
      <c r="B92" s="119" t="s">
        <v>109</v>
      </c>
      <c r="C92" s="120">
        <f t="shared" si="98"/>
        <v>10275</v>
      </c>
      <c r="D92" s="272">
        <v>10275</v>
      </c>
      <c r="E92" s="273"/>
      <c r="F92" s="71">
        <f t="shared" si="107"/>
        <v>10275</v>
      </c>
      <c r="G92" s="272"/>
      <c r="H92" s="126"/>
      <c r="I92" s="274">
        <f t="shared" si="108"/>
        <v>0</v>
      </c>
      <c r="J92" s="126">
        <v>0</v>
      </c>
      <c r="K92" s="127"/>
      <c r="L92" s="274">
        <f t="shared" si="109"/>
        <v>0</v>
      </c>
      <c r="M92" s="275"/>
      <c r="N92" s="127"/>
      <c r="O92" s="274">
        <f t="shared" si="110"/>
        <v>0</v>
      </c>
      <c r="P92" s="276"/>
    </row>
    <row r="93" spans="1:16" ht="36" hidden="1" x14ac:dyDescent="0.25">
      <c r="A93" s="67">
        <v>2224</v>
      </c>
      <c r="B93" s="119" t="s">
        <v>110</v>
      </c>
      <c r="C93" s="120">
        <f t="shared" si="98"/>
        <v>0</v>
      </c>
      <c r="D93" s="272">
        <v>0</v>
      </c>
      <c r="E93" s="273"/>
      <c r="F93" s="71">
        <f t="shared" si="107"/>
        <v>0</v>
      </c>
      <c r="G93" s="272"/>
      <c r="H93" s="126"/>
      <c r="I93" s="274">
        <f t="shared" si="108"/>
        <v>0</v>
      </c>
      <c r="J93" s="126">
        <v>0</v>
      </c>
      <c r="K93" s="127"/>
      <c r="L93" s="274">
        <f t="shared" si="109"/>
        <v>0</v>
      </c>
      <c r="M93" s="275"/>
      <c r="N93" s="127"/>
      <c r="O93" s="274">
        <f t="shared" si="110"/>
        <v>0</v>
      </c>
      <c r="P93" s="276"/>
    </row>
    <row r="94" spans="1:16" ht="24" hidden="1" x14ac:dyDescent="0.25">
      <c r="A94" s="67">
        <v>2229</v>
      </c>
      <c r="B94" s="119" t="s">
        <v>111</v>
      </c>
      <c r="C94" s="120">
        <f t="shared" si="98"/>
        <v>0</v>
      </c>
      <c r="D94" s="272">
        <v>0</v>
      </c>
      <c r="E94" s="273"/>
      <c r="F94" s="71">
        <f t="shared" si="107"/>
        <v>0</v>
      </c>
      <c r="G94" s="272"/>
      <c r="H94" s="126"/>
      <c r="I94" s="274">
        <f t="shared" si="108"/>
        <v>0</v>
      </c>
      <c r="J94" s="126">
        <v>0</v>
      </c>
      <c r="K94" s="127"/>
      <c r="L94" s="274">
        <f t="shared" si="109"/>
        <v>0</v>
      </c>
      <c r="M94" s="275"/>
      <c r="N94" s="127"/>
      <c r="O94" s="274">
        <f t="shared" si="110"/>
        <v>0</v>
      </c>
      <c r="P94" s="276"/>
    </row>
    <row r="95" spans="1:16" ht="36" x14ac:dyDescent="0.25">
      <c r="A95" s="277">
        <v>2230</v>
      </c>
      <c r="B95" s="119" t="s">
        <v>112</v>
      </c>
      <c r="C95" s="120">
        <f t="shared" si="98"/>
        <v>5000</v>
      </c>
      <c r="D95" s="278">
        <f>SUM(D96:D102)</f>
        <v>5000</v>
      </c>
      <c r="E95" s="279">
        <f t="shared" ref="E95:F95" si="111">SUM(E96:E102)</f>
        <v>0</v>
      </c>
      <c r="F95" s="71">
        <f t="shared" si="111"/>
        <v>5000</v>
      </c>
      <c r="G95" s="278">
        <f>SUM(G96:G102)</f>
        <v>0</v>
      </c>
      <c r="H95" s="280">
        <f t="shared" ref="H95:I95" si="112">SUM(H96:H102)</f>
        <v>0</v>
      </c>
      <c r="I95" s="274">
        <f t="shared" si="112"/>
        <v>0</v>
      </c>
      <c r="J95" s="280">
        <f>SUM(J96:J102)</f>
        <v>0</v>
      </c>
      <c r="K95" s="281">
        <f t="shared" ref="K95:L95" si="113">SUM(K96:K102)</f>
        <v>0</v>
      </c>
      <c r="L95" s="274">
        <f t="shared" si="113"/>
        <v>0</v>
      </c>
      <c r="M95" s="120">
        <f>SUM(M96:M102)</f>
        <v>0</v>
      </c>
      <c r="N95" s="281">
        <f t="shared" ref="N95:O95" si="114">SUM(N96:N102)</f>
        <v>0</v>
      </c>
      <c r="O95" s="274">
        <f t="shared" si="114"/>
        <v>0</v>
      </c>
      <c r="P95" s="276"/>
    </row>
    <row r="96" spans="1:16" ht="24" hidden="1" x14ac:dyDescent="0.25">
      <c r="A96" s="67">
        <v>2231</v>
      </c>
      <c r="B96" s="119" t="s">
        <v>113</v>
      </c>
      <c r="C96" s="120">
        <f t="shared" si="98"/>
        <v>0</v>
      </c>
      <c r="D96" s="272">
        <v>0</v>
      </c>
      <c r="E96" s="273"/>
      <c r="F96" s="71">
        <f t="shared" ref="F96:F102" si="115">D96+E96</f>
        <v>0</v>
      </c>
      <c r="G96" s="272"/>
      <c r="H96" s="126"/>
      <c r="I96" s="274">
        <f t="shared" ref="I96:I102" si="116">G96+H96</f>
        <v>0</v>
      </c>
      <c r="J96" s="126">
        <v>0</v>
      </c>
      <c r="K96" s="127"/>
      <c r="L96" s="274">
        <f t="shared" ref="L96:L102" si="117">J96+K96</f>
        <v>0</v>
      </c>
      <c r="M96" s="275"/>
      <c r="N96" s="127"/>
      <c r="O96" s="274">
        <f t="shared" ref="O96:O102" si="118">M96+N96</f>
        <v>0</v>
      </c>
      <c r="P96" s="276"/>
    </row>
    <row r="97" spans="1:16" ht="24.75" hidden="1" customHeight="1" x14ac:dyDescent="0.25">
      <c r="A97" s="67">
        <v>2232</v>
      </c>
      <c r="B97" s="119" t="s">
        <v>114</v>
      </c>
      <c r="C97" s="120">
        <f t="shared" si="98"/>
        <v>0</v>
      </c>
      <c r="D97" s="272">
        <v>0</v>
      </c>
      <c r="E97" s="273"/>
      <c r="F97" s="71">
        <f t="shared" si="115"/>
        <v>0</v>
      </c>
      <c r="G97" s="272"/>
      <c r="H97" s="126"/>
      <c r="I97" s="274">
        <f t="shared" si="116"/>
        <v>0</v>
      </c>
      <c r="J97" s="126">
        <v>0</v>
      </c>
      <c r="K97" s="127"/>
      <c r="L97" s="274">
        <f t="shared" si="117"/>
        <v>0</v>
      </c>
      <c r="M97" s="275"/>
      <c r="N97" s="127"/>
      <c r="O97" s="274">
        <f t="shared" si="118"/>
        <v>0</v>
      </c>
      <c r="P97" s="276"/>
    </row>
    <row r="98" spans="1:16" hidden="1" x14ac:dyDescent="0.25">
      <c r="A98" s="56">
        <v>2233</v>
      </c>
      <c r="B98" s="107" t="s">
        <v>115</v>
      </c>
      <c r="C98" s="108">
        <f t="shared" si="98"/>
        <v>0</v>
      </c>
      <c r="D98" s="266">
        <v>0</v>
      </c>
      <c r="E98" s="267"/>
      <c r="F98" s="268">
        <f t="shared" si="115"/>
        <v>0</v>
      </c>
      <c r="G98" s="266"/>
      <c r="H98" s="114"/>
      <c r="I98" s="269">
        <f t="shared" si="116"/>
        <v>0</v>
      </c>
      <c r="J98" s="114">
        <v>0</v>
      </c>
      <c r="K98" s="115"/>
      <c r="L98" s="269">
        <f t="shared" si="117"/>
        <v>0</v>
      </c>
      <c r="M98" s="270"/>
      <c r="N98" s="115"/>
      <c r="O98" s="269">
        <f t="shared" si="118"/>
        <v>0</v>
      </c>
      <c r="P98" s="271"/>
    </row>
    <row r="99" spans="1:16" ht="24" hidden="1" x14ac:dyDescent="0.25">
      <c r="A99" s="67">
        <v>2234</v>
      </c>
      <c r="B99" s="119" t="s">
        <v>116</v>
      </c>
      <c r="C99" s="120">
        <f t="shared" si="98"/>
        <v>0</v>
      </c>
      <c r="D99" s="272">
        <v>0</v>
      </c>
      <c r="E99" s="273"/>
      <c r="F99" s="71">
        <f t="shared" si="115"/>
        <v>0</v>
      </c>
      <c r="G99" s="272"/>
      <c r="H99" s="126"/>
      <c r="I99" s="274">
        <f t="shared" si="116"/>
        <v>0</v>
      </c>
      <c r="J99" s="126">
        <v>0</v>
      </c>
      <c r="K99" s="127"/>
      <c r="L99" s="274">
        <f t="shared" si="117"/>
        <v>0</v>
      </c>
      <c r="M99" s="275"/>
      <c r="N99" s="127"/>
      <c r="O99" s="274">
        <f t="shared" si="118"/>
        <v>0</v>
      </c>
      <c r="P99" s="276"/>
    </row>
    <row r="100" spans="1:16" ht="24" hidden="1" x14ac:dyDescent="0.25">
      <c r="A100" s="67">
        <v>2235</v>
      </c>
      <c r="B100" s="119" t="s">
        <v>117</v>
      </c>
      <c r="C100" s="120">
        <f t="shared" si="98"/>
        <v>0</v>
      </c>
      <c r="D100" s="272">
        <v>0</v>
      </c>
      <c r="E100" s="273"/>
      <c r="F100" s="71">
        <f t="shared" si="115"/>
        <v>0</v>
      </c>
      <c r="G100" s="272"/>
      <c r="H100" s="126"/>
      <c r="I100" s="274">
        <f t="shared" si="116"/>
        <v>0</v>
      </c>
      <c r="J100" s="126">
        <v>0</v>
      </c>
      <c r="K100" s="127"/>
      <c r="L100" s="274">
        <f t="shared" si="117"/>
        <v>0</v>
      </c>
      <c r="M100" s="275"/>
      <c r="N100" s="127"/>
      <c r="O100" s="274">
        <f t="shared" si="118"/>
        <v>0</v>
      </c>
      <c r="P100" s="276"/>
    </row>
    <row r="101" spans="1:16" hidden="1" x14ac:dyDescent="0.25">
      <c r="A101" s="67">
        <v>2236</v>
      </c>
      <c r="B101" s="119" t="s">
        <v>118</v>
      </c>
      <c r="C101" s="120">
        <f t="shared" si="98"/>
        <v>0</v>
      </c>
      <c r="D101" s="272">
        <v>0</v>
      </c>
      <c r="E101" s="273"/>
      <c r="F101" s="71">
        <f t="shared" si="115"/>
        <v>0</v>
      </c>
      <c r="G101" s="272"/>
      <c r="H101" s="126"/>
      <c r="I101" s="274">
        <f t="shared" si="116"/>
        <v>0</v>
      </c>
      <c r="J101" s="126">
        <v>0</v>
      </c>
      <c r="K101" s="127"/>
      <c r="L101" s="274">
        <f t="shared" si="117"/>
        <v>0</v>
      </c>
      <c r="M101" s="275"/>
      <c r="N101" s="127"/>
      <c r="O101" s="274">
        <f t="shared" si="118"/>
        <v>0</v>
      </c>
      <c r="P101" s="276"/>
    </row>
    <row r="102" spans="1:16" x14ac:dyDescent="0.25">
      <c r="A102" s="67">
        <v>2239</v>
      </c>
      <c r="B102" s="119" t="s">
        <v>119</v>
      </c>
      <c r="C102" s="120">
        <f t="shared" si="98"/>
        <v>5000</v>
      </c>
      <c r="D102" s="272">
        <f>3400+1600</f>
        <v>5000</v>
      </c>
      <c r="E102" s="273"/>
      <c r="F102" s="71">
        <f t="shared" si="115"/>
        <v>5000</v>
      </c>
      <c r="G102" s="272"/>
      <c r="H102" s="126"/>
      <c r="I102" s="274">
        <f t="shared" si="116"/>
        <v>0</v>
      </c>
      <c r="J102" s="126">
        <v>0</v>
      </c>
      <c r="K102" s="127"/>
      <c r="L102" s="274">
        <f t="shared" si="117"/>
        <v>0</v>
      </c>
      <c r="M102" s="275"/>
      <c r="N102" s="127"/>
      <c r="O102" s="274">
        <f t="shared" si="118"/>
        <v>0</v>
      </c>
      <c r="P102" s="276"/>
    </row>
    <row r="103" spans="1:16" ht="24" x14ac:dyDescent="0.25">
      <c r="A103" s="277">
        <v>2240</v>
      </c>
      <c r="B103" s="119" t="s">
        <v>120</v>
      </c>
      <c r="C103" s="120">
        <f t="shared" si="98"/>
        <v>805438</v>
      </c>
      <c r="D103" s="278">
        <f>SUM(D104:D111)</f>
        <v>805438</v>
      </c>
      <c r="E103" s="279">
        <f t="shared" ref="E103:F103" si="119">SUM(E104:E111)</f>
        <v>0</v>
      </c>
      <c r="F103" s="71">
        <f t="shared" si="119"/>
        <v>805438</v>
      </c>
      <c r="G103" s="278">
        <f>SUM(G104:G111)</f>
        <v>0</v>
      </c>
      <c r="H103" s="280">
        <f t="shared" ref="H103:I103" si="120">SUM(H104:H111)</f>
        <v>0</v>
      </c>
      <c r="I103" s="274">
        <f t="shared" si="120"/>
        <v>0</v>
      </c>
      <c r="J103" s="280">
        <f>SUM(J104:J111)</f>
        <v>0</v>
      </c>
      <c r="K103" s="281">
        <f t="shared" ref="K103:L103" si="121">SUM(K104:K111)</f>
        <v>0</v>
      </c>
      <c r="L103" s="274">
        <f t="shared" si="121"/>
        <v>0</v>
      </c>
      <c r="M103" s="120">
        <f>SUM(M104:M111)</f>
        <v>0</v>
      </c>
      <c r="N103" s="281">
        <f t="shared" ref="N103:O103" si="122">SUM(N104:N111)</f>
        <v>0</v>
      </c>
      <c r="O103" s="274">
        <f t="shared" si="122"/>
        <v>0</v>
      </c>
      <c r="P103" s="276"/>
    </row>
    <row r="104" spans="1:16" hidden="1" x14ac:dyDescent="0.25">
      <c r="A104" s="67">
        <v>2241</v>
      </c>
      <c r="B104" s="119" t="s">
        <v>121</v>
      </c>
      <c r="C104" s="120">
        <f t="shared" si="98"/>
        <v>0</v>
      </c>
      <c r="D104" s="272">
        <v>0</v>
      </c>
      <c r="E104" s="273"/>
      <c r="F104" s="71">
        <f t="shared" ref="F104:F111" si="123">D104+E104</f>
        <v>0</v>
      </c>
      <c r="G104" s="272"/>
      <c r="H104" s="126"/>
      <c r="I104" s="274">
        <f t="shared" ref="I104:I111" si="124">G104+H104</f>
        <v>0</v>
      </c>
      <c r="J104" s="126">
        <v>0</v>
      </c>
      <c r="K104" s="127"/>
      <c r="L104" s="274">
        <f t="shared" ref="L104:L111" si="125">J104+K104</f>
        <v>0</v>
      </c>
      <c r="M104" s="275"/>
      <c r="N104" s="127"/>
      <c r="O104" s="274">
        <f t="shared" ref="O104:O111" si="126">M104+N104</f>
        <v>0</v>
      </c>
      <c r="P104" s="276"/>
    </row>
    <row r="105" spans="1:16" hidden="1" x14ac:dyDescent="0.25">
      <c r="A105" s="67">
        <v>2242</v>
      </c>
      <c r="B105" s="119" t="s">
        <v>122</v>
      </c>
      <c r="C105" s="120">
        <f t="shared" si="98"/>
        <v>0</v>
      </c>
      <c r="D105" s="272">
        <v>0</v>
      </c>
      <c r="E105" s="273"/>
      <c r="F105" s="71">
        <f t="shared" si="123"/>
        <v>0</v>
      </c>
      <c r="G105" s="272"/>
      <c r="H105" s="126"/>
      <c r="I105" s="274">
        <f t="shared" si="124"/>
        <v>0</v>
      </c>
      <c r="J105" s="126">
        <v>0</v>
      </c>
      <c r="K105" s="127"/>
      <c r="L105" s="274">
        <f t="shared" si="125"/>
        <v>0</v>
      </c>
      <c r="M105" s="275"/>
      <c r="N105" s="127"/>
      <c r="O105" s="274">
        <f t="shared" si="126"/>
        <v>0</v>
      </c>
      <c r="P105" s="276"/>
    </row>
    <row r="106" spans="1:16" ht="24" x14ac:dyDescent="0.25">
      <c r="A106" s="67">
        <v>2243</v>
      </c>
      <c r="B106" s="119" t="s">
        <v>123</v>
      </c>
      <c r="C106" s="120">
        <f t="shared" si="98"/>
        <v>700</v>
      </c>
      <c r="D106" s="272">
        <v>700</v>
      </c>
      <c r="E106" s="273"/>
      <c r="F106" s="71">
        <f t="shared" si="123"/>
        <v>700</v>
      </c>
      <c r="G106" s="272"/>
      <c r="H106" s="126"/>
      <c r="I106" s="274">
        <f t="shared" si="124"/>
        <v>0</v>
      </c>
      <c r="J106" s="126">
        <v>0</v>
      </c>
      <c r="K106" s="127"/>
      <c r="L106" s="274">
        <f t="shared" si="125"/>
        <v>0</v>
      </c>
      <c r="M106" s="275"/>
      <c r="N106" s="127"/>
      <c r="O106" s="274">
        <f t="shared" si="126"/>
        <v>0</v>
      </c>
      <c r="P106" s="276"/>
    </row>
    <row r="107" spans="1:16" x14ac:dyDescent="0.25">
      <c r="A107" s="67">
        <v>2244</v>
      </c>
      <c r="B107" s="119" t="s">
        <v>124</v>
      </c>
      <c r="C107" s="120">
        <f t="shared" si="98"/>
        <v>792088</v>
      </c>
      <c r="D107" s="272">
        <v>792088</v>
      </c>
      <c r="E107" s="273"/>
      <c r="F107" s="71">
        <f t="shared" si="123"/>
        <v>792088</v>
      </c>
      <c r="G107" s="272"/>
      <c r="H107" s="126"/>
      <c r="I107" s="274">
        <f t="shared" si="124"/>
        <v>0</v>
      </c>
      <c r="J107" s="126">
        <v>0</v>
      </c>
      <c r="K107" s="127"/>
      <c r="L107" s="274">
        <f t="shared" si="125"/>
        <v>0</v>
      </c>
      <c r="M107" s="275"/>
      <c r="N107" s="127"/>
      <c r="O107" s="274">
        <f t="shared" si="126"/>
        <v>0</v>
      </c>
      <c r="P107" s="276"/>
    </row>
    <row r="108" spans="1:16" hidden="1" x14ac:dyDescent="0.25">
      <c r="A108" s="67">
        <v>2246</v>
      </c>
      <c r="B108" s="119" t="s">
        <v>125</v>
      </c>
      <c r="C108" s="120">
        <f t="shared" si="98"/>
        <v>0</v>
      </c>
      <c r="D108" s="272">
        <v>0</v>
      </c>
      <c r="E108" s="273"/>
      <c r="F108" s="71">
        <f t="shared" si="123"/>
        <v>0</v>
      </c>
      <c r="G108" s="272"/>
      <c r="H108" s="126"/>
      <c r="I108" s="274">
        <f t="shared" si="124"/>
        <v>0</v>
      </c>
      <c r="J108" s="126">
        <v>0</v>
      </c>
      <c r="K108" s="127"/>
      <c r="L108" s="274">
        <f t="shared" si="125"/>
        <v>0</v>
      </c>
      <c r="M108" s="275"/>
      <c r="N108" s="127"/>
      <c r="O108" s="274">
        <f t="shared" si="126"/>
        <v>0</v>
      </c>
      <c r="P108" s="276"/>
    </row>
    <row r="109" spans="1:16" x14ac:dyDescent="0.25">
      <c r="A109" s="67">
        <v>2247</v>
      </c>
      <c r="B109" s="119" t="s">
        <v>126</v>
      </c>
      <c r="C109" s="120">
        <f t="shared" si="98"/>
        <v>12650</v>
      </c>
      <c r="D109" s="272">
        <v>12650</v>
      </c>
      <c r="E109" s="273"/>
      <c r="F109" s="71">
        <f t="shared" si="123"/>
        <v>12650</v>
      </c>
      <c r="G109" s="272"/>
      <c r="H109" s="126"/>
      <c r="I109" s="274">
        <f t="shared" si="124"/>
        <v>0</v>
      </c>
      <c r="J109" s="126">
        <v>0</v>
      </c>
      <c r="K109" s="127"/>
      <c r="L109" s="274">
        <f t="shared" si="125"/>
        <v>0</v>
      </c>
      <c r="M109" s="275"/>
      <c r="N109" s="127"/>
      <c r="O109" s="274">
        <f t="shared" si="126"/>
        <v>0</v>
      </c>
      <c r="P109" s="276"/>
    </row>
    <row r="110" spans="1:16" ht="24" hidden="1" x14ac:dyDescent="0.25">
      <c r="A110" s="67">
        <v>2248</v>
      </c>
      <c r="B110" s="119" t="s">
        <v>127</v>
      </c>
      <c r="C110" s="120">
        <f t="shared" si="98"/>
        <v>0</v>
      </c>
      <c r="D110" s="272">
        <v>0</v>
      </c>
      <c r="E110" s="273"/>
      <c r="F110" s="71">
        <f t="shared" si="123"/>
        <v>0</v>
      </c>
      <c r="G110" s="272"/>
      <c r="H110" s="126"/>
      <c r="I110" s="274">
        <f t="shared" si="124"/>
        <v>0</v>
      </c>
      <c r="J110" s="126">
        <v>0</v>
      </c>
      <c r="K110" s="127"/>
      <c r="L110" s="274">
        <f t="shared" si="125"/>
        <v>0</v>
      </c>
      <c r="M110" s="275"/>
      <c r="N110" s="127"/>
      <c r="O110" s="274">
        <f t="shared" si="126"/>
        <v>0</v>
      </c>
      <c r="P110" s="276"/>
    </row>
    <row r="111" spans="1:16" ht="24" hidden="1" x14ac:dyDescent="0.25">
      <c r="A111" s="67">
        <v>2249</v>
      </c>
      <c r="B111" s="119" t="s">
        <v>128</v>
      </c>
      <c r="C111" s="120">
        <f t="shared" si="98"/>
        <v>0</v>
      </c>
      <c r="D111" s="272">
        <v>0</v>
      </c>
      <c r="E111" s="273"/>
      <c r="F111" s="71">
        <f t="shared" si="123"/>
        <v>0</v>
      </c>
      <c r="G111" s="272"/>
      <c r="H111" s="126"/>
      <c r="I111" s="274">
        <f t="shared" si="124"/>
        <v>0</v>
      </c>
      <c r="J111" s="126">
        <v>0</v>
      </c>
      <c r="K111" s="127"/>
      <c r="L111" s="274">
        <f t="shared" si="125"/>
        <v>0</v>
      </c>
      <c r="M111" s="275"/>
      <c r="N111" s="127"/>
      <c r="O111" s="274">
        <f t="shared" si="126"/>
        <v>0</v>
      </c>
      <c r="P111" s="276"/>
    </row>
    <row r="112" spans="1:16" hidden="1" x14ac:dyDescent="0.25">
      <c r="A112" s="277">
        <v>2250</v>
      </c>
      <c r="B112" s="119" t="s">
        <v>129</v>
      </c>
      <c r="C112" s="120">
        <f t="shared" si="98"/>
        <v>0</v>
      </c>
      <c r="D112" s="278">
        <f>SUM(D113:D115)</f>
        <v>0</v>
      </c>
      <c r="E112" s="279">
        <f t="shared" ref="E112:F112" si="127">SUM(E113:E115)</f>
        <v>0</v>
      </c>
      <c r="F112" s="71">
        <f t="shared" si="127"/>
        <v>0</v>
      </c>
      <c r="G112" s="278">
        <f>SUM(G113:G115)</f>
        <v>0</v>
      </c>
      <c r="H112" s="280">
        <f t="shared" ref="H112:I112" si="128">SUM(H113:H115)</f>
        <v>0</v>
      </c>
      <c r="I112" s="274">
        <f t="shared" si="128"/>
        <v>0</v>
      </c>
      <c r="J112" s="280">
        <f>SUM(J113:J115)</f>
        <v>0</v>
      </c>
      <c r="K112" s="281">
        <f t="shared" ref="K112:L112" si="129">SUM(K113:K115)</f>
        <v>0</v>
      </c>
      <c r="L112" s="274">
        <f t="shared" si="129"/>
        <v>0</v>
      </c>
      <c r="M112" s="120">
        <f>SUM(M113:M115)</f>
        <v>0</v>
      </c>
      <c r="N112" s="281">
        <f t="shared" ref="N112:O112" si="130">SUM(N113:N115)</f>
        <v>0</v>
      </c>
      <c r="O112" s="274">
        <f t="shared" si="130"/>
        <v>0</v>
      </c>
      <c r="P112" s="276"/>
    </row>
    <row r="113" spans="1:16" hidden="1" x14ac:dyDescent="0.25">
      <c r="A113" s="67">
        <v>2251</v>
      </c>
      <c r="B113" s="119" t="s">
        <v>130</v>
      </c>
      <c r="C113" s="120">
        <f t="shared" si="98"/>
        <v>0</v>
      </c>
      <c r="D113" s="272">
        <v>0</v>
      </c>
      <c r="E113" s="273"/>
      <c r="F113" s="71">
        <f t="shared" ref="F113:F115" si="131">D113+E113</f>
        <v>0</v>
      </c>
      <c r="G113" s="272"/>
      <c r="H113" s="126"/>
      <c r="I113" s="274">
        <f t="shared" ref="I113:I115" si="132">G113+H113</f>
        <v>0</v>
      </c>
      <c r="J113" s="126">
        <v>0</v>
      </c>
      <c r="K113" s="127"/>
      <c r="L113" s="274">
        <f t="shared" ref="L113:L115" si="133">J113+K113</f>
        <v>0</v>
      </c>
      <c r="M113" s="275"/>
      <c r="N113" s="127"/>
      <c r="O113" s="274">
        <f t="shared" ref="O113:O115" si="134">M113+N113</f>
        <v>0</v>
      </c>
      <c r="P113" s="276"/>
    </row>
    <row r="114" spans="1:16" ht="24" hidden="1" x14ac:dyDescent="0.25">
      <c r="A114" s="67">
        <v>2252</v>
      </c>
      <c r="B114" s="119" t="s">
        <v>131</v>
      </c>
      <c r="C114" s="120">
        <f t="shared" si="98"/>
        <v>0</v>
      </c>
      <c r="D114" s="272">
        <v>0</v>
      </c>
      <c r="E114" s="273"/>
      <c r="F114" s="71">
        <f t="shared" si="131"/>
        <v>0</v>
      </c>
      <c r="G114" s="272"/>
      <c r="H114" s="126"/>
      <c r="I114" s="274">
        <f t="shared" si="132"/>
        <v>0</v>
      </c>
      <c r="J114" s="126">
        <v>0</v>
      </c>
      <c r="K114" s="127"/>
      <c r="L114" s="274">
        <f t="shared" si="133"/>
        <v>0</v>
      </c>
      <c r="M114" s="275"/>
      <c r="N114" s="127"/>
      <c r="O114" s="274">
        <f t="shared" si="134"/>
        <v>0</v>
      </c>
      <c r="P114" s="276"/>
    </row>
    <row r="115" spans="1:16" hidden="1" x14ac:dyDescent="0.25">
      <c r="A115" s="67">
        <v>2259</v>
      </c>
      <c r="B115" s="119" t="s">
        <v>132</v>
      </c>
      <c r="C115" s="120">
        <f t="shared" si="98"/>
        <v>0</v>
      </c>
      <c r="D115" s="272">
        <v>0</v>
      </c>
      <c r="E115" s="273"/>
      <c r="F115" s="71">
        <f t="shared" si="131"/>
        <v>0</v>
      </c>
      <c r="G115" s="272"/>
      <c r="H115" s="126"/>
      <c r="I115" s="274">
        <f t="shared" si="132"/>
        <v>0</v>
      </c>
      <c r="J115" s="126">
        <v>0</v>
      </c>
      <c r="K115" s="127"/>
      <c r="L115" s="274">
        <f t="shared" si="133"/>
        <v>0</v>
      </c>
      <c r="M115" s="275"/>
      <c r="N115" s="127"/>
      <c r="O115" s="274">
        <f t="shared" si="134"/>
        <v>0</v>
      </c>
      <c r="P115" s="276"/>
    </row>
    <row r="116" spans="1:16" x14ac:dyDescent="0.25">
      <c r="A116" s="277">
        <v>2260</v>
      </c>
      <c r="B116" s="119" t="s">
        <v>133</v>
      </c>
      <c r="C116" s="120">
        <f t="shared" si="98"/>
        <v>121759</v>
      </c>
      <c r="D116" s="278">
        <f>SUM(D117:D121)</f>
        <v>84689</v>
      </c>
      <c r="E116" s="279">
        <f t="shared" ref="E116:F116" si="135">SUM(E117:E121)</f>
        <v>0</v>
      </c>
      <c r="F116" s="71">
        <f t="shared" si="135"/>
        <v>84689</v>
      </c>
      <c r="G116" s="278">
        <f>SUM(G117:G121)</f>
        <v>0</v>
      </c>
      <c r="H116" s="280">
        <f t="shared" ref="H116:I116" si="136">SUM(H117:H121)</f>
        <v>0</v>
      </c>
      <c r="I116" s="274">
        <f t="shared" si="136"/>
        <v>0</v>
      </c>
      <c r="J116" s="280">
        <f>SUM(J117:J121)</f>
        <v>37070</v>
      </c>
      <c r="K116" s="281">
        <f t="shared" ref="K116:L116" si="137">SUM(K117:K121)</f>
        <v>0</v>
      </c>
      <c r="L116" s="274">
        <f t="shared" si="137"/>
        <v>37070</v>
      </c>
      <c r="M116" s="120">
        <f>SUM(M117:M121)</f>
        <v>0</v>
      </c>
      <c r="N116" s="281">
        <f t="shared" ref="N116:O116" si="138">SUM(N117:N121)</f>
        <v>0</v>
      </c>
      <c r="O116" s="274">
        <f t="shared" si="138"/>
        <v>0</v>
      </c>
      <c r="P116" s="276"/>
    </row>
    <row r="117" spans="1:16" x14ac:dyDescent="0.25">
      <c r="A117" s="67">
        <v>2261</v>
      </c>
      <c r="B117" s="119" t="s">
        <v>134</v>
      </c>
      <c r="C117" s="120">
        <f t="shared" si="98"/>
        <v>93916</v>
      </c>
      <c r="D117" s="272">
        <v>56846</v>
      </c>
      <c r="E117" s="273"/>
      <c r="F117" s="71">
        <f t="shared" ref="F117:F121" si="139">D117+E117</f>
        <v>56846</v>
      </c>
      <c r="G117" s="272"/>
      <c r="H117" s="126"/>
      <c r="I117" s="274">
        <f t="shared" ref="I117:I121" si="140">G117+H117</f>
        <v>0</v>
      </c>
      <c r="J117" s="126">
        <v>37070</v>
      </c>
      <c r="K117" s="127"/>
      <c r="L117" s="274">
        <f t="shared" ref="L117:L121" si="141">J117+K117</f>
        <v>37070</v>
      </c>
      <c r="M117" s="275"/>
      <c r="N117" s="127"/>
      <c r="O117" s="274">
        <f t="shared" ref="O117:O121" si="142">M117+N117</f>
        <v>0</v>
      </c>
      <c r="P117" s="276"/>
    </row>
    <row r="118" spans="1:16" hidden="1" x14ac:dyDescent="0.25">
      <c r="A118" s="67">
        <v>2262</v>
      </c>
      <c r="B118" s="119" t="s">
        <v>135</v>
      </c>
      <c r="C118" s="120">
        <f t="shared" si="98"/>
        <v>0</v>
      </c>
      <c r="D118" s="272">
        <v>0</v>
      </c>
      <c r="E118" s="273"/>
      <c r="F118" s="71">
        <f t="shared" si="139"/>
        <v>0</v>
      </c>
      <c r="G118" s="272"/>
      <c r="H118" s="126"/>
      <c r="I118" s="274">
        <f t="shared" si="140"/>
        <v>0</v>
      </c>
      <c r="J118" s="126">
        <v>0</v>
      </c>
      <c r="K118" s="127"/>
      <c r="L118" s="274">
        <f t="shared" si="141"/>
        <v>0</v>
      </c>
      <c r="M118" s="275"/>
      <c r="N118" s="127"/>
      <c r="O118" s="274">
        <f t="shared" si="142"/>
        <v>0</v>
      </c>
      <c r="P118" s="276"/>
    </row>
    <row r="119" spans="1:16" x14ac:dyDescent="0.25">
      <c r="A119" s="67">
        <v>2263</v>
      </c>
      <c r="B119" s="119" t="s">
        <v>136</v>
      </c>
      <c r="C119" s="120">
        <f t="shared" si="98"/>
        <v>24121</v>
      </c>
      <c r="D119" s="272">
        <v>24121</v>
      </c>
      <c r="E119" s="273"/>
      <c r="F119" s="71">
        <f t="shared" si="139"/>
        <v>24121</v>
      </c>
      <c r="G119" s="272"/>
      <c r="H119" s="126"/>
      <c r="I119" s="274">
        <f t="shared" si="140"/>
        <v>0</v>
      </c>
      <c r="J119" s="126">
        <v>0</v>
      </c>
      <c r="K119" s="127"/>
      <c r="L119" s="274">
        <f t="shared" si="141"/>
        <v>0</v>
      </c>
      <c r="M119" s="275"/>
      <c r="N119" s="127"/>
      <c r="O119" s="274">
        <f t="shared" si="142"/>
        <v>0</v>
      </c>
      <c r="P119" s="276"/>
    </row>
    <row r="120" spans="1:16" hidden="1" x14ac:dyDescent="0.25">
      <c r="A120" s="67">
        <v>2264</v>
      </c>
      <c r="B120" s="119" t="s">
        <v>137</v>
      </c>
      <c r="C120" s="120">
        <f t="shared" si="98"/>
        <v>0</v>
      </c>
      <c r="D120" s="272">
        <v>0</v>
      </c>
      <c r="E120" s="273"/>
      <c r="F120" s="71">
        <f t="shared" si="139"/>
        <v>0</v>
      </c>
      <c r="G120" s="272"/>
      <c r="H120" s="126"/>
      <c r="I120" s="274">
        <f t="shared" si="140"/>
        <v>0</v>
      </c>
      <c r="J120" s="126">
        <v>0</v>
      </c>
      <c r="K120" s="127"/>
      <c r="L120" s="274">
        <f t="shared" si="141"/>
        <v>0</v>
      </c>
      <c r="M120" s="275"/>
      <c r="N120" s="127"/>
      <c r="O120" s="274">
        <f t="shared" si="142"/>
        <v>0</v>
      </c>
      <c r="P120" s="276"/>
    </row>
    <row r="121" spans="1:16" x14ac:dyDescent="0.25">
      <c r="A121" s="67">
        <v>2269</v>
      </c>
      <c r="B121" s="119" t="s">
        <v>138</v>
      </c>
      <c r="C121" s="120">
        <f t="shared" si="98"/>
        <v>3722</v>
      </c>
      <c r="D121" s="272">
        <v>3722</v>
      </c>
      <c r="E121" s="273"/>
      <c r="F121" s="71">
        <f t="shared" si="139"/>
        <v>3722</v>
      </c>
      <c r="G121" s="272"/>
      <c r="H121" s="126"/>
      <c r="I121" s="274">
        <f t="shared" si="140"/>
        <v>0</v>
      </c>
      <c r="J121" s="126">
        <v>0</v>
      </c>
      <c r="K121" s="127"/>
      <c r="L121" s="274">
        <f t="shared" si="141"/>
        <v>0</v>
      </c>
      <c r="M121" s="275"/>
      <c r="N121" s="127"/>
      <c r="O121" s="274">
        <f t="shared" si="142"/>
        <v>0</v>
      </c>
      <c r="P121" s="276"/>
    </row>
    <row r="122" spans="1:16" x14ac:dyDescent="0.25">
      <c r="A122" s="277">
        <v>2270</v>
      </c>
      <c r="B122" s="119" t="s">
        <v>139</v>
      </c>
      <c r="C122" s="120">
        <f t="shared" si="98"/>
        <v>57995</v>
      </c>
      <c r="D122" s="278">
        <f>SUM(D123:D127)</f>
        <v>59197</v>
      </c>
      <c r="E122" s="279">
        <f t="shared" ref="E122:F122" si="143">SUM(E123:E127)</f>
        <v>-1202</v>
      </c>
      <c r="F122" s="71">
        <f t="shared" si="143"/>
        <v>57995</v>
      </c>
      <c r="G122" s="278">
        <f>SUM(G123:G127)</f>
        <v>0</v>
      </c>
      <c r="H122" s="280">
        <f t="shared" ref="H122:I122" si="144">SUM(H123:H127)</f>
        <v>0</v>
      </c>
      <c r="I122" s="274">
        <f t="shared" si="144"/>
        <v>0</v>
      </c>
      <c r="J122" s="280">
        <f>SUM(J123:J127)</f>
        <v>0</v>
      </c>
      <c r="K122" s="281">
        <f t="shared" ref="K122:L122" si="145">SUM(K123:K127)</f>
        <v>0</v>
      </c>
      <c r="L122" s="274">
        <f t="shared" si="145"/>
        <v>0</v>
      </c>
      <c r="M122" s="120">
        <f>SUM(M123:M127)</f>
        <v>0</v>
      </c>
      <c r="N122" s="281">
        <f t="shared" ref="N122:O122" si="146">SUM(N123:N127)</f>
        <v>0</v>
      </c>
      <c r="O122" s="274">
        <f t="shared" si="146"/>
        <v>0</v>
      </c>
      <c r="P122" s="276"/>
    </row>
    <row r="123" spans="1:16" hidden="1" x14ac:dyDescent="0.25">
      <c r="A123" s="67">
        <v>2272</v>
      </c>
      <c r="B123" s="296" t="s">
        <v>140</v>
      </c>
      <c r="C123" s="120">
        <f t="shared" si="98"/>
        <v>0</v>
      </c>
      <c r="D123" s="272">
        <v>0</v>
      </c>
      <c r="E123" s="273"/>
      <c r="F123" s="71">
        <f t="shared" ref="F123:F127" si="147">D123+E123</f>
        <v>0</v>
      </c>
      <c r="G123" s="272"/>
      <c r="H123" s="126"/>
      <c r="I123" s="274">
        <f t="shared" ref="I123:I127" si="148">G123+H123</f>
        <v>0</v>
      </c>
      <c r="J123" s="126">
        <v>0</v>
      </c>
      <c r="K123" s="127"/>
      <c r="L123" s="274">
        <f t="shared" ref="L123:L127" si="149">J123+K123</f>
        <v>0</v>
      </c>
      <c r="M123" s="275"/>
      <c r="N123" s="127"/>
      <c r="O123" s="274">
        <f t="shared" ref="O123:O127" si="150">M123+N123</f>
        <v>0</v>
      </c>
      <c r="P123" s="276"/>
    </row>
    <row r="124" spans="1:16" ht="24" hidden="1" x14ac:dyDescent="0.25">
      <c r="A124" s="67">
        <v>2274</v>
      </c>
      <c r="B124" s="297" t="s">
        <v>141</v>
      </c>
      <c r="C124" s="120">
        <f t="shared" si="98"/>
        <v>0</v>
      </c>
      <c r="D124" s="272">
        <v>0</v>
      </c>
      <c r="E124" s="273"/>
      <c r="F124" s="71">
        <f t="shared" si="147"/>
        <v>0</v>
      </c>
      <c r="G124" s="272"/>
      <c r="H124" s="126"/>
      <c r="I124" s="274">
        <f t="shared" si="148"/>
        <v>0</v>
      </c>
      <c r="J124" s="126">
        <v>0</v>
      </c>
      <c r="K124" s="127"/>
      <c r="L124" s="274">
        <f t="shared" si="149"/>
        <v>0</v>
      </c>
      <c r="M124" s="275"/>
      <c r="N124" s="127"/>
      <c r="O124" s="274">
        <f t="shared" si="150"/>
        <v>0</v>
      </c>
      <c r="P124" s="276"/>
    </row>
    <row r="125" spans="1:16" ht="24" hidden="1" x14ac:dyDescent="0.25">
      <c r="A125" s="67">
        <v>2275</v>
      </c>
      <c r="B125" s="119" t="s">
        <v>142</v>
      </c>
      <c r="C125" s="120">
        <f t="shared" si="98"/>
        <v>0</v>
      </c>
      <c r="D125" s="272">
        <v>0</v>
      </c>
      <c r="E125" s="273"/>
      <c r="F125" s="71">
        <f t="shared" si="147"/>
        <v>0</v>
      </c>
      <c r="G125" s="272"/>
      <c r="H125" s="126"/>
      <c r="I125" s="274">
        <f t="shared" si="148"/>
        <v>0</v>
      </c>
      <c r="J125" s="126">
        <v>0</v>
      </c>
      <c r="K125" s="127"/>
      <c r="L125" s="274">
        <f t="shared" si="149"/>
        <v>0</v>
      </c>
      <c r="M125" s="275"/>
      <c r="N125" s="127"/>
      <c r="O125" s="274">
        <f t="shared" si="150"/>
        <v>0</v>
      </c>
      <c r="P125" s="276"/>
    </row>
    <row r="126" spans="1:16" ht="24" x14ac:dyDescent="0.25">
      <c r="A126" s="67">
        <v>2276</v>
      </c>
      <c r="B126" s="119" t="s">
        <v>143</v>
      </c>
      <c r="C126" s="120">
        <f t="shared" si="98"/>
        <v>1000</v>
      </c>
      <c r="D126" s="272">
        <v>1000</v>
      </c>
      <c r="E126" s="273"/>
      <c r="F126" s="71">
        <f t="shared" si="147"/>
        <v>1000</v>
      </c>
      <c r="G126" s="272"/>
      <c r="H126" s="126"/>
      <c r="I126" s="274">
        <f t="shared" si="148"/>
        <v>0</v>
      </c>
      <c r="J126" s="126">
        <v>0</v>
      </c>
      <c r="K126" s="127"/>
      <c r="L126" s="274">
        <f t="shared" si="149"/>
        <v>0</v>
      </c>
      <c r="M126" s="275"/>
      <c r="N126" s="127"/>
      <c r="O126" s="274">
        <f t="shared" si="150"/>
        <v>0</v>
      </c>
      <c r="P126" s="276"/>
    </row>
    <row r="127" spans="1:16" ht="24" x14ac:dyDescent="0.25">
      <c r="A127" s="67">
        <v>2279</v>
      </c>
      <c r="B127" s="119" t="s">
        <v>144</v>
      </c>
      <c r="C127" s="120">
        <f t="shared" si="98"/>
        <v>56995</v>
      </c>
      <c r="D127" s="272">
        <f>52797+5400</f>
        <v>58197</v>
      </c>
      <c r="E127" s="273">
        <v>-1202</v>
      </c>
      <c r="F127" s="71">
        <f t="shared" si="147"/>
        <v>56995</v>
      </c>
      <c r="G127" s="272"/>
      <c r="H127" s="126"/>
      <c r="I127" s="274">
        <f t="shared" si="148"/>
        <v>0</v>
      </c>
      <c r="J127" s="126">
        <v>0</v>
      </c>
      <c r="K127" s="127"/>
      <c r="L127" s="274">
        <f t="shared" si="149"/>
        <v>0</v>
      </c>
      <c r="M127" s="275"/>
      <c r="N127" s="127"/>
      <c r="O127" s="274">
        <f t="shared" si="150"/>
        <v>0</v>
      </c>
      <c r="P127" s="276"/>
    </row>
    <row r="128" spans="1:16" ht="24" hidden="1" x14ac:dyDescent="0.25">
      <c r="A128" s="288">
        <v>2280</v>
      </c>
      <c r="B128" s="107" t="s">
        <v>145</v>
      </c>
      <c r="C128" s="108">
        <f t="shared" si="98"/>
        <v>0</v>
      </c>
      <c r="D128" s="289">
        <f t="shared" ref="D128:O128" si="151">SUM(D129)</f>
        <v>0</v>
      </c>
      <c r="E128" s="290">
        <f t="shared" si="151"/>
        <v>0</v>
      </c>
      <c r="F128" s="268">
        <f t="shared" si="151"/>
        <v>0</v>
      </c>
      <c r="G128" s="289">
        <f t="shared" si="151"/>
        <v>0</v>
      </c>
      <c r="H128" s="291">
        <f t="shared" si="151"/>
        <v>0</v>
      </c>
      <c r="I128" s="269">
        <f t="shared" si="151"/>
        <v>0</v>
      </c>
      <c r="J128" s="291">
        <f t="shared" si="151"/>
        <v>0</v>
      </c>
      <c r="K128" s="292">
        <f t="shared" si="151"/>
        <v>0</v>
      </c>
      <c r="L128" s="269">
        <f t="shared" si="151"/>
        <v>0</v>
      </c>
      <c r="M128" s="120">
        <f t="shared" si="151"/>
        <v>0</v>
      </c>
      <c r="N128" s="281">
        <f t="shared" si="151"/>
        <v>0</v>
      </c>
      <c r="O128" s="274">
        <f t="shared" si="151"/>
        <v>0</v>
      </c>
      <c r="P128" s="276"/>
    </row>
    <row r="129" spans="1:16" ht="24" hidden="1" x14ac:dyDescent="0.25">
      <c r="A129" s="67">
        <v>2283</v>
      </c>
      <c r="B129" s="119" t="s">
        <v>146</v>
      </c>
      <c r="C129" s="120">
        <f t="shared" si="98"/>
        <v>0</v>
      </c>
      <c r="D129" s="272">
        <v>0</v>
      </c>
      <c r="E129" s="273"/>
      <c r="F129" s="71">
        <f>D129+E129</f>
        <v>0</v>
      </c>
      <c r="G129" s="272"/>
      <c r="H129" s="126"/>
      <c r="I129" s="274">
        <f>G129+H129</f>
        <v>0</v>
      </c>
      <c r="J129" s="126">
        <v>0</v>
      </c>
      <c r="K129" s="127"/>
      <c r="L129" s="274">
        <f>J129+K129</f>
        <v>0</v>
      </c>
      <c r="M129" s="275"/>
      <c r="N129" s="127"/>
      <c r="O129" s="274">
        <f>M129+N129</f>
        <v>0</v>
      </c>
      <c r="P129" s="276"/>
    </row>
    <row r="130" spans="1:16" ht="38.25" customHeight="1" x14ac:dyDescent="0.25">
      <c r="A130" s="90">
        <v>2300</v>
      </c>
      <c r="B130" s="251" t="s">
        <v>147</v>
      </c>
      <c r="C130" s="91">
        <f t="shared" si="98"/>
        <v>3500</v>
      </c>
      <c r="D130" s="252">
        <f>SUM(D131,D136,D140,D141,D144,D151,D159,D160,D163)</f>
        <v>3500</v>
      </c>
      <c r="E130" s="253">
        <f t="shared" ref="E130:F130" si="152">SUM(E131,E136,E140,E141,E144,E151,E159,E160,E163)</f>
        <v>0</v>
      </c>
      <c r="F130" s="94">
        <f t="shared" si="152"/>
        <v>3500</v>
      </c>
      <c r="G130" s="252">
        <f>SUM(G131,G136,G140,G141,G144,G151,G159,G160,G163)</f>
        <v>0</v>
      </c>
      <c r="H130" s="103">
        <f t="shared" ref="H130:I130" si="153">SUM(H131,H136,H140,H141,H144,H151,H159,H160,H163)</f>
        <v>0</v>
      </c>
      <c r="I130" s="105">
        <f t="shared" si="153"/>
        <v>0</v>
      </c>
      <c r="J130" s="103">
        <f>SUM(J131,J136,J140,J141,J144,J151,J159,J160,J163)</f>
        <v>0</v>
      </c>
      <c r="K130" s="104">
        <f t="shared" ref="K130:L130" si="154">SUM(K131,K136,K140,K141,K144,K151,K159,K160,K163)</f>
        <v>0</v>
      </c>
      <c r="L130" s="105">
        <f t="shared" si="154"/>
        <v>0</v>
      </c>
      <c r="M130" s="91">
        <f>SUM(M131,M136,M140,M141,M144,M151,M159,M160,M163)</f>
        <v>0</v>
      </c>
      <c r="N130" s="104">
        <f t="shared" ref="N130:O130" si="155">SUM(N131,N136,N140,N141,N144,N151,N159,N160,N163)</f>
        <v>0</v>
      </c>
      <c r="O130" s="105">
        <f t="shared" si="155"/>
        <v>0</v>
      </c>
      <c r="P130" s="287"/>
    </row>
    <row r="131" spans="1:16" ht="24" x14ac:dyDescent="0.25">
      <c r="A131" s="288">
        <v>2310</v>
      </c>
      <c r="B131" s="107" t="s">
        <v>148</v>
      </c>
      <c r="C131" s="108">
        <f t="shared" si="98"/>
        <v>3500</v>
      </c>
      <c r="D131" s="289">
        <f t="shared" ref="D131:O131" si="156">SUM(D132:D135)</f>
        <v>3500</v>
      </c>
      <c r="E131" s="290">
        <f t="shared" si="156"/>
        <v>0</v>
      </c>
      <c r="F131" s="268">
        <f t="shared" si="156"/>
        <v>3500</v>
      </c>
      <c r="G131" s="289">
        <f t="shared" si="156"/>
        <v>0</v>
      </c>
      <c r="H131" s="291">
        <f t="shared" si="156"/>
        <v>0</v>
      </c>
      <c r="I131" s="269">
        <f t="shared" si="156"/>
        <v>0</v>
      </c>
      <c r="J131" s="291">
        <f t="shared" si="156"/>
        <v>0</v>
      </c>
      <c r="K131" s="292">
        <f t="shared" si="156"/>
        <v>0</v>
      </c>
      <c r="L131" s="269">
        <f t="shared" si="156"/>
        <v>0</v>
      </c>
      <c r="M131" s="108">
        <f t="shared" si="156"/>
        <v>0</v>
      </c>
      <c r="N131" s="292">
        <f t="shared" si="156"/>
        <v>0</v>
      </c>
      <c r="O131" s="269">
        <f t="shared" si="156"/>
        <v>0</v>
      </c>
      <c r="P131" s="271"/>
    </row>
    <row r="132" spans="1:16" hidden="1" x14ac:dyDescent="0.25">
      <c r="A132" s="67">
        <v>2311</v>
      </c>
      <c r="B132" s="119" t="s">
        <v>149</v>
      </c>
      <c r="C132" s="120">
        <f t="shared" si="98"/>
        <v>0</v>
      </c>
      <c r="D132" s="272">
        <v>0</v>
      </c>
      <c r="E132" s="273"/>
      <c r="F132" s="71">
        <f t="shared" ref="F132:F135" si="157">D132+E132</f>
        <v>0</v>
      </c>
      <c r="G132" s="272"/>
      <c r="H132" s="126"/>
      <c r="I132" s="274">
        <f t="shared" ref="I132:I135" si="158">G132+H132</f>
        <v>0</v>
      </c>
      <c r="J132" s="126">
        <v>0</v>
      </c>
      <c r="K132" s="127"/>
      <c r="L132" s="274">
        <f t="shared" ref="L132:L135" si="159">J132+K132</f>
        <v>0</v>
      </c>
      <c r="M132" s="275"/>
      <c r="N132" s="127"/>
      <c r="O132" s="274">
        <f t="shared" ref="O132:O135" si="160">M132+N132</f>
        <v>0</v>
      </c>
      <c r="P132" s="276"/>
    </row>
    <row r="133" spans="1:16" x14ac:dyDescent="0.25">
      <c r="A133" s="67">
        <v>2312</v>
      </c>
      <c r="B133" s="119" t="s">
        <v>150</v>
      </c>
      <c r="C133" s="120">
        <f t="shared" si="98"/>
        <v>3500</v>
      </c>
      <c r="D133" s="272">
        <f>4500-1000</f>
        <v>3500</v>
      </c>
      <c r="E133" s="273"/>
      <c r="F133" s="71">
        <f t="shared" si="157"/>
        <v>3500</v>
      </c>
      <c r="G133" s="272"/>
      <c r="H133" s="126"/>
      <c r="I133" s="274">
        <f t="shared" si="158"/>
        <v>0</v>
      </c>
      <c r="J133" s="126">
        <v>0</v>
      </c>
      <c r="K133" s="127"/>
      <c r="L133" s="274">
        <f t="shared" si="159"/>
        <v>0</v>
      </c>
      <c r="M133" s="275"/>
      <c r="N133" s="127"/>
      <c r="O133" s="274">
        <f t="shared" si="160"/>
        <v>0</v>
      </c>
      <c r="P133" s="276"/>
    </row>
    <row r="134" spans="1:16" hidden="1" x14ac:dyDescent="0.25">
      <c r="A134" s="67">
        <v>2313</v>
      </c>
      <c r="B134" s="119" t="s">
        <v>151</v>
      </c>
      <c r="C134" s="120">
        <f t="shared" si="98"/>
        <v>0</v>
      </c>
      <c r="D134" s="272">
        <v>0</v>
      </c>
      <c r="E134" s="273"/>
      <c r="F134" s="71">
        <f t="shared" si="157"/>
        <v>0</v>
      </c>
      <c r="G134" s="272"/>
      <c r="H134" s="126"/>
      <c r="I134" s="274">
        <f t="shared" si="158"/>
        <v>0</v>
      </c>
      <c r="J134" s="126">
        <v>0</v>
      </c>
      <c r="K134" s="127"/>
      <c r="L134" s="274">
        <f t="shared" si="159"/>
        <v>0</v>
      </c>
      <c r="M134" s="275"/>
      <c r="N134" s="127"/>
      <c r="O134" s="274">
        <f t="shared" si="160"/>
        <v>0</v>
      </c>
      <c r="P134" s="276"/>
    </row>
    <row r="135" spans="1:16" ht="36" hidden="1" customHeight="1" x14ac:dyDescent="0.25">
      <c r="A135" s="67">
        <v>2314</v>
      </c>
      <c r="B135" s="119" t="s">
        <v>152</v>
      </c>
      <c r="C135" s="120">
        <f t="shared" si="98"/>
        <v>0</v>
      </c>
      <c r="D135" s="272">
        <v>0</v>
      </c>
      <c r="E135" s="273"/>
      <c r="F135" s="71">
        <f t="shared" si="157"/>
        <v>0</v>
      </c>
      <c r="G135" s="272"/>
      <c r="H135" s="126"/>
      <c r="I135" s="274">
        <f t="shared" si="158"/>
        <v>0</v>
      </c>
      <c r="J135" s="126">
        <v>0</v>
      </c>
      <c r="K135" s="127"/>
      <c r="L135" s="274">
        <f t="shared" si="159"/>
        <v>0</v>
      </c>
      <c r="M135" s="275"/>
      <c r="N135" s="127"/>
      <c r="O135" s="274">
        <f t="shared" si="160"/>
        <v>0</v>
      </c>
      <c r="P135" s="276"/>
    </row>
    <row r="136" spans="1:16" hidden="1" x14ac:dyDescent="0.25">
      <c r="A136" s="277">
        <v>2320</v>
      </c>
      <c r="B136" s="119" t="s">
        <v>153</v>
      </c>
      <c r="C136" s="120">
        <f t="shared" si="98"/>
        <v>0</v>
      </c>
      <c r="D136" s="278">
        <f>SUM(D137:D139)</f>
        <v>0</v>
      </c>
      <c r="E136" s="279">
        <f t="shared" ref="E136:F136" si="161">SUM(E137:E139)</f>
        <v>0</v>
      </c>
      <c r="F136" s="71">
        <f t="shared" si="161"/>
        <v>0</v>
      </c>
      <c r="G136" s="278">
        <f>SUM(G137:G139)</f>
        <v>0</v>
      </c>
      <c r="H136" s="280">
        <f t="shared" ref="H136:I136" si="162">SUM(H137:H139)</f>
        <v>0</v>
      </c>
      <c r="I136" s="274">
        <f t="shared" si="162"/>
        <v>0</v>
      </c>
      <c r="J136" s="280">
        <f>SUM(J137:J139)</f>
        <v>0</v>
      </c>
      <c r="K136" s="281">
        <f t="shared" ref="K136:L136" si="163">SUM(K137:K139)</f>
        <v>0</v>
      </c>
      <c r="L136" s="274">
        <f t="shared" si="163"/>
        <v>0</v>
      </c>
      <c r="M136" s="120">
        <f>SUM(M137:M139)</f>
        <v>0</v>
      </c>
      <c r="N136" s="281">
        <f t="shared" ref="N136:O136" si="164">SUM(N137:N139)</f>
        <v>0</v>
      </c>
      <c r="O136" s="274">
        <f t="shared" si="164"/>
        <v>0</v>
      </c>
      <c r="P136" s="276"/>
    </row>
    <row r="137" spans="1:16" hidden="1" x14ac:dyDescent="0.25">
      <c r="A137" s="67">
        <v>2321</v>
      </c>
      <c r="B137" s="119" t="s">
        <v>154</v>
      </c>
      <c r="C137" s="120">
        <f t="shared" si="98"/>
        <v>0</v>
      </c>
      <c r="D137" s="272">
        <v>0</v>
      </c>
      <c r="E137" s="273"/>
      <c r="F137" s="71">
        <f t="shared" ref="F137:F140" si="165">D137+E137</f>
        <v>0</v>
      </c>
      <c r="G137" s="272"/>
      <c r="H137" s="126"/>
      <c r="I137" s="274">
        <f t="shared" ref="I137:I140" si="166">G137+H137</f>
        <v>0</v>
      </c>
      <c r="J137" s="126">
        <v>0</v>
      </c>
      <c r="K137" s="127"/>
      <c r="L137" s="274">
        <f t="shared" ref="L137:L140" si="167">J137+K137</f>
        <v>0</v>
      </c>
      <c r="M137" s="275"/>
      <c r="N137" s="127"/>
      <c r="O137" s="274">
        <f t="shared" ref="O137:O140" si="168">M137+N137</f>
        <v>0</v>
      </c>
      <c r="P137" s="276"/>
    </row>
    <row r="138" spans="1:16" hidden="1" x14ac:dyDescent="0.25">
      <c r="A138" s="67">
        <v>2322</v>
      </c>
      <c r="B138" s="119" t="s">
        <v>155</v>
      </c>
      <c r="C138" s="120">
        <f t="shared" si="98"/>
        <v>0</v>
      </c>
      <c r="D138" s="272">
        <v>0</v>
      </c>
      <c r="E138" s="273"/>
      <c r="F138" s="71">
        <f t="shared" si="165"/>
        <v>0</v>
      </c>
      <c r="G138" s="272"/>
      <c r="H138" s="126"/>
      <c r="I138" s="274">
        <f t="shared" si="166"/>
        <v>0</v>
      </c>
      <c r="J138" s="126">
        <v>0</v>
      </c>
      <c r="K138" s="127"/>
      <c r="L138" s="274">
        <f t="shared" si="167"/>
        <v>0</v>
      </c>
      <c r="M138" s="275"/>
      <c r="N138" s="127"/>
      <c r="O138" s="274">
        <f t="shared" si="168"/>
        <v>0</v>
      </c>
      <c r="P138" s="276"/>
    </row>
    <row r="139" spans="1:16" ht="10.5" hidden="1" customHeight="1" x14ac:dyDescent="0.25">
      <c r="A139" s="67">
        <v>2329</v>
      </c>
      <c r="B139" s="119" t="s">
        <v>156</v>
      </c>
      <c r="C139" s="120">
        <f t="shared" si="98"/>
        <v>0</v>
      </c>
      <c r="D139" s="272">
        <v>0</v>
      </c>
      <c r="E139" s="273"/>
      <c r="F139" s="71">
        <f t="shared" si="165"/>
        <v>0</v>
      </c>
      <c r="G139" s="272"/>
      <c r="H139" s="126"/>
      <c r="I139" s="274">
        <f t="shared" si="166"/>
        <v>0</v>
      </c>
      <c r="J139" s="126">
        <v>0</v>
      </c>
      <c r="K139" s="127"/>
      <c r="L139" s="274">
        <f t="shared" si="167"/>
        <v>0</v>
      </c>
      <c r="M139" s="275"/>
      <c r="N139" s="127"/>
      <c r="O139" s="274">
        <f t="shared" si="168"/>
        <v>0</v>
      </c>
      <c r="P139" s="276"/>
    </row>
    <row r="140" spans="1:16" hidden="1" x14ac:dyDescent="0.25">
      <c r="A140" s="277">
        <v>2330</v>
      </c>
      <c r="B140" s="119" t="s">
        <v>157</v>
      </c>
      <c r="C140" s="120">
        <f t="shared" si="98"/>
        <v>0</v>
      </c>
      <c r="D140" s="272">
        <v>0</v>
      </c>
      <c r="E140" s="273"/>
      <c r="F140" s="71">
        <f t="shared" si="165"/>
        <v>0</v>
      </c>
      <c r="G140" s="272"/>
      <c r="H140" s="126"/>
      <c r="I140" s="274">
        <f t="shared" si="166"/>
        <v>0</v>
      </c>
      <c r="J140" s="126">
        <v>0</v>
      </c>
      <c r="K140" s="127"/>
      <c r="L140" s="274">
        <f t="shared" si="167"/>
        <v>0</v>
      </c>
      <c r="M140" s="275"/>
      <c r="N140" s="127"/>
      <c r="O140" s="274">
        <f t="shared" si="168"/>
        <v>0</v>
      </c>
      <c r="P140" s="276"/>
    </row>
    <row r="141" spans="1:16" ht="48" hidden="1" x14ac:dyDescent="0.25">
      <c r="A141" s="277">
        <v>2340</v>
      </c>
      <c r="B141" s="119" t="s">
        <v>158</v>
      </c>
      <c r="C141" s="120">
        <f t="shared" si="98"/>
        <v>0</v>
      </c>
      <c r="D141" s="278">
        <f>SUM(D142:D143)</f>
        <v>0</v>
      </c>
      <c r="E141" s="279">
        <f t="shared" ref="E141:F141" si="169">SUM(E142:E143)</f>
        <v>0</v>
      </c>
      <c r="F141" s="71">
        <f t="shared" si="169"/>
        <v>0</v>
      </c>
      <c r="G141" s="278">
        <f>SUM(G142:G143)</f>
        <v>0</v>
      </c>
      <c r="H141" s="280">
        <f t="shared" ref="H141:I141" si="170">SUM(H142:H143)</f>
        <v>0</v>
      </c>
      <c r="I141" s="274">
        <f t="shared" si="170"/>
        <v>0</v>
      </c>
      <c r="J141" s="280">
        <f>SUM(J142:J143)</f>
        <v>0</v>
      </c>
      <c r="K141" s="281">
        <f t="shared" ref="K141:L141" si="171">SUM(K142:K143)</f>
        <v>0</v>
      </c>
      <c r="L141" s="274">
        <f t="shared" si="171"/>
        <v>0</v>
      </c>
      <c r="M141" s="120">
        <f>SUM(M142:M143)</f>
        <v>0</v>
      </c>
      <c r="N141" s="281">
        <f t="shared" ref="N141:O141" si="172">SUM(N142:N143)</f>
        <v>0</v>
      </c>
      <c r="O141" s="274">
        <f t="shared" si="172"/>
        <v>0</v>
      </c>
      <c r="P141" s="276"/>
    </row>
    <row r="142" spans="1:16" hidden="1" x14ac:dyDescent="0.25">
      <c r="A142" s="67">
        <v>2341</v>
      </c>
      <c r="B142" s="119" t="s">
        <v>159</v>
      </c>
      <c r="C142" s="120">
        <f t="shared" si="98"/>
        <v>0</v>
      </c>
      <c r="D142" s="272">
        <v>0</v>
      </c>
      <c r="E142" s="273"/>
      <c r="F142" s="71">
        <f t="shared" ref="F142:F143" si="173">D142+E142</f>
        <v>0</v>
      </c>
      <c r="G142" s="272"/>
      <c r="H142" s="126"/>
      <c r="I142" s="274">
        <f t="shared" ref="I142:I143" si="174">G142+H142</f>
        <v>0</v>
      </c>
      <c r="J142" s="126">
        <v>0</v>
      </c>
      <c r="K142" s="127"/>
      <c r="L142" s="274">
        <f t="shared" ref="L142:L143" si="175">J142+K142</f>
        <v>0</v>
      </c>
      <c r="M142" s="275"/>
      <c r="N142" s="127"/>
      <c r="O142" s="274">
        <f t="shared" ref="O142:O143" si="176">M142+N142</f>
        <v>0</v>
      </c>
      <c r="P142" s="276"/>
    </row>
    <row r="143" spans="1:16" ht="24" hidden="1" x14ac:dyDescent="0.25">
      <c r="A143" s="67">
        <v>2344</v>
      </c>
      <c r="B143" s="119" t="s">
        <v>160</v>
      </c>
      <c r="C143" s="120">
        <f t="shared" si="98"/>
        <v>0</v>
      </c>
      <c r="D143" s="272">
        <v>0</v>
      </c>
      <c r="E143" s="273"/>
      <c r="F143" s="71">
        <f t="shared" si="173"/>
        <v>0</v>
      </c>
      <c r="G143" s="272"/>
      <c r="H143" s="126"/>
      <c r="I143" s="274">
        <f t="shared" si="174"/>
        <v>0</v>
      </c>
      <c r="J143" s="126">
        <v>0</v>
      </c>
      <c r="K143" s="127"/>
      <c r="L143" s="274">
        <f t="shared" si="175"/>
        <v>0</v>
      </c>
      <c r="M143" s="275"/>
      <c r="N143" s="127"/>
      <c r="O143" s="274">
        <f t="shared" si="176"/>
        <v>0</v>
      </c>
      <c r="P143" s="276"/>
    </row>
    <row r="144" spans="1:16" ht="24" hidden="1" x14ac:dyDescent="0.25">
      <c r="A144" s="258">
        <v>2350</v>
      </c>
      <c r="B144" s="191" t="s">
        <v>161</v>
      </c>
      <c r="C144" s="199">
        <f t="shared" si="98"/>
        <v>0</v>
      </c>
      <c r="D144" s="259">
        <f>SUM(D145:D150)</f>
        <v>0</v>
      </c>
      <c r="E144" s="260">
        <f t="shared" ref="E144:F144" si="177">SUM(E145:E150)</f>
        <v>0</v>
      </c>
      <c r="F144" s="261">
        <f t="shared" si="177"/>
        <v>0</v>
      </c>
      <c r="G144" s="259">
        <f>SUM(G145:G150)</f>
        <v>0</v>
      </c>
      <c r="H144" s="262">
        <f t="shared" ref="H144:I144" si="178">SUM(H145:H150)</f>
        <v>0</v>
      </c>
      <c r="I144" s="263">
        <f t="shared" si="178"/>
        <v>0</v>
      </c>
      <c r="J144" s="262">
        <f>SUM(J145:J150)</f>
        <v>0</v>
      </c>
      <c r="K144" s="264">
        <f t="shared" ref="K144:L144" si="179">SUM(K145:K150)</f>
        <v>0</v>
      </c>
      <c r="L144" s="263">
        <f t="shared" si="179"/>
        <v>0</v>
      </c>
      <c r="M144" s="199">
        <f>SUM(M145:M150)</f>
        <v>0</v>
      </c>
      <c r="N144" s="264">
        <f t="shared" ref="N144:O144" si="180">SUM(N145:N150)</f>
        <v>0</v>
      </c>
      <c r="O144" s="263">
        <f t="shared" si="180"/>
        <v>0</v>
      </c>
      <c r="P144" s="265"/>
    </row>
    <row r="145" spans="1:16" hidden="1" x14ac:dyDescent="0.25">
      <c r="A145" s="56">
        <v>2351</v>
      </c>
      <c r="B145" s="107" t="s">
        <v>162</v>
      </c>
      <c r="C145" s="108">
        <f t="shared" si="98"/>
        <v>0</v>
      </c>
      <c r="D145" s="266">
        <v>0</v>
      </c>
      <c r="E145" s="267"/>
      <c r="F145" s="268">
        <f t="shared" ref="F145:F150" si="181">D145+E145</f>
        <v>0</v>
      </c>
      <c r="G145" s="266"/>
      <c r="H145" s="114"/>
      <c r="I145" s="269">
        <f t="shared" ref="I145:I150" si="182">G145+H145</f>
        <v>0</v>
      </c>
      <c r="J145" s="114">
        <v>0</v>
      </c>
      <c r="K145" s="115"/>
      <c r="L145" s="269">
        <f t="shared" ref="L145:L150" si="183">J145+K145</f>
        <v>0</v>
      </c>
      <c r="M145" s="270"/>
      <c r="N145" s="115"/>
      <c r="O145" s="269">
        <f t="shared" ref="O145:O150" si="184">M145+N145</f>
        <v>0</v>
      </c>
      <c r="P145" s="271"/>
    </row>
    <row r="146" spans="1:16" hidden="1" x14ac:dyDescent="0.25">
      <c r="A146" s="67">
        <v>2352</v>
      </c>
      <c r="B146" s="119" t="s">
        <v>163</v>
      </c>
      <c r="C146" s="120">
        <f t="shared" si="98"/>
        <v>0</v>
      </c>
      <c r="D146" s="272">
        <v>0</v>
      </c>
      <c r="E146" s="273"/>
      <c r="F146" s="71">
        <f t="shared" si="181"/>
        <v>0</v>
      </c>
      <c r="G146" s="272"/>
      <c r="H146" s="126"/>
      <c r="I146" s="274">
        <f t="shared" si="182"/>
        <v>0</v>
      </c>
      <c r="J146" s="126">
        <v>0</v>
      </c>
      <c r="K146" s="127"/>
      <c r="L146" s="274">
        <f t="shared" si="183"/>
        <v>0</v>
      </c>
      <c r="M146" s="275"/>
      <c r="N146" s="127"/>
      <c r="O146" s="274">
        <f t="shared" si="184"/>
        <v>0</v>
      </c>
      <c r="P146" s="276"/>
    </row>
    <row r="147" spans="1:16" ht="24" hidden="1" x14ac:dyDescent="0.25">
      <c r="A147" s="67">
        <v>2353</v>
      </c>
      <c r="B147" s="119" t="s">
        <v>164</v>
      </c>
      <c r="C147" s="120">
        <f t="shared" si="98"/>
        <v>0</v>
      </c>
      <c r="D147" s="272">
        <v>0</v>
      </c>
      <c r="E147" s="273"/>
      <c r="F147" s="71">
        <f t="shared" si="181"/>
        <v>0</v>
      </c>
      <c r="G147" s="272"/>
      <c r="H147" s="126"/>
      <c r="I147" s="274">
        <f t="shared" si="182"/>
        <v>0</v>
      </c>
      <c r="J147" s="126">
        <v>0</v>
      </c>
      <c r="K147" s="127"/>
      <c r="L147" s="274">
        <f t="shared" si="183"/>
        <v>0</v>
      </c>
      <c r="M147" s="275"/>
      <c r="N147" s="127"/>
      <c r="O147" s="274">
        <f t="shared" si="184"/>
        <v>0</v>
      </c>
      <c r="P147" s="276"/>
    </row>
    <row r="148" spans="1:16" ht="24" hidden="1" x14ac:dyDescent="0.25">
      <c r="A148" s="67">
        <v>2354</v>
      </c>
      <c r="B148" s="119" t="s">
        <v>165</v>
      </c>
      <c r="C148" s="120">
        <f t="shared" si="98"/>
        <v>0</v>
      </c>
      <c r="D148" s="272">
        <v>0</v>
      </c>
      <c r="E148" s="273"/>
      <c r="F148" s="71">
        <f t="shared" si="181"/>
        <v>0</v>
      </c>
      <c r="G148" s="272"/>
      <c r="H148" s="126"/>
      <c r="I148" s="274">
        <f t="shared" si="182"/>
        <v>0</v>
      </c>
      <c r="J148" s="126">
        <v>0</v>
      </c>
      <c r="K148" s="127"/>
      <c r="L148" s="274">
        <f t="shared" si="183"/>
        <v>0</v>
      </c>
      <c r="M148" s="275"/>
      <c r="N148" s="127"/>
      <c r="O148" s="274">
        <f t="shared" si="184"/>
        <v>0</v>
      </c>
      <c r="P148" s="276"/>
    </row>
    <row r="149" spans="1:16" ht="24" hidden="1" x14ac:dyDescent="0.25">
      <c r="A149" s="67">
        <v>2355</v>
      </c>
      <c r="B149" s="119" t="s">
        <v>166</v>
      </c>
      <c r="C149" s="120">
        <f t="shared" ref="C149:C212" si="185">F149+I149+L149+O149</f>
        <v>0</v>
      </c>
      <c r="D149" s="272">
        <v>0</v>
      </c>
      <c r="E149" s="273"/>
      <c r="F149" s="71">
        <f t="shared" si="181"/>
        <v>0</v>
      </c>
      <c r="G149" s="272"/>
      <c r="H149" s="126"/>
      <c r="I149" s="274">
        <f t="shared" si="182"/>
        <v>0</v>
      </c>
      <c r="J149" s="126">
        <v>0</v>
      </c>
      <c r="K149" s="127"/>
      <c r="L149" s="274">
        <f t="shared" si="183"/>
        <v>0</v>
      </c>
      <c r="M149" s="275"/>
      <c r="N149" s="127"/>
      <c r="O149" s="274">
        <f t="shared" si="184"/>
        <v>0</v>
      </c>
      <c r="P149" s="276"/>
    </row>
    <row r="150" spans="1:16" hidden="1" x14ac:dyDescent="0.25">
      <c r="A150" s="67">
        <v>2359</v>
      </c>
      <c r="B150" s="119" t="s">
        <v>167</v>
      </c>
      <c r="C150" s="120">
        <f t="shared" si="185"/>
        <v>0</v>
      </c>
      <c r="D150" s="272">
        <v>0</v>
      </c>
      <c r="E150" s="273"/>
      <c r="F150" s="71">
        <f t="shared" si="181"/>
        <v>0</v>
      </c>
      <c r="G150" s="272"/>
      <c r="H150" s="126"/>
      <c r="I150" s="274">
        <f t="shared" si="182"/>
        <v>0</v>
      </c>
      <c r="J150" s="126">
        <v>0</v>
      </c>
      <c r="K150" s="127"/>
      <c r="L150" s="274">
        <f t="shared" si="183"/>
        <v>0</v>
      </c>
      <c r="M150" s="275"/>
      <c r="N150" s="127"/>
      <c r="O150" s="274">
        <f t="shared" si="184"/>
        <v>0</v>
      </c>
      <c r="P150" s="276"/>
    </row>
    <row r="151" spans="1:16" ht="24.75" hidden="1" customHeight="1" x14ac:dyDescent="0.25">
      <c r="A151" s="277">
        <v>2360</v>
      </c>
      <c r="B151" s="119" t="s">
        <v>168</v>
      </c>
      <c r="C151" s="120">
        <f t="shared" si="185"/>
        <v>0</v>
      </c>
      <c r="D151" s="278">
        <f>SUM(D152:D158)</f>
        <v>0</v>
      </c>
      <c r="E151" s="279">
        <f t="shared" ref="E151:F151" si="186">SUM(E152:E158)</f>
        <v>0</v>
      </c>
      <c r="F151" s="71">
        <f t="shared" si="186"/>
        <v>0</v>
      </c>
      <c r="G151" s="278">
        <f>SUM(G152:G158)</f>
        <v>0</v>
      </c>
      <c r="H151" s="280">
        <f t="shared" ref="H151:I151" si="187">SUM(H152:H158)</f>
        <v>0</v>
      </c>
      <c r="I151" s="274">
        <f t="shared" si="187"/>
        <v>0</v>
      </c>
      <c r="J151" s="280">
        <f>SUM(J152:J158)</f>
        <v>0</v>
      </c>
      <c r="K151" s="281">
        <f t="shared" ref="K151:L151" si="188">SUM(K152:K158)</f>
        <v>0</v>
      </c>
      <c r="L151" s="274">
        <f t="shared" si="188"/>
        <v>0</v>
      </c>
      <c r="M151" s="120">
        <f>SUM(M152:M158)</f>
        <v>0</v>
      </c>
      <c r="N151" s="281">
        <f t="shared" ref="N151:O151" si="189">SUM(N152:N158)</f>
        <v>0</v>
      </c>
      <c r="O151" s="274">
        <f t="shared" si="189"/>
        <v>0</v>
      </c>
      <c r="P151" s="276"/>
    </row>
    <row r="152" spans="1:16" hidden="1" x14ac:dyDescent="0.25">
      <c r="A152" s="66">
        <v>2361</v>
      </c>
      <c r="B152" s="119" t="s">
        <v>169</v>
      </c>
      <c r="C152" s="120">
        <f t="shared" si="185"/>
        <v>0</v>
      </c>
      <c r="D152" s="272">
        <v>0</v>
      </c>
      <c r="E152" s="273"/>
      <c r="F152" s="71">
        <f t="shared" ref="F152:F159" si="190">D152+E152</f>
        <v>0</v>
      </c>
      <c r="G152" s="272"/>
      <c r="H152" s="126"/>
      <c r="I152" s="274">
        <f t="shared" ref="I152:I159" si="191">G152+H152</f>
        <v>0</v>
      </c>
      <c r="J152" s="126">
        <v>0</v>
      </c>
      <c r="K152" s="127"/>
      <c r="L152" s="274">
        <f t="shared" ref="L152:L159" si="192">J152+K152</f>
        <v>0</v>
      </c>
      <c r="M152" s="275"/>
      <c r="N152" s="127"/>
      <c r="O152" s="274">
        <f t="shared" ref="O152:O159" si="193">M152+N152</f>
        <v>0</v>
      </c>
      <c r="P152" s="276"/>
    </row>
    <row r="153" spans="1:16" hidden="1" x14ac:dyDescent="0.25">
      <c r="A153" s="66">
        <v>2362</v>
      </c>
      <c r="B153" s="119" t="s">
        <v>170</v>
      </c>
      <c r="C153" s="120">
        <f t="shared" si="185"/>
        <v>0</v>
      </c>
      <c r="D153" s="272">
        <v>0</v>
      </c>
      <c r="E153" s="273"/>
      <c r="F153" s="71">
        <f t="shared" si="190"/>
        <v>0</v>
      </c>
      <c r="G153" s="272"/>
      <c r="H153" s="126"/>
      <c r="I153" s="274">
        <f t="shared" si="191"/>
        <v>0</v>
      </c>
      <c r="J153" s="126">
        <v>0</v>
      </c>
      <c r="K153" s="127"/>
      <c r="L153" s="274">
        <f t="shared" si="192"/>
        <v>0</v>
      </c>
      <c r="M153" s="275"/>
      <c r="N153" s="127"/>
      <c r="O153" s="274">
        <f t="shared" si="193"/>
        <v>0</v>
      </c>
      <c r="P153" s="276"/>
    </row>
    <row r="154" spans="1:16" hidden="1" x14ac:dyDescent="0.25">
      <c r="A154" s="66">
        <v>2363</v>
      </c>
      <c r="B154" s="119" t="s">
        <v>171</v>
      </c>
      <c r="C154" s="120">
        <f t="shared" si="185"/>
        <v>0</v>
      </c>
      <c r="D154" s="272">
        <v>0</v>
      </c>
      <c r="E154" s="273"/>
      <c r="F154" s="71">
        <f t="shared" si="190"/>
        <v>0</v>
      </c>
      <c r="G154" s="272"/>
      <c r="H154" s="126"/>
      <c r="I154" s="274">
        <f t="shared" si="191"/>
        <v>0</v>
      </c>
      <c r="J154" s="126">
        <v>0</v>
      </c>
      <c r="K154" s="127"/>
      <c r="L154" s="274">
        <f t="shared" si="192"/>
        <v>0</v>
      </c>
      <c r="M154" s="275"/>
      <c r="N154" s="127"/>
      <c r="O154" s="274">
        <f t="shared" si="193"/>
        <v>0</v>
      </c>
      <c r="P154" s="276"/>
    </row>
    <row r="155" spans="1:16" hidden="1" x14ac:dyDescent="0.25">
      <c r="A155" s="66">
        <v>2364</v>
      </c>
      <c r="B155" s="119" t="s">
        <v>172</v>
      </c>
      <c r="C155" s="120">
        <f t="shared" si="185"/>
        <v>0</v>
      </c>
      <c r="D155" s="272">
        <v>0</v>
      </c>
      <c r="E155" s="273"/>
      <c r="F155" s="71">
        <f t="shared" si="190"/>
        <v>0</v>
      </c>
      <c r="G155" s="272"/>
      <c r="H155" s="126"/>
      <c r="I155" s="274">
        <f t="shared" si="191"/>
        <v>0</v>
      </c>
      <c r="J155" s="126">
        <v>0</v>
      </c>
      <c r="K155" s="127"/>
      <c r="L155" s="274">
        <f t="shared" si="192"/>
        <v>0</v>
      </c>
      <c r="M155" s="275"/>
      <c r="N155" s="127"/>
      <c r="O155" s="274">
        <f t="shared" si="193"/>
        <v>0</v>
      </c>
      <c r="P155" s="276"/>
    </row>
    <row r="156" spans="1:16" ht="12.75" hidden="1" customHeight="1" x14ac:dyDescent="0.25">
      <c r="A156" s="66">
        <v>2365</v>
      </c>
      <c r="B156" s="119" t="s">
        <v>173</v>
      </c>
      <c r="C156" s="120">
        <f t="shared" si="185"/>
        <v>0</v>
      </c>
      <c r="D156" s="272">
        <v>0</v>
      </c>
      <c r="E156" s="273"/>
      <c r="F156" s="71">
        <f t="shared" si="190"/>
        <v>0</v>
      </c>
      <c r="G156" s="272"/>
      <c r="H156" s="126"/>
      <c r="I156" s="274">
        <f t="shared" si="191"/>
        <v>0</v>
      </c>
      <c r="J156" s="126">
        <v>0</v>
      </c>
      <c r="K156" s="127"/>
      <c r="L156" s="274">
        <f t="shared" si="192"/>
        <v>0</v>
      </c>
      <c r="M156" s="275"/>
      <c r="N156" s="127"/>
      <c r="O156" s="274">
        <f t="shared" si="193"/>
        <v>0</v>
      </c>
      <c r="P156" s="276"/>
    </row>
    <row r="157" spans="1:16" ht="36" hidden="1" x14ac:dyDescent="0.25">
      <c r="A157" s="66">
        <v>2366</v>
      </c>
      <c r="B157" s="119" t="s">
        <v>174</v>
      </c>
      <c r="C157" s="120">
        <f t="shared" si="185"/>
        <v>0</v>
      </c>
      <c r="D157" s="272">
        <v>0</v>
      </c>
      <c r="E157" s="273"/>
      <c r="F157" s="71">
        <f t="shared" si="190"/>
        <v>0</v>
      </c>
      <c r="G157" s="272"/>
      <c r="H157" s="126"/>
      <c r="I157" s="274">
        <f t="shared" si="191"/>
        <v>0</v>
      </c>
      <c r="J157" s="126">
        <v>0</v>
      </c>
      <c r="K157" s="127"/>
      <c r="L157" s="274">
        <f t="shared" si="192"/>
        <v>0</v>
      </c>
      <c r="M157" s="275"/>
      <c r="N157" s="127"/>
      <c r="O157" s="274">
        <f t="shared" si="193"/>
        <v>0</v>
      </c>
      <c r="P157" s="276"/>
    </row>
    <row r="158" spans="1:16" ht="36" hidden="1" x14ac:dyDescent="0.25">
      <c r="A158" s="66">
        <v>2369</v>
      </c>
      <c r="B158" s="119" t="s">
        <v>175</v>
      </c>
      <c r="C158" s="120">
        <f t="shared" si="185"/>
        <v>0</v>
      </c>
      <c r="D158" s="272">
        <v>0</v>
      </c>
      <c r="E158" s="273"/>
      <c r="F158" s="71">
        <f t="shared" si="190"/>
        <v>0</v>
      </c>
      <c r="G158" s="272"/>
      <c r="H158" s="126"/>
      <c r="I158" s="274">
        <f t="shared" si="191"/>
        <v>0</v>
      </c>
      <c r="J158" s="126">
        <v>0</v>
      </c>
      <c r="K158" s="127"/>
      <c r="L158" s="274">
        <f t="shared" si="192"/>
        <v>0</v>
      </c>
      <c r="M158" s="275"/>
      <c r="N158" s="127"/>
      <c r="O158" s="274">
        <f t="shared" si="193"/>
        <v>0</v>
      </c>
      <c r="P158" s="276"/>
    </row>
    <row r="159" spans="1:16" hidden="1" x14ac:dyDescent="0.25">
      <c r="A159" s="258">
        <v>2370</v>
      </c>
      <c r="B159" s="191" t="s">
        <v>176</v>
      </c>
      <c r="C159" s="199">
        <f t="shared" si="185"/>
        <v>0</v>
      </c>
      <c r="D159" s="282">
        <v>0</v>
      </c>
      <c r="E159" s="283"/>
      <c r="F159" s="261">
        <f t="shared" si="190"/>
        <v>0</v>
      </c>
      <c r="G159" s="282"/>
      <c r="H159" s="284"/>
      <c r="I159" s="263">
        <f t="shared" si="191"/>
        <v>0</v>
      </c>
      <c r="J159" s="284">
        <v>0</v>
      </c>
      <c r="K159" s="285"/>
      <c r="L159" s="263">
        <f t="shared" si="192"/>
        <v>0</v>
      </c>
      <c r="M159" s="286"/>
      <c r="N159" s="285"/>
      <c r="O159" s="263">
        <f t="shared" si="193"/>
        <v>0</v>
      </c>
      <c r="P159" s="265"/>
    </row>
    <row r="160" spans="1:16" hidden="1" x14ac:dyDescent="0.25">
      <c r="A160" s="258">
        <v>2380</v>
      </c>
      <c r="B160" s="191" t="s">
        <v>177</v>
      </c>
      <c r="C160" s="199">
        <f t="shared" si="185"/>
        <v>0</v>
      </c>
      <c r="D160" s="259">
        <f>SUM(D161:D162)</f>
        <v>0</v>
      </c>
      <c r="E160" s="260">
        <f t="shared" ref="E160:F160" si="194">SUM(E161:E162)</f>
        <v>0</v>
      </c>
      <c r="F160" s="261">
        <f t="shared" si="194"/>
        <v>0</v>
      </c>
      <c r="G160" s="259">
        <f>SUM(G161:G162)</f>
        <v>0</v>
      </c>
      <c r="H160" s="262">
        <f t="shared" ref="H160:I160" si="195">SUM(H161:H162)</f>
        <v>0</v>
      </c>
      <c r="I160" s="263">
        <f t="shared" si="195"/>
        <v>0</v>
      </c>
      <c r="J160" s="262">
        <f>SUM(J161:J162)</f>
        <v>0</v>
      </c>
      <c r="K160" s="264">
        <f t="shared" ref="K160:L160" si="196">SUM(K161:K162)</f>
        <v>0</v>
      </c>
      <c r="L160" s="263">
        <f t="shared" si="196"/>
        <v>0</v>
      </c>
      <c r="M160" s="199">
        <f>SUM(M161:M162)</f>
        <v>0</v>
      </c>
      <c r="N160" s="264">
        <f t="shared" ref="N160:O160" si="197">SUM(N161:N162)</f>
        <v>0</v>
      </c>
      <c r="O160" s="263">
        <f t="shared" si="197"/>
        <v>0</v>
      </c>
      <c r="P160" s="265"/>
    </row>
    <row r="161" spans="1:16" hidden="1" x14ac:dyDescent="0.25">
      <c r="A161" s="55">
        <v>2381</v>
      </c>
      <c r="B161" s="107" t="s">
        <v>178</v>
      </c>
      <c r="C161" s="108">
        <f t="shared" si="185"/>
        <v>0</v>
      </c>
      <c r="D161" s="266">
        <v>0</v>
      </c>
      <c r="E161" s="267"/>
      <c r="F161" s="268">
        <f t="shared" ref="F161:F164" si="198">D161+E161</f>
        <v>0</v>
      </c>
      <c r="G161" s="266"/>
      <c r="H161" s="114"/>
      <c r="I161" s="269">
        <f t="shared" ref="I161:I164" si="199">G161+H161</f>
        <v>0</v>
      </c>
      <c r="J161" s="114">
        <v>0</v>
      </c>
      <c r="K161" s="115"/>
      <c r="L161" s="269">
        <f t="shared" ref="L161:L164" si="200">J161+K161</f>
        <v>0</v>
      </c>
      <c r="M161" s="270"/>
      <c r="N161" s="115"/>
      <c r="O161" s="269">
        <f t="shared" ref="O161:O164" si="201">M161+N161</f>
        <v>0</v>
      </c>
      <c r="P161" s="271"/>
    </row>
    <row r="162" spans="1:16" ht="24" hidden="1" x14ac:dyDescent="0.25">
      <c r="A162" s="66">
        <v>2389</v>
      </c>
      <c r="B162" s="119" t="s">
        <v>179</v>
      </c>
      <c r="C162" s="120">
        <f t="shared" si="185"/>
        <v>0</v>
      </c>
      <c r="D162" s="272">
        <v>0</v>
      </c>
      <c r="E162" s="273"/>
      <c r="F162" s="71">
        <f t="shared" si="198"/>
        <v>0</v>
      </c>
      <c r="G162" s="272"/>
      <c r="H162" s="126"/>
      <c r="I162" s="274">
        <f t="shared" si="199"/>
        <v>0</v>
      </c>
      <c r="J162" s="126">
        <v>0</v>
      </c>
      <c r="K162" s="127"/>
      <c r="L162" s="274">
        <f t="shared" si="200"/>
        <v>0</v>
      </c>
      <c r="M162" s="275"/>
      <c r="N162" s="127"/>
      <c r="O162" s="274">
        <f t="shared" si="201"/>
        <v>0</v>
      </c>
      <c r="P162" s="276"/>
    </row>
    <row r="163" spans="1:16" hidden="1" x14ac:dyDescent="0.25">
      <c r="A163" s="258">
        <v>2390</v>
      </c>
      <c r="B163" s="191" t="s">
        <v>180</v>
      </c>
      <c r="C163" s="199">
        <f t="shared" si="185"/>
        <v>0</v>
      </c>
      <c r="D163" s="282">
        <v>0</v>
      </c>
      <c r="E163" s="283"/>
      <c r="F163" s="261">
        <f t="shared" si="198"/>
        <v>0</v>
      </c>
      <c r="G163" s="282"/>
      <c r="H163" s="284"/>
      <c r="I163" s="263">
        <f t="shared" si="199"/>
        <v>0</v>
      </c>
      <c r="J163" s="284">
        <v>0</v>
      </c>
      <c r="K163" s="285"/>
      <c r="L163" s="263">
        <f t="shared" si="200"/>
        <v>0</v>
      </c>
      <c r="M163" s="286"/>
      <c r="N163" s="285"/>
      <c r="O163" s="263">
        <f t="shared" si="201"/>
        <v>0</v>
      </c>
      <c r="P163" s="265"/>
    </row>
    <row r="164" spans="1:16" hidden="1" x14ac:dyDescent="0.25">
      <c r="A164" s="90">
        <v>2400</v>
      </c>
      <c r="B164" s="251" t="s">
        <v>181</v>
      </c>
      <c r="C164" s="91">
        <f t="shared" si="185"/>
        <v>0</v>
      </c>
      <c r="D164" s="298">
        <v>0</v>
      </c>
      <c r="E164" s="299"/>
      <c r="F164" s="94">
        <f t="shared" si="198"/>
        <v>0</v>
      </c>
      <c r="G164" s="298"/>
      <c r="H164" s="300"/>
      <c r="I164" s="105">
        <f t="shared" si="199"/>
        <v>0</v>
      </c>
      <c r="J164" s="300">
        <v>0</v>
      </c>
      <c r="K164" s="301"/>
      <c r="L164" s="105">
        <f t="shared" si="200"/>
        <v>0</v>
      </c>
      <c r="M164" s="302"/>
      <c r="N164" s="301"/>
      <c r="O164" s="269">
        <f t="shared" si="201"/>
        <v>0</v>
      </c>
      <c r="P164" s="287"/>
    </row>
    <row r="165" spans="1:16" ht="24" x14ac:dyDescent="0.25">
      <c r="A165" s="90">
        <v>2500</v>
      </c>
      <c r="B165" s="251" t="s">
        <v>182</v>
      </c>
      <c r="C165" s="91">
        <f t="shared" si="185"/>
        <v>2100</v>
      </c>
      <c r="D165" s="252">
        <f>SUM(D166,D171)</f>
        <v>2100</v>
      </c>
      <c r="E165" s="253">
        <f t="shared" ref="E165:O165" si="202">SUM(E166,E171)</f>
        <v>0</v>
      </c>
      <c r="F165" s="94">
        <f t="shared" si="202"/>
        <v>2100</v>
      </c>
      <c r="G165" s="252">
        <f t="shared" si="202"/>
        <v>0</v>
      </c>
      <c r="H165" s="103">
        <f t="shared" si="202"/>
        <v>0</v>
      </c>
      <c r="I165" s="105">
        <f t="shared" si="202"/>
        <v>0</v>
      </c>
      <c r="J165" s="103">
        <f t="shared" si="202"/>
        <v>0</v>
      </c>
      <c r="K165" s="104">
        <f t="shared" si="202"/>
        <v>0</v>
      </c>
      <c r="L165" s="105">
        <f t="shared" si="202"/>
        <v>0</v>
      </c>
      <c r="M165" s="254">
        <f t="shared" si="202"/>
        <v>0</v>
      </c>
      <c r="N165" s="255">
        <f t="shared" si="202"/>
        <v>0</v>
      </c>
      <c r="O165" s="303">
        <f t="shared" si="202"/>
        <v>0</v>
      </c>
      <c r="P165" s="257"/>
    </row>
    <row r="166" spans="1:16" ht="16.5" customHeight="1" x14ac:dyDescent="0.25">
      <c r="A166" s="288">
        <v>2510</v>
      </c>
      <c r="B166" s="107" t="s">
        <v>183</v>
      </c>
      <c r="C166" s="108">
        <f t="shared" si="185"/>
        <v>2100</v>
      </c>
      <c r="D166" s="289">
        <f>SUM(D167:D170)</f>
        <v>2100</v>
      </c>
      <c r="E166" s="290">
        <f t="shared" ref="E166:O166" si="203">SUM(E167:E170)</f>
        <v>0</v>
      </c>
      <c r="F166" s="268">
        <f t="shared" si="203"/>
        <v>2100</v>
      </c>
      <c r="G166" s="289">
        <f t="shared" si="203"/>
        <v>0</v>
      </c>
      <c r="H166" s="291">
        <f t="shared" si="203"/>
        <v>0</v>
      </c>
      <c r="I166" s="269">
        <f t="shared" si="203"/>
        <v>0</v>
      </c>
      <c r="J166" s="291">
        <f t="shared" si="203"/>
        <v>0</v>
      </c>
      <c r="K166" s="292">
        <f t="shared" si="203"/>
        <v>0</v>
      </c>
      <c r="L166" s="269">
        <f t="shared" si="203"/>
        <v>0</v>
      </c>
      <c r="M166" s="133">
        <f t="shared" si="203"/>
        <v>0</v>
      </c>
      <c r="N166" s="304">
        <f t="shared" si="203"/>
        <v>0</v>
      </c>
      <c r="O166" s="305">
        <f t="shared" si="203"/>
        <v>0</v>
      </c>
      <c r="P166" s="306"/>
    </row>
    <row r="167" spans="1:16" ht="24" hidden="1" x14ac:dyDescent="0.25">
      <c r="A167" s="67">
        <v>2512</v>
      </c>
      <c r="B167" s="119" t="s">
        <v>184</v>
      </c>
      <c r="C167" s="120">
        <f t="shared" si="185"/>
        <v>0</v>
      </c>
      <c r="D167" s="272">
        <v>0</v>
      </c>
      <c r="E167" s="273"/>
      <c r="F167" s="71">
        <f t="shared" ref="F167:F172" si="204">D167+E167</f>
        <v>0</v>
      </c>
      <c r="G167" s="272"/>
      <c r="H167" s="126"/>
      <c r="I167" s="274">
        <f t="shared" ref="I167:I172" si="205">G167+H167</f>
        <v>0</v>
      </c>
      <c r="J167" s="126">
        <v>0</v>
      </c>
      <c r="K167" s="127"/>
      <c r="L167" s="274">
        <f t="shared" ref="L167:L172" si="206">J167+K167</f>
        <v>0</v>
      </c>
      <c r="M167" s="275"/>
      <c r="N167" s="127"/>
      <c r="O167" s="274">
        <f t="shared" ref="O167:O172" si="207">M167+N167</f>
        <v>0</v>
      </c>
      <c r="P167" s="276"/>
    </row>
    <row r="168" spans="1:16" ht="36" hidden="1" x14ac:dyDescent="0.25">
      <c r="A168" s="67">
        <v>2513</v>
      </c>
      <c r="B168" s="119" t="s">
        <v>185</v>
      </c>
      <c r="C168" s="120">
        <f t="shared" si="185"/>
        <v>0</v>
      </c>
      <c r="D168" s="272">
        <v>0</v>
      </c>
      <c r="E168" s="273"/>
      <c r="F168" s="71">
        <f t="shared" si="204"/>
        <v>0</v>
      </c>
      <c r="G168" s="272"/>
      <c r="H168" s="126"/>
      <c r="I168" s="274">
        <f t="shared" si="205"/>
        <v>0</v>
      </c>
      <c r="J168" s="126">
        <v>0</v>
      </c>
      <c r="K168" s="127"/>
      <c r="L168" s="274">
        <f t="shared" si="206"/>
        <v>0</v>
      </c>
      <c r="M168" s="275"/>
      <c r="N168" s="127"/>
      <c r="O168" s="274">
        <f t="shared" si="207"/>
        <v>0</v>
      </c>
      <c r="P168" s="276"/>
    </row>
    <row r="169" spans="1:16" ht="24" hidden="1" x14ac:dyDescent="0.25">
      <c r="A169" s="67">
        <v>2515</v>
      </c>
      <c r="B169" s="119" t="s">
        <v>186</v>
      </c>
      <c r="C169" s="120">
        <f t="shared" si="185"/>
        <v>0</v>
      </c>
      <c r="D169" s="272">
        <v>0</v>
      </c>
      <c r="E169" s="273"/>
      <c r="F169" s="71">
        <f t="shared" si="204"/>
        <v>0</v>
      </c>
      <c r="G169" s="272"/>
      <c r="H169" s="126"/>
      <c r="I169" s="274">
        <f t="shared" si="205"/>
        <v>0</v>
      </c>
      <c r="J169" s="126">
        <v>0</v>
      </c>
      <c r="K169" s="127"/>
      <c r="L169" s="274">
        <f t="shared" si="206"/>
        <v>0</v>
      </c>
      <c r="M169" s="275"/>
      <c r="N169" s="127"/>
      <c r="O169" s="274">
        <f t="shared" si="207"/>
        <v>0</v>
      </c>
      <c r="P169" s="276"/>
    </row>
    <row r="170" spans="1:16" ht="24" x14ac:dyDescent="0.25">
      <c r="A170" s="67">
        <v>2519</v>
      </c>
      <c r="B170" s="119" t="s">
        <v>187</v>
      </c>
      <c r="C170" s="120">
        <f t="shared" si="185"/>
        <v>2100</v>
      </c>
      <c r="D170" s="272">
        <v>2100</v>
      </c>
      <c r="E170" s="273"/>
      <c r="F170" s="71">
        <f t="shared" si="204"/>
        <v>2100</v>
      </c>
      <c r="G170" s="272"/>
      <c r="H170" s="126"/>
      <c r="I170" s="274">
        <f t="shared" si="205"/>
        <v>0</v>
      </c>
      <c r="J170" s="126">
        <v>0</v>
      </c>
      <c r="K170" s="127"/>
      <c r="L170" s="274">
        <f t="shared" si="206"/>
        <v>0</v>
      </c>
      <c r="M170" s="275"/>
      <c r="N170" s="127"/>
      <c r="O170" s="274">
        <f t="shared" si="207"/>
        <v>0</v>
      </c>
      <c r="P170" s="276"/>
    </row>
    <row r="171" spans="1:16" hidden="1" x14ac:dyDescent="0.25">
      <c r="A171" s="277">
        <v>2520</v>
      </c>
      <c r="B171" s="119" t="s">
        <v>188</v>
      </c>
      <c r="C171" s="120">
        <f t="shared" si="185"/>
        <v>0</v>
      </c>
      <c r="D171" s="272">
        <v>0</v>
      </c>
      <c r="E171" s="273"/>
      <c r="F171" s="71">
        <f t="shared" si="204"/>
        <v>0</v>
      </c>
      <c r="G171" s="272"/>
      <c r="H171" s="126"/>
      <c r="I171" s="274">
        <f t="shared" si="205"/>
        <v>0</v>
      </c>
      <c r="J171" s="126">
        <v>0</v>
      </c>
      <c r="K171" s="127"/>
      <c r="L171" s="274">
        <f t="shared" si="206"/>
        <v>0</v>
      </c>
      <c r="M171" s="275"/>
      <c r="N171" s="127"/>
      <c r="O171" s="274">
        <f t="shared" si="207"/>
        <v>0</v>
      </c>
      <c r="P171" s="276"/>
    </row>
    <row r="172" spans="1:16" s="307" customFormat="1" ht="36" hidden="1" customHeight="1" x14ac:dyDescent="0.25">
      <c r="A172" s="24">
        <v>2800</v>
      </c>
      <c r="B172" s="107" t="s">
        <v>189</v>
      </c>
      <c r="C172" s="108">
        <f t="shared" si="185"/>
        <v>0</v>
      </c>
      <c r="D172" s="58">
        <v>0</v>
      </c>
      <c r="E172" s="59"/>
      <c r="F172" s="60">
        <f t="shared" si="204"/>
        <v>0</v>
      </c>
      <c r="G172" s="58"/>
      <c r="H172" s="61"/>
      <c r="I172" s="62">
        <f t="shared" si="205"/>
        <v>0</v>
      </c>
      <c r="J172" s="61">
        <v>0</v>
      </c>
      <c r="K172" s="63"/>
      <c r="L172" s="62">
        <f t="shared" si="206"/>
        <v>0</v>
      </c>
      <c r="M172" s="64"/>
      <c r="N172" s="63"/>
      <c r="O172" s="62">
        <f t="shared" si="207"/>
        <v>0</v>
      </c>
      <c r="P172" s="65"/>
    </row>
    <row r="173" spans="1:16" hidden="1" x14ac:dyDescent="0.25">
      <c r="A173" s="242">
        <v>3000</v>
      </c>
      <c r="B173" s="242" t="s">
        <v>190</v>
      </c>
      <c r="C173" s="243">
        <f t="shared" si="185"/>
        <v>0</v>
      </c>
      <c r="D173" s="244">
        <f>SUM(D174,D184)</f>
        <v>0</v>
      </c>
      <c r="E173" s="245">
        <f t="shared" ref="E173:F173" si="208">SUM(E174,E184)</f>
        <v>0</v>
      </c>
      <c r="F173" s="246">
        <f t="shared" si="208"/>
        <v>0</v>
      </c>
      <c r="G173" s="244">
        <f>SUM(G174,G184)</f>
        <v>0</v>
      </c>
      <c r="H173" s="247">
        <f t="shared" ref="H173:I173" si="209">SUM(H174,H184)</f>
        <v>0</v>
      </c>
      <c r="I173" s="248">
        <f t="shared" si="209"/>
        <v>0</v>
      </c>
      <c r="J173" s="247">
        <f>SUM(J174,J184)</f>
        <v>0</v>
      </c>
      <c r="K173" s="249">
        <f t="shared" ref="K173:L173" si="210">SUM(K174,K184)</f>
        <v>0</v>
      </c>
      <c r="L173" s="248">
        <f t="shared" si="210"/>
        <v>0</v>
      </c>
      <c r="M173" s="243">
        <f>SUM(M174,M184)</f>
        <v>0</v>
      </c>
      <c r="N173" s="249">
        <f t="shared" ref="N173:O173" si="211">SUM(N174,N184)</f>
        <v>0</v>
      </c>
      <c r="O173" s="248">
        <f t="shared" si="211"/>
        <v>0</v>
      </c>
      <c r="P173" s="250"/>
    </row>
    <row r="174" spans="1:16" ht="24" hidden="1" x14ac:dyDescent="0.25">
      <c r="A174" s="90">
        <v>3200</v>
      </c>
      <c r="B174" s="308" t="s">
        <v>191</v>
      </c>
      <c r="C174" s="91">
        <f t="shared" si="185"/>
        <v>0</v>
      </c>
      <c r="D174" s="252">
        <f>SUM(D175,D179)</f>
        <v>0</v>
      </c>
      <c r="E174" s="253">
        <f t="shared" ref="E174:O174" si="212">SUM(E175,E179)</f>
        <v>0</v>
      </c>
      <c r="F174" s="94">
        <f t="shared" si="212"/>
        <v>0</v>
      </c>
      <c r="G174" s="252">
        <f t="shared" si="212"/>
        <v>0</v>
      </c>
      <c r="H174" s="103">
        <f t="shared" si="212"/>
        <v>0</v>
      </c>
      <c r="I174" s="105">
        <f t="shared" si="212"/>
        <v>0</v>
      </c>
      <c r="J174" s="103">
        <f t="shared" si="212"/>
        <v>0</v>
      </c>
      <c r="K174" s="104">
        <f t="shared" si="212"/>
        <v>0</v>
      </c>
      <c r="L174" s="105">
        <f t="shared" si="212"/>
        <v>0</v>
      </c>
      <c r="M174" s="254">
        <f t="shared" si="212"/>
        <v>0</v>
      </c>
      <c r="N174" s="255">
        <f t="shared" si="212"/>
        <v>0</v>
      </c>
      <c r="O174" s="256">
        <f t="shared" si="212"/>
        <v>0</v>
      </c>
      <c r="P174" s="257"/>
    </row>
    <row r="175" spans="1:16" ht="36" hidden="1" x14ac:dyDescent="0.25">
      <c r="A175" s="288">
        <v>3260</v>
      </c>
      <c r="B175" s="107" t="s">
        <v>192</v>
      </c>
      <c r="C175" s="108">
        <f t="shared" si="185"/>
        <v>0</v>
      </c>
      <c r="D175" s="289">
        <f>SUM(D176:D178)</f>
        <v>0</v>
      </c>
      <c r="E175" s="290">
        <f t="shared" ref="E175:F175" si="213">SUM(E176:E178)</f>
        <v>0</v>
      </c>
      <c r="F175" s="268">
        <f t="shared" si="213"/>
        <v>0</v>
      </c>
      <c r="G175" s="289">
        <f>SUM(G176:G178)</f>
        <v>0</v>
      </c>
      <c r="H175" s="291">
        <f t="shared" ref="H175:I175" si="214">SUM(H176:H178)</f>
        <v>0</v>
      </c>
      <c r="I175" s="269">
        <f t="shared" si="214"/>
        <v>0</v>
      </c>
      <c r="J175" s="291">
        <f>SUM(J176:J178)</f>
        <v>0</v>
      </c>
      <c r="K175" s="292">
        <f t="shared" ref="K175:L175" si="215">SUM(K176:K178)</f>
        <v>0</v>
      </c>
      <c r="L175" s="269">
        <f t="shared" si="215"/>
        <v>0</v>
      </c>
      <c r="M175" s="108">
        <f>SUM(M176:M178)</f>
        <v>0</v>
      </c>
      <c r="N175" s="292">
        <f t="shared" ref="N175:O175" si="216">SUM(N176:N178)</f>
        <v>0</v>
      </c>
      <c r="O175" s="269">
        <f t="shared" si="216"/>
        <v>0</v>
      </c>
      <c r="P175" s="271"/>
    </row>
    <row r="176" spans="1:16" ht="24" hidden="1" x14ac:dyDescent="0.25">
      <c r="A176" s="67">
        <v>3261</v>
      </c>
      <c r="B176" s="119" t="s">
        <v>193</v>
      </c>
      <c r="C176" s="120">
        <f t="shared" si="185"/>
        <v>0</v>
      </c>
      <c r="D176" s="272">
        <v>0</v>
      </c>
      <c r="E176" s="273"/>
      <c r="F176" s="71">
        <f t="shared" ref="F176:F178" si="217">D176+E176</f>
        <v>0</v>
      </c>
      <c r="G176" s="272"/>
      <c r="H176" s="126"/>
      <c r="I176" s="274">
        <f t="shared" ref="I176:I178" si="218">G176+H176</f>
        <v>0</v>
      </c>
      <c r="J176" s="126">
        <v>0</v>
      </c>
      <c r="K176" s="127"/>
      <c r="L176" s="274">
        <f t="shared" ref="L176:L178" si="219">J176+K176</f>
        <v>0</v>
      </c>
      <c r="M176" s="275"/>
      <c r="N176" s="127"/>
      <c r="O176" s="274">
        <f t="shared" ref="O176:O178" si="220">M176+N176</f>
        <v>0</v>
      </c>
      <c r="P176" s="276"/>
    </row>
    <row r="177" spans="1:16" ht="36" hidden="1" x14ac:dyDescent="0.25">
      <c r="A177" s="67">
        <v>3262</v>
      </c>
      <c r="B177" s="119" t="s">
        <v>194</v>
      </c>
      <c r="C177" s="120">
        <f t="shared" si="185"/>
        <v>0</v>
      </c>
      <c r="D177" s="272">
        <v>0</v>
      </c>
      <c r="E177" s="273"/>
      <c r="F177" s="71">
        <f t="shared" si="217"/>
        <v>0</v>
      </c>
      <c r="G177" s="272"/>
      <c r="H177" s="126"/>
      <c r="I177" s="274">
        <f t="shared" si="218"/>
        <v>0</v>
      </c>
      <c r="J177" s="126">
        <v>0</v>
      </c>
      <c r="K177" s="127"/>
      <c r="L177" s="274">
        <f t="shared" si="219"/>
        <v>0</v>
      </c>
      <c r="M177" s="275"/>
      <c r="N177" s="127"/>
      <c r="O177" s="274">
        <f t="shared" si="220"/>
        <v>0</v>
      </c>
      <c r="P177" s="276"/>
    </row>
    <row r="178" spans="1:16" ht="24" hidden="1" x14ac:dyDescent="0.25">
      <c r="A178" s="67">
        <v>3263</v>
      </c>
      <c r="B178" s="119" t="s">
        <v>195</v>
      </c>
      <c r="C178" s="120">
        <f t="shared" si="185"/>
        <v>0</v>
      </c>
      <c r="D178" s="272">
        <v>0</v>
      </c>
      <c r="E178" s="273"/>
      <c r="F178" s="71">
        <f t="shared" si="217"/>
        <v>0</v>
      </c>
      <c r="G178" s="272"/>
      <c r="H178" s="126"/>
      <c r="I178" s="274">
        <f t="shared" si="218"/>
        <v>0</v>
      </c>
      <c r="J178" s="126">
        <v>0</v>
      </c>
      <c r="K178" s="127"/>
      <c r="L178" s="274">
        <f t="shared" si="219"/>
        <v>0</v>
      </c>
      <c r="M178" s="275"/>
      <c r="N178" s="127"/>
      <c r="O178" s="274">
        <f t="shared" si="220"/>
        <v>0</v>
      </c>
      <c r="P178" s="276"/>
    </row>
    <row r="179" spans="1:16" ht="72" hidden="1" x14ac:dyDescent="0.25">
      <c r="A179" s="288">
        <v>3290</v>
      </c>
      <c r="B179" s="107" t="s">
        <v>196</v>
      </c>
      <c r="C179" s="309">
        <f t="shared" si="185"/>
        <v>0</v>
      </c>
      <c r="D179" s="289">
        <f>SUM(D180:D183)</f>
        <v>0</v>
      </c>
      <c r="E179" s="290">
        <f t="shared" ref="E179:O179" si="221">SUM(E180:E183)</f>
        <v>0</v>
      </c>
      <c r="F179" s="268">
        <f t="shared" si="221"/>
        <v>0</v>
      </c>
      <c r="G179" s="289">
        <f t="shared" si="221"/>
        <v>0</v>
      </c>
      <c r="H179" s="291">
        <f t="shared" si="221"/>
        <v>0</v>
      </c>
      <c r="I179" s="269">
        <f t="shared" si="221"/>
        <v>0</v>
      </c>
      <c r="J179" s="291">
        <f t="shared" si="221"/>
        <v>0</v>
      </c>
      <c r="K179" s="292">
        <f t="shared" si="221"/>
        <v>0</v>
      </c>
      <c r="L179" s="269">
        <f t="shared" si="221"/>
        <v>0</v>
      </c>
      <c r="M179" s="309">
        <f t="shared" si="221"/>
        <v>0</v>
      </c>
      <c r="N179" s="310">
        <f t="shared" si="221"/>
        <v>0</v>
      </c>
      <c r="O179" s="311">
        <f t="shared" si="221"/>
        <v>0</v>
      </c>
      <c r="P179" s="312"/>
    </row>
    <row r="180" spans="1:16" ht="60" hidden="1" x14ac:dyDescent="0.25">
      <c r="A180" s="67">
        <v>3291</v>
      </c>
      <c r="B180" s="119" t="s">
        <v>197</v>
      </c>
      <c r="C180" s="120">
        <f t="shared" si="185"/>
        <v>0</v>
      </c>
      <c r="D180" s="272">
        <v>0</v>
      </c>
      <c r="E180" s="273"/>
      <c r="F180" s="71">
        <f t="shared" ref="F180:F183" si="222">D180+E180</f>
        <v>0</v>
      </c>
      <c r="G180" s="272"/>
      <c r="H180" s="126"/>
      <c r="I180" s="274">
        <f t="shared" ref="I180:I183" si="223">G180+H180</f>
        <v>0</v>
      </c>
      <c r="J180" s="126">
        <v>0</v>
      </c>
      <c r="K180" s="127"/>
      <c r="L180" s="274">
        <f t="shared" ref="L180:L183" si="224">J180+K180</f>
        <v>0</v>
      </c>
      <c r="M180" s="275"/>
      <c r="N180" s="127"/>
      <c r="O180" s="274">
        <f t="shared" ref="O180:O183" si="225">M180+N180</f>
        <v>0</v>
      </c>
      <c r="P180" s="276"/>
    </row>
    <row r="181" spans="1:16" ht="60" hidden="1" x14ac:dyDescent="0.25">
      <c r="A181" s="67">
        <v>3292</v>
      </c>
      <c r="B181" s="119" t="s">
        <v>198</v>
      </c>
      <c r="C181" s="120">
        <f t="shared" si="185"/>
        <v>0</v>
      </c>
      <c r="D181" s="272">
        <v>0</v>
      </c>
      <c r="E181" s="273"/>
      <c r="F181" s="71">
        <f t="shared" si="222"/>
        <v>0</v>
      </c>
      <c r="G181" s="272"/>
      <c r="H181" s="126"/>
      <c r="I181" s="274">
        <f t="shared" si="223"/>
        <v>0</v>
      </c>
      <c r="J181" s="126">
        <v>0</v>
      </c>
      <c r="K181" s="127"/>
      <c r="L181" s="274">
        <f t="shared" si="224"/>
        <v>0</v>
      </c>
      <c r="M181" s="275"/>
      <c r="N181" s="127"/>
      <c r="O181" s="274">
        <f t="shared" si="225"/>
        <v>0</v>
      </c>
      <c r="P181" s="276"/>
    </row>
    <row r="182" spans="1:16" ht="60" hidden="1" x14ac:dyDescent="0.25">
      <c r="A182" s="67">
        <v>3293</v>
      </c>
      <c r="B182" s="119" t="s">
        <v>199</v>
      </c>
      <c r="C182" s="120">
        <f t="shared" si="185"/>
        <v>0</v>
      </c>
      <c r="D182" s="272">
        <v>0</v>
      </c>
      <c r="E182" s="273"/>
      <c r="F182" s="71">
        <f t="shared" si="222"/>
        <v>0</v>
      </c>
      <c r="G182" s="272"/>
      <c r="H182" s="126"/>
      <c r="I182" s="274">
        <f t="shared" si="223"/>
        <v>0</v>
      </c>
      <c r="J182" s="126">
        <v>0</v>
      </c>
      <c r="K182" s="127"/>
      <c r="L182" s="274">
        <f t="shared" si="224"/>
        <v>0</v>
      </c>
      <c r="M182" s="275"/>
      <c r="N182" s="127"/>
      <c r="O182" s="274">
        <f t="shared" si="225"/>
        <v>0</v>
      </c>
      <c r="P182" s="276"/>
    </row>
    <row r="183" spans="1:16" ht="48" hidden="1" x14ac:dyDescent="0.25">
      <c r="A183" s="313">
        <v>3294</v>
      </c>
      <c r="B183" s="119" t="s">
        <v>200</v>
      </c>
      <c r="C183" s="309">
        <f t="shared" si="185"/>
        <v>0</v>
      </c>
      <c r="D183" s="314">
        <v>0</v>
      </c>
      <c r="E183" s="315"/>
      <c r="F183" s="316">
        <f t="shared" si="222"/>
        <v>0</v>
      </c>
      <c r="G183" s="314"/>
      <c r="H183" s="317"/>
      <c r="I183" s="311">
        <f t="shared" si="223"/>
        <v>0</v>
      </c>
      <c r="J183" s="317">
        <v>0</v>
      </c>
      <c r="K183" s="318"/>
      <c r="L183" s="311">
        <f t="shared" si="224"/>
        <v>0</v>
      </c>
      <c r="M183" s="319"/>
      <c r="N183" s="318"/>
      <c r="O183" s="311">
        <f t="shared" si="225"/>
        <v>0</v>
      </c>
      <c r="P183" s="312"/>
    </row>
    <row r="184" spans="1:16" ht="36" hidden="1" x14ac:dyDescent="0.25">
      <c r="A184" s="320">
        <v>3300</v>
      </c>
      <c r="B184" s="308" t="s">
        <v>201</v>
      </c>
      <c r="C184" s="254">
        <f t="shared" si="185"/>
        <v>0</v>
      </c>
      <c r="D184" s="321">
        <f>SUM(D185:D186)</f>
        <v>0</v>
      </c>
      <c r="E184" s="322">
        <f t="shared" ref="E184:O184" si="226">SUM(E185:E186)</f>
        <v>0</v>
      </c>
      <c r="F184" s="323">
        <f t="shared" si="226"/>
        <v>0</v>
      </c>
      <c r="G184" s="321">
        <f t="shared" si="226"/>
        <v>0</v>
      </c>
      <c r="H184" s="324">
        <f t="shared" si="226"/>
        <v>0</v>
      </c>
      <c r="I184" s="256">
        <f t="shared" si="226"/>
        <v>0</v>
      </c>
      <c r="J184" s="324">
        <f t="shared" si="226"/>
        <v>0</v>
      </c>
      <c r="K184" s="255">
        <f t="shared" si="226"/>
        <v>0</v>
      </c>
      <c r="L184" s="256">
        <f t="shared" si="226"/>
        <v>0</v>
      </c>
      <c r="M184" s="254">
        <f t="shared" si="226"/>
        <v>0</v>
      </c>
      <c r="N184" s="255">
        <f t="shared" si="226"/>
        <v>0</v>
      </c>
      <c r="O184" s="256">
        <f t="shared" si="226"/>
        <v>0</v>
      </c>
      <c r="P184" s="257"/>
    </row>
    <row r="185" spans="1:16" ht="48" hidden="1" x14ac:dyDescent="0.25">
      <c r="A185" s="190">
        <v>3310</v>
      </c>
      <c r="B185" s="191" t="s">
        <v>202</v>
      </c>
      <c r="C185" s="199">
        <f t="shared" si="185"/>
        <v>0</v>
      </c>
      <c r="D185" s="282">
        <v>0</v>
      </c>
      <c r="E185" s="283"/>
      <c r="F185" s="261">
        <f t="shared" ref="F185:F186" si="227">D185+E185</f>
        <v>0</v>
      </c>
      <c r="G185" s="282"/>
      <c r="H185" s="284"/>
      <c r="I185" s="263">
        <f t="shared" ref="I185:I186" si="228">G185+H185</f>
        <v>0</v>
      </c>
      <c r="J185" s="284">
        <v>0</v>
      </c>
      <c r="K185" s="285"/>
      <c r="L185" s="263">
        <f t="shared" ref="L185:L186" si="229">J185+K185</f>
        <v>0</v>
      </c>
      <c r="M185" s="286"/>
      <c r="N185" s="285"/>
      <c r="O185" s="263">
        <f t="shared" ref="O185:O186" si="230">M185+N185</f>
        <v>0</v>
      </c>
      <c r="P185" s="265"/>
    </row>
    <row r="186" spans="1:16" ht="48.75" hidden="1" customHeight="1" x14ac:dyDescent="0.25">
      <c r="A186" s="56">
        <v>3320</v>
      </c>
      <c r="B186" s="107" t="s">
        <v>203</v>
      </c>
      <c r="C186" s="108">
        <f t="shared" si="185"/>
        <v>0</v>
      </c>
      <c r="D186" s="266">
        <v>0</v>
      </c>
      <c r="E186" s="267"/>
      <c r="F186" s="268">
        <f t="shared" si="227"/>
        <v>0</v>
      </c>
      <c r="G186" s="266"/>
      <c r="H186" s="114"/>
      <c r="I186" s="269">
        <f t="shared" si="228"/>
        <v>0</v>
      </c>
      <c r="J186" s="114">
        <v>0</v>
      </c>
      <c r="K186" s="115"/>
      <c r="L186" s="269">
        <f t="shared" si="229"/>
        <v>0</v>
      </c>
      <c r="M186" s="270"/>
      <c r="N186" s="115"/>
      <c r="O186" s="269">
        <f t="shared" si="230"/>
        <v>0</v>
      </c>
      <c r="P186" s="271"/>
    </row>
    <row r="187" spans="1:16" hidden="1" x14ac:dyDescent="0.25">
      <c r="A187" s="325">
        <v>4000</v>
      </c>
      <c r="B187" s="242" t="s">
        <v>204</v>
      </c>
      <c r="C187" s="243">
        <f t="shared" si="185"/>
        <v>0</v>
      </c>
      <c r="D187" s="244">
        <f>SUM(D188,D191)</f>
        <v>0</v>
      </c>
      <c r="E187" s="245">
        <f t="shared" ref="E187:F187" si="231">SUM(E188,E191)</f>
        <v>0</v>
      </c>
      <c r="F187" s="246">
        <f t="shared" si="231"/>
        <v>0</v>
      </c>
      <c r="G187" s="244">
        <f>SUM(G188,G191)</f>
        <v>0</v>
      </c>
      <c r="H187" s="247">
        <f t="shared" ref="H187:I187" si="232">SUM(H188,H191)</f>
        <v>0</v>
      </c>
      <c r="I187" s="248">
        <f t="shared" si="232"/>
        <v>0</v>
      </c>
      <c r="J187" s="247">
        <f>SUM(J188,J191)</f>
        <v>0</v>
      </c>
      <c r="K187" s="249">
        <f t="shared" ref="K187:L187" si="233">SUM(K188,K191)</f>
        <v>0</v>
      </c>
      <c r="L187" s="248">
        <f t="shared" si="233"/>
        <v>0</v>
      </c>
      <c r="M187" s="243">
        <f>SUM(M188,M191)</f>
        <v>0</v>
      </c>
      <c r="N187" s="249">
        <f t="shared" ref="N187:O187" si="234">SUM(N188,N191)</f>
        <v>0</v>
      </c>
      <c r="O187" s="248">
        <f t="shared" si="234"/>
        <v>0</v>
      </c>
      <c r="P187" s="250"/>
    </row>
    <row r="188" spans="1:16" ht="24" hidden="1" x14ac:dyDescent="0.25">
      <c r="A188" s="326">
        <v>4200</v>
      </c>
      <c r="B188" s="251" t="s">
        <v>205</v>
      </c>
      <c r="C188" s="91">
        <f t="shared" si="185"/>
        <v>0</v>
      </c>
      <c r="D188" s="252">
        <f>SUM(D189,D190)</f>
        <v>0</v>
      </c>
      <c r="E188" s="253">
        <f t="shared" ref="E188:F188" si="235">SUM(E189,E190)</f>
        <v>0</v>
      </c>
      <c r="F188" s="94">
        <f t="shared" si="235"/>
        <v>0</v>
      </c>
      <c r="G188" s="252">
        <f>SUM(G189,G190)</f>
        <v>0</v>
      </c>
      <c r="H188" s="103">
        <f t="shared" ref="H188:I188" si="236">SUM(H189,H190)</f>
        <v>0</v>
      </c>
      <c r="I188" s="105">
        <f t="shared" si="236"/>
        <v>0</v>
      </c>
      <c r="J188" s="103">
        <f>SUM(J189,J190)</f>
        <v>0</v>
      </c>
      <c r="K188" s="104">
        <f t="shared" ref="K188:L188" si="237">SUM(K189,K190)</f>
        <v>0</v>
      </c>
      <c r="L188" s="105">
        <f t="shared" si="237"/>
        <v>0</v>
      </c>
      <c r="M188" s="91">
        <f>SUM(M189,M190)</f>
        <v>0</v>
      </c>
      <c r="N188" s="104">
        <f t="shared" ref="N188:O188" si="238">SUM(N189,N190)</f>
        <v>0</v>
      </c>
      <c r="O188" s="105">
        <f t="shared" si="238"/>
        <v>0</v>
      </c>
      <c r="P188" s="287"/>
    </row>
    <row r="189" spans="1:16" ht="36" hidden="1" x14ac:dyDescent="0.25">
      <c r="A189" s="288">
        <v>4240</v>
      </c>
      <c r="B189" s="107" t="s">
        <v>206</v>
      </c>
      <c r="C189" s="108">
        <f t="shared" si="185"/>
        <v>0</v>
      </c>
      <c r="D189" s="266">
        <v>0</v>
      </c>
      <c r="E189" s="267"/>
      <c r="F189" s="268">
        <f t="shared" ref="F189:F190" si="239">D189+E189</f>
        <v>0</v>
      </c>
      <c r="G189" s="266"/>
      <c r="H189" s="114"/>
      <c r="I189" s="269">
        <f t="shared" ref="I189:I190" si="240">G189+H189</f>
        <v>0</v>
      </c>
      <c r="J189" s="114">
        <v>0</v>
      </c>
      <c r="K189" s="115"/>
      <c r="L189" s="269">
        <f t="shared" ref="L189:L190" si="241">J189+K189</f>
        <v>0</v>
      </c>
      <c r="M189" s="270"/>
      <c r="N189" s="115"/>
      <c r="O189" s="269">
        <f t="shared" ref="O189:O190" si="242">M189+N189</f>
        <v>0</v>
      </c>
      <c r="P189" s="271"/>
    </row>
    <row r="190" spans="1:16" hidden="1" x14ac:dyDescent="0.25">
      <c r="A190" s="277">
        <v>4250</v>
      </c>
      <c r="B190" s="119" t="s">
        <v>207</v>
      </c>
      <c r="C190" s="120">
        <f t="shared" si="185"/>
        <v>0</v>
      </c>
      <c r="D190" s="272">
        <v>0</v>
      </c>
      <c r="E190" s="273"/>
      <c r="F190" s="71">
        <f t="shared" si="239"/>
        <v>0</v>
      </c>
      <c r="G190" s="272"/>
      <c r="H190" s="126"/>
      <c r="I190" s="274">
        <f t="shared" si="240"/>
        <v>0</v>
      </c>
      <c r="J190" s="126">
        <v>0</v>
      </c>
      <c r="K190" s="127"/>
      <c r="L190" s="274">
        <f t="shared" si="241"/>
        <v>0</v>
      </c>
      <c r="M190" s="275"/>
      <c r="N190" s="127"/>
      <c r="O190" s="274">
        <f t="shared" si="242"/>
        <v>0</v>
      </c>
      <c r="P190" s="276"/>
    </row>
    <row r="191" spans="1:16" hidden="1" x14ac:dyDescent="0.25">
      <c r="A191" s="90">
        <v>4300</v>
      </c>
      <c r="B191" s="251" t="s">
        <v>208</v>
      </c>
      <c r="C191" s="91">
        <f t="shared" si="185"/>
        <v>0</v>
      </c>
      <c r="D191" s="252">
        <f>SUM(D192)</f>
        <v>0</v>
      </c>
      <c r="E191" s="253">
        <f t="shared" ref="E191:F191" si="243">SUM(E192)</f>
        <v>0</v>
      </c>
      <c r="F191" s="94">
        <f t="shared" si="243"/>
        <v>0</v>
      </c>
      <c r="G191" s="252">
        <f>SUM(G192)</f>
        <v>0</v>
      </c>
      <c r="H191" s="103">
        <f t="shared" ref="H191:I191" si="244">SUM(H192)</f>
        <v>0</v>
      </c>
      <c r="I191" s="105">
        <f t="shared" si="244"/>
        <v>0</v>
      </c>
      <c r="J191" s="103">
        <f>SUM(J192)</f>
        <v>0</v>
      </c>
      <c r="K191" s="104">
        <f t="shared" ref="K191:L191" si="245">SUM(K192)</f>
        <v>0</v>
      </c>
      <c r="L191" s="105">
        <f t="shared" si="245"/>
        <v>0</v>
      </c>
      <c r="M191" s="91">
        <f>SUM(M192)</f>
        <v>0</v>
      </c>
      <c r="N191" s="104">
        <f t="shared" ref="N191:O191" si="246">SUM(N192)</f>
        <v>0</v>
      </c>
      <c r="O191" s="105">
        <f t="shared" si="246"/>
        <v>0</v>
      </c>
      <c r="P191" s="287"/>
    </row>
    <row r="192" spans="1:16" ht="24" hidden="1" x14ac:dyDescent="0.25">
      <c r="A192" s="288">
        <v>4310</v>
      </c>
      <c r="B192" s="107" t="s">
        <v>209</v>
      </c>
      <c r="C192" s="108">
        <f t="shared" si="185"/>
        <v>0</v>
      </c>
      <c r="D192" s="289">
        <f>SUM(D193:D193)</f>
        <v>0</v>
      </c>
      <c r="E192" s="290">
        <f t="shared" ref="E192:F192" si="247">SUM(E193:E193)</f>
        <v>0</v>
      </c>
      <c r="F192" s="268">
        <f t="shared" si="247"/>
        <v>0</v>
      </c>
      <c r="G192" s="289">
        <f>SUM(G193:G193)</f>
        <v>0</v>
      </c>
      <c r="H192" s="291">
        <f t="shared" ref="H192:I192" si="248">SUM(H193:H193)</f>
        <v>0</v>
      </c>
      <c r="I192" s="269">
        <f t="shared" si="248"/>
        <v>0</v>
      </c>
      <c r="J192" s="291">
        <f>SUM(J193:J193)</f>
        <v>0</v>
      </c>
      <c r="K192" s="292">
        <f t="shared" ref="K192:L192" si="249">SUM(K193:K193)</f>
        <v>0</v>
      </c>
      <c r="L192" s="269">
        <f t="shared" si="249"/>
        <v>0</v>
      </c>
      <c r="M192" s="108">
        <f>SUM(M193:M193)</f>
        <v>0</v>
      </c>
      <c r="N192" s="292">
        <f t="shared" ref="N192:O192" si="250">SUM(N193:N193)</f>
        <v>0</v>
      </c>
      <c r="O192" s="269">
        <f t="shared" si="250"/>
        <v>0</v>
      </c>
      <c r="P192" s="271"/>
    </row>
    <row r="193" spans="1:16" ht="36" hidden="1" x14ac:dyDescent="0.25">
      <c r="A193" s="67">
        <v>4311</v>
      </c>
      <c r="B193" s="119" t="s">
        <v>210</v>
      </c>
      <c r="C193" s="120">
        <f t="shared" si="185"/>
        <v>0</v>
      </c>
      <c r="D193" s="272">
        <v>0</v>
      </c>
      <c r="E193" s="273"/>
      <c r="F193" s="71">
        <f>D193+E193</f>
        <v>0</v>
      </c>
      <c r="G193" s="272"/>
      <c r="H193" s="126"/>
      <c r="I193" s="274">
        <f>G193+H193</f>
        <v>0</v>
      </c>
      <c r="J193" s="126">
        <v>0</v>
      </c>
      <c r="K193" s="127"/>
      <c r="L193" s="274">
        <f>J193+K193</f>
        <v>0</v>
      </c>
      <c r="M193" s="275"/>
      <c r="N193" s="127"/>
      <c r="O193" s="274">
        <f>M193+N193</f>
        <v>0</v>
      </c>
      <c r="P193" s="276"/>
    </row>
    <row r="194" spans="1:16" s="34" customFormat="1" x14ac:dyDescent="0.25">
      <c r="A194" s="327"/>
      <c r="B194" s="24" t="s">
        <v>211</v>
      </c>
      <c r="C194" s="234">
        <f t="shared" si="185"/>
        <v>1202</v>
      </c>
      <c r="D194" s="235">
        <f>SUM(D195,D230,D269)</f>
        <v>0</v>
      </c>
      <c r="E194" s="236">
        <f t="shared" ref="E194:F194" si="251">SUM(E195,E230,E269)</f>
        <v>1202</v>
      </c>
      <c r="F194" s="237">
        <f t="shared" si="251"/>
        <v>1202</v>
      </c>
      <c r="G194" s="235">
        <f>SUM(G195,G230,G269)</f>
        <v>0</v>
      </c>
      <c r="H194" s="238">
        <f t="shared" ref="H194:I194" si="252">SUM(H195,H230,H269)</f>
        <v>0</v>
      </c>
      <c r="I194" s="239">
        <f t="shared" si="252"/>
        <v>0</v>
      </c>
      <c r="J194" s="238">
        <f>SUM(J195,J230,J269)</f>
        <v>0</v>
      </c>
      <c r="K194" s="240">
        <f t="shared" ref="K194:L194" si="253">SUM(K195,K230,K269)</f>
        <v>0</v>
      </c>
      <c r="L194" s="239">
        <f t="shared" si="253"/>
        <v>0</v>
      </c>
      <c r="M194" s="328">
        <f>SUM(M195,M230,M269)</f>
        <v>0</v>
      </c>
      <c r="N194" s="329">
        <f t="shared" ref="N194:O194" si="254">SUM(N195,N230,N269)</f>
        <v>0</v>
      </c>
      <c r="O194" s="330">
        <f t="shared" si="254"/>
        <v>0</v>
      </c>
      <c r="P194" s="331"/>
    </row>
    <row r="195" spans="1:16" x14ac:dyDescent="0.25">
      <c r="A195" s="242">
        <v>5000</v>
      </c>
      <c r="B195" s="242" t="s">
        <v>212</v>
      </c>
      <c r="C195" s="243">
        <f t="shared" si="185"/>
        <v>1202</v>
      </c>
      <c r="D195" s="244">
        <f>D196+D204</f>
        <v>0</v>
      </c>
      <c r="E195" s="245">
        <f t="shared" ref="E195:F195" si="255">E196+E204</f>
        <v>1202</v>
      </c>
      <c r="F195" s="246">
        <f t="shared" si="255"/>
        <v>1202</v>
      </c>
      <c r="G195" s="244">
        <f>G196+G204</f>
        <v>0</v>
      </c>
      <c r="H195" s="247">
        <f t="shared" ref="H195:I195" si="256">H196+H204</f>
        <v>0</v>
      </c>
      <c r="I195" s="248">
        <f t="shared" si="256"/>
        <v>0</v>
      </c>
      <c r="J195" s="247">
        <f>J196+J204</f>
        <v>0</v>
      </c>
      <c r="K195" s="249">
        <f t="shared" ref="K195:L195" si="257">K196+K204</f>
        <v>0</v>
      </c>
      <c r="L195" s="248">
        <f t="shared" si="257"/>
        <v>0</v>
      </c>
      <c r="M195" s="243">
        <f>M196+M204</f>
        <v>0</v>
      </c>
      <c r="N195" s="249">
        <f t="shared" ref="N195:O195" si="258">N196+N204</f>
        <v>0</v>
      </c>
      <c r="O195" s="248">
        <f t="shared" si="258"/>
        <v>0</v>
      </c>
      <c r="P195" s="250"/>
    </row>
    <row r="196" spans="1:16" hidden="1" x14ac:dyDescent="0.25">
      <c r="A196" s="90">
        <v>5100</v>
      </c>
      <c r="B196" s="251" t="s">
        <v>213</v>
      </c>
      <c r="C196" s="91">
        <f t="shared" si="185"/>
        <v>0</v>
      </c>
      <c r="D196" s="252">
        <f>D197+D198+D201+D202+D203</f>
        <v>0</v>
      </c>
      <c r="E196" s="253">
        <f t="shared" ref="E196:F196" si="259">E197+E198+E201+E202+E203</f>
        <v>0</v>
      </c>
      <c r="F196" s="94">
        <f t="shared" si="259"/>
        <v>0</v>
      </c>
      <c r="G196" s="252">
        <f>G197+G198+G201+G202+G203</f>
        <v>0</v>
      </c>
      <c r="H196" s="103">
        <f t="shared" ref="H196:I196" si="260">H197+H198+H201+H202+H203</f>
        <v>0</v>
      </c>
      <c r="I196" s="105">
        <f t="shared" si="260"/>
        <v>0</v>
      </c>
      <c r="J196" s="103">
        <f>J197+J198+J201+J202+J203</f>
        <v>0</v>
      </c>
      <c r="K196" s="104">
        <f t="shared" ref="K196:L196" si="261">K197+K198+K201+K202+K203</f>
        <v>0</v>
      </c>
      <c r="L196" s="105">
        <f t="shared" si="261"/>
        <v>0</v>
      </c>
      <c r="M196" s="91">
        <f>M197+M198+M201+M202+M203</f>
        <v>0</v>
      </c>
      <c r="N196" s="104">
        <f t="shared" ref="N196:O196" si="262">N197+N198+N201+N202+N203</f>
        <v>0</v>
      </c>
      <c r="O196" s="105">
        <f t="shared" si="262"/>
        <v>0</v>
      </c>
      <c r="P196" s="287"/>
    </row>
    <row r="197" spans="1:16" hidden="1" x14ac:dyDescent="0.25">
      <c r="A197" s="288">
        <v>5110</v>
      </c>
      <c r="B197" s="107" t="s">
        <v>214</v>
      </c>
      <c r="C197" s="108">
        <f t="shared" si="185"/>
        <v>0</v>
      </c>
      <c r="D197" s="266">
        <v>0</v>
      </c>
      <c r="E197" s="267"/>
      <c r="F197" s="268">
        <f>D197+E197</f>
        <v>0</v>
      </c>
      <c r="G197" s="266"/>
      <c r="H197" s="114"/>
      <c r="I197" s="269">
        <f>G197+H197</f>
        <v>0</v>
      </c>
      <c r="J197" s="114">
        <v>0</v>
      </c>
      <c r="K197" s="115"/>
      <c r="L197" s="269">
        <f>J197+K197</f>
        <v>0</v>
      </c>
      <c r="M197" s="270"/>
      <c r="N197" s="115"/>
      <c r="O197" s="269">
        <f>M197+N197</f>
        <v>0</v>
      </c>
      <c r="P197" s="271"/>
    </row>
    <row r="198" spans="1:16" ht="24" hidden="1" x14ac:dyDescent="0.25">
      <c r="A198" s="277">
        <v>5120</v>
      </c>
      <c r="B198" s="119" t="s">
        <v>215</v>
      </c>
      <c r="C198" s="120">
        <f t="shared" si="185"/>
        <v>0</v>
      </c>
      <c r="D198" s="278">
        <f>D199+D200</f>
        <v>0</v>
      </c>
      <c r="E198" s="279">
        <f t="shared" ref="E198:F198" si="263">E199+E200</f>
        <v>0</v>
      </c>
      <c r="F198" s="71">
        <f t="shared" si="263"/>
        <v>0</v>
      </c>
      <c r="G198" s="278">
        <f>G199+G200</f>
        <v>0</v>
      </c>
      <c r="H198" s="280">
        <f t="shared" ref="H198:I198" si="264">H199+H200</f>
        <v>0</v>
      </c>
      <c r="I198" s="274">
        <f t="shared" si="264"/>
        <v>0</v>
      </c>
      <c r="J198" s="280">
        <f>J199+J200</f>
        <v>0</v>
      </c>
      <c r="K198" s="281">
        <f t="shared" ref="K198:L198" si="265">K199+K200</f>
        <v>0</v>
      </c>
      <c r="L198" s="274">
        <f t="shared" si="265"/>
        <v>0</v>
      </c>
      <c r="M198" s="120">
        <f>M199+M200</f>
        <v>0</v>
      </c>
      <c r="N198" s="281">
        <f t="shared" ref="N198:O198" si="266">N199+N200</f>
        <v>0</v>
      </c>
      <c r="O198" s="274">
        <f t="shared" si="266"/>
        <v>0</v>
      </c>
      <c r="P198" s="276"/>
    </row>
    <row r="199" spans="1:16" hidden="1" x14ac:dyDescent="0.25">
      <c r="A199" s="67">
        <v>5121</v>
      </c>
      <c r="B199" s="119" t="s">
        <v>216</v>
      </c>
      <c r="C199" s="120">
        <f t="shared" si="185"/>
        <v>0</v>
      </c>
      <c r="D199" s="272">
        <v>0</v>
      </c>
      <c r="E199" s="273"/>
      <c r="F199" s="71">
        <f t="shared" ref="F199:F203" si="267">D199+E199</f>
        <v>0</v>
      </c>
      <c r="G199" s="272"/>
      <c r="H199" s="126"/>
      <c r="I199" s="274">
        <f t="shared" ref="I199:I203" si="268">G199+H199</f>
        <v>0</v>
      </c>
      <c r="J199" s="126">
        <v>0</v>
      </c>
      <c r="K199" s="127"/>
      <c r="L199" s="274">
        <f t="shared" ref="L199:L203" si="269">J199+K199</f>
        <v>0</v>
      </c>
      <c r="M199" s="275"/>
      <c r="N199" s="127"/>
      <c r="O199" s="274">
        <f t="shared" ref="O199:O203" si="270">M199+N199</f>
        <v>0</v>
      </c>
      <c r="P199" s="276"/>
    </row>
    <row r="200" spans="1:16" ht="24" hidden="1" x14ac:dyDescent="0.25">
      <c r="A200" s="67">
        <v>5129</v>
      </c>
      <c r="B200" s="119" t="s">
        <v>217</v>
      </c>
      <c r="C200" s="120">
        <f t="shared" si="185"/>
        <v>0</v>
      </c>
      <c r="D200" s="272">
        <v>0</v>
      </c>
      <c r="E200" s="273"/>
      <c r="F200" s="71">
        <f t="shared" si="267"/>
        <v>0</v>
      </c>
      <c r="G200" s="272"/>
      <c r="H200" s="126"/>
      <c r="I200" s="274">
        <f t="shared" si="268"/>
        <v>0</v>
      </c>
      <c r="J200" s="126">
        <v>0</v>
      </c>
      <c r="K200" s="127"/>
      <c r="L200" s="274">
        <f t="shared" si="269"/>
        <v>0</v>
      </c>
      <c r="M200" s="275"/>
      <c r="N200" s="127"/>
      <c r="O200" s="274">
        <f t="shared" si="270"/>
        <v>0</v>
      </c>
      <c r="P200" s="276"/>
    </row>
    <row r="201" spans="1:16" hidden="1" x14ac:dyDescent="0.25">
      <c r="A201" s="277">
        <v>5130</v>
      </c>
      <c r="B201" s="119" t="s">
        <v>218</v>
      </c>
      <c r="C201" s="120">
        <f t="shared" si="185"/>
        <v>0</v>
      </c>
      <c r="D201" s="272">
        <v>0</v>
      </c>
      <c r="E201" s="273"/>
      <c r="F201" s="71">
        <f t="shared" si="267"/>
        <v>0</v>
      </c>
      <c r="G201" s="272"/>
      <c r="H201" s="126"/>
      <c r="I201" s="274">
        <f t="shared" si="268"/>
        <v>0</v>
      </c>
      <c r="J201" s="126">
        <v>0</v>
      </c>
      <c r="K201" s="127"/>
      <c r="L201" s="274">
        <f t="shared" si="269"/>
        <v>0</v>
      </c>
      <c r="M201" s="275"/>
      <c r="N201" s="127"/>
      <c r="O201" s="274">
        <f t="shared" si="270"/>
        <v>0</v>
      </c>
      <c r="P201" s="276"/>
    </row>
    <row r="202" spans="1:16" hidden="1" x14ac:dyDescent="0.25">
      <c r="A202" s="277">
        <v>5140</v>
      </c>
      <c r="B202" s="119" t="s">
        <v>219</v>
      </c>
      <c r="C202" s="120">
        <f t="shared" si="185"/>
        <v>0</v>
      </c>
      <c r="D202" s="272">
        <v>0</v>
      </c>
      <c r="E202" s="273"/>
      <c r="F202" s="71">
        <f t="shared" si="267"/>
        <v>0</v>
      </c>
      <c r="G202" s="272"/>
      <c r="H202" s="126"/>
      <c r="I202" s="274">
        <f t="shared" si="268"/>
        <v>0</v>
      </c>
      <c r="J202" s="126">
        <v>0</v>
      </c>
      <c r="K202" s="127"/>
      <c r="L202" s="274">
        <f t="shared" si="269"/>
        <v>0</v>
      </c>
      <c r="M202" s="275"/>
      <c r="N202" s="127"/>
      <c r="O202" s="274">
        <f t="shared" si="270"/>
        <v>0</v>
      </c>
      <c r="P202" s="276"/>
    </row>
    <row r="203" spans="1:16" ht="24" hidden="1" x14ac:dyDescent="0.25">
      <c r="A203" s="277">
        <v>5170</v>
      </c>
      <c r="B203" s="119" t="s">
        <v>220</v>
      </c>
      <c r="C203" s="120">
        <f t="shared" si="185"/>
        <v>0</v>
      </c>
      <c r="D203" s="272">
        <v>0</v>
      </c>
      <c r="E203" s="273"/>
      <c r="F203" s="71">
        <f t="shared" si="267"/>
        <v>0</v>
      </c>
      <c r="G203" s="272"/>
      <c r="H203" s="126"/>
      <c r="I203" s="274">
        <f t="shared" si="268"/>
        <v>0</v>
      </c>
      <c r="J203" s="126">
        <v>0</v>
      </c>
      <c r="K203" s="127"/>
      <c r="L203" s="274">
        <f t="shared" si="269"/>
        <v>0</v>
      </c>
      <c r="M203" s="275"/>
      <c r="N203" s="127"/>
      <c r="O203" s="274">
        <f t="shared" si="270"/>
        <v>0</v>
      </c>
      <c r="P203" s="276"/>
    </row>
    <row r="204" spans="1:16" x14ac:dyDescent="0.25">
      <c r="A204" s="90">
        <v>5200</v>
      </c>
      <c r="B204" s="251" t="s">
        <v>221</v>
      </c>
      <c r="C204" s="91">
        <f t="shared" si="185"/>
        <v>1202</v>
      </c>
      <c r="D204" s="252">
        <f>D205+D215+D216+D225+D226+D227+D229</f>
        <v>0</v>
      </c>
      <c r="E204" s="253">
        <f t="shared" ref="E204:F204" si="271">E205+E215+E216+E225+E226+E227+E229</f>
        <v>1202</v>
      </c>
      <c r="F204" s="94">
        <f t="shared" si="271"/>
        <v>1202</v>
      </c>
      <c r="G204" s="252">
        <f>G205+G215+G216+G225+G226+G227+G229</f>
        <v>0</v>
      </c>
      <c r="H204" s="103">
        <f t="shared" ref="H204:I204" si="272">H205+H215+H216+H225+H226+H227+H229</f>
        <v>0</v>
      </c>
      <c r="I204" s="105">
        <f t="shared" si="272"/>
        <v>0</v>
      </c>
      <c r="J204" s="103">
        <f>J205+J215+J216+J225+J226+J227+J229</f>
        <v>0</v>
      </c>
      <c r="K204" s="104">
        <f t="shared" ref="K204:L204" si="273">K205+K215+K216+K225+K226+K227+K229</f>
        <v>0</v>
      </c>
      <c r="L204" s="105">
        <f t="shared" si="273"/>
        <v>0</v>
      </c>
      <c r="M204" s="91">
        <f>M205+M215+M216+M225+M226+M227+M229</f>
        <v>0</v>
      </c>
      <c r="N204" s="104">
        <f t="shared" ref="N204:O204" si="274">N205+N215+N216+N225+N226+N227+N229</f>
        <v>0</v>
      </c>
      <c r="O204" s="105">
        <f t="shared" si="274"/>
        <v>0</v>
      </c>
      <c r="P204" s="287"/>
    </row>
    <row r="205" spans="1:16" hidden="1" x14ac:dyDescent="0.25">
      <c r="A205" s="258">
        <v>5210</v>
      </c>
      <c r="B205" s="191" t="s">
        <v>222</v>
      </c>
      <c r="C205" s="199">
        <f t="shared" si="185"/>
        <v>0</v>
      </c>
      <c r="D205" s="259">
        <f>SUM(D206:D214)</f>
        <v>0</v>
      </c>
      <c r="E205" s="260">
        <f t="shared" ref="E205:F205" si="275">SUM(E206:E214)</f>
        <v>0</v>
      </c>
      <c r="F205" s="261">
        <f t="shared" si="275"/>
        <v>0</v>
      </c>
      <c r="G205" s="259">
        <f>SUM(G206:G214)</f>
        <v>0</v>
      </c>
      <c r="H205" s="262">
        <f t="shared" ref="H205:I205" si="276">SUM(H206:H214)</f>
        <v>0</v>
      </c>
      <c r="I205" s="263">
        <f t="shared" si="276"/>
        <v>0</v>
      </c>
      <c r="J205" s="262">
        <f>SUM(J206:J214)</f>
        <v>0</v>
      </c>
      <c r="K205" s="264">
        <f t="shared" ref="K205:L205" si="277">SUM(K206:K214)</f>
        <v>0</v>
      </c>
      <c r="L205" s="263">
        <f t="shared" si="277"/>
        <v>0</v>
      </c>
      <c r="M205" s="199">
        <f>SUM(M206:M214)</f>
        <v>0</v>
      </c>
      <c r="N205" s="264">
        <f t="shared" ref="N205:O205" si="278">SUM(N206:N214)</f>
        <v>0</v>
      </c>
      <c r="O205" s="263">
        <f t="shared" si="278"/>
        <v>0</v>
      </c>
      <c r="P205" s="265"/>
    </row>
    <row r="206" spans="1:16" hidden="1" x14ac:dyDescent="0.25">
      <c r="A206" s="56">
        <v>5211</v>
      </c>
      <c r="B206" s="107" t="s">
        <v>223</v>
      </c>
      <c r="C206" s="108">
        <f t="shared" si="185"/>
        <v>0</v>
      </c>
      <c r="D206" s="266">
        <v>0</v>
      </c>
      <c r="E206" s="267"/>
      <c r="F206" s="268">
        <f t="shared" ref="F206:F215" si="279">D206+E206</f>
        <v>0</v>
      </c>
      <c r="G206" s="266"/>
      <c r="H206" s="114"/>
      <c r="I206" s="269">
        <f t="shared" ref="I206:I215" si="280">G206+H206</f>
        <v>0</v>
      </c>
      <c r="J206" s="114">
        <v>0</v>
      </c>
      <c r="K206" s="115"/>
      <c r="L206" s="269">
        <f t="shared" ref="L206:L215" si="281">J206+K206</f>
        <v>0</v>
      </c>
      <c r="M206" s="270"/>
      <c r="N206" s="115"/>
      <c r="O206" s="269">
        <f t="shared" ref="O206:O215" si="282">M206+N206</f>
        <v>0</v>
      </c>
      <c r="P206" s="271"/>
    </row>
    <row r="207" spans="1:16" hidden="1" x14ac:dyDescent="0.25">
      <c r="A207" s="67">
        <v>5212</v>
      </c>
      <c r="B207" s="119" t="s">
        <v>224</v>
      </c>
      <c r="C207" s="120">
        <f t="shared" si="185"/>
        <v>0</v>
      </c>
      <c r="D207" s="272">
        <v>0</v>
      </c>
      <c r="E207" s="273"/>
      <c r="F207" s="71">
        <f t="shared" si="279"/>
        <v>0</v>
      </c>
      <c r="G207" s="272"/>
      <c r="H207" s="126"/>
      <c r="I207" s="274">
        <f t="shared" si="280"/>
        <v>0</v>
      </c>
      <c r="J207" s="126">
        <v>0</v>
      </c>
      <c r="K207" s="127"/>
      <c r="L207" s="274">
        <f t="shared" si="281"/>
        <v>0</v>
      </c>
      <c r="M207" s="275"/>
      <c r="N207" s="127"/>
      <c r="O207" s="274">
        <f t="shared" si="282"/>
        <v>0</v>
      </c>
      <c r="P207" s="276"/>
    </row>
    <row r="208" spans="1:16" hidden="1" x14ac:dyDescent="0.25">
      <c r="A208" s="67">
        <v>5213</v>
      </c>
      <c r="B208" s="119" t="s">
        <v>225</v>
      </c>
      <c r="C208" s="120">
        <f t="shared" si="185"/>
        <v>0</v>
      </c>
      <c r="D208" s="272">
        <v>0</v>
      </c>
      <c r="E208" s="273"/>
      <c r="F208" s="71">
        <f t="shared" si="279"/>
        <v>0</v>
      </c>
      <c r="G208" s="272"/>
      <c r="H208" s="126"/>
      <c r="I208" s="274">
        <f t="shared" si="280"/>
        <v>0</v>
      </c>
      <c r="J208" s="126">
        <v>0</v>
      </c>
      <c r="K208" s="127"/>
      <c r="L208" s="274">
        <f t="shared" si="281"/>
        <v>0</v>
      </c>
      <c r="M208" s="275"/>
      <c r="N208" s="127"/>
      <c r="O208" s="274">
        <f t="shared" si="282"/>
        <v>0</v>
      </c>
      <c r="P208" s="276"/>
    </row>
    <row r="209" spans="1:16" hidden="1" x14ac:dyDescent="0.25">
      <c r="A209" s="67">
        <v>5214</v>
      </c>
      <c r="B209" s="119" t="s">
        <v>226</v>
      </c>
      <c r="C209" s="120">
        <f t="shared" si="185"/>
        <v>0</v>
      </c>
      <c r="D209" s="272">
        <v>0</v>
      </c>
      <c r="E209" s="273"/>
      <c r="F209" s="71">
        <f t="shared" si="279"/>
        <v>0</v>
      </c>
      <c r="G209" s="272"/>
      <c r="H209" s="126"/>
      <c r="I209" s="274">
        <f t="shared" si="280"/>
        <v>0</v>
      </c>
      <c r="J209" s="126">
        <v>0</v>
      </c>
      <c r="K209" s="127"/>
      <c r="L209" s="274">
        <f t="shared" si="281"/>
        <v>0</v>
      </c>
      <c r="M209" s="275"/>
      <c r="N209" s="127"/>
      <c r="O209" s="274">
        <f t="shared" si="282"/>
        <v>0</v>
      </c>
      <c r="P209" s="276"/>
    </row>
    <row r="210" spans="1:16" hidden="1" x14ac:dyDescent="0.25">
      <c r="A210" s="67">
        <v>5215</v>
      </c>
      <c r="B210" s="119" t="s">
        <v>227</v>
      </c>
      <c r="C210" s="120">
        <f t="shared" si="185"/>
        <v>0</v>
      </c>
      <c r="D210" s="272">
        <v>0</v>
      </c>
      <c r="E210" s="273"/>
      <c r="F210" s="71">
        <f t="shared" si="279"/>
        <v>0</v>
      </c>
      <c r="G210" s="272"/>
      <c r="H210" s="126"/>
      <c r="I210" s="274">
        <f t="shared" si="280"/>
        <v>0</v>
      </c>
      <c r="J210" s="126">
        <v>0</v>
      </c>
      <c r="K210" s="127"/>
      <c r="L210" s="274">
        <f t="shared" si="281"/>
        <v>0</v>
      </c>
      <c r="M210" s="275"/>
      <c r="N210" s="127"/>
      <c r="O210" s="274">
        <f t="shared" si="282"/>
        <v>0</v>
      </c>
      <c r="P210" s="276"/>
    </row>
    <row r="211" spans="1:16" ht="14.25" hidden="1" customHeight="1" x14ac:dyDescent="0.25">
      <c r="A211" s="67">
        <v>5216</v>
      </c>
      <c r="B211" s="119" t="s">
        <v>228</v>
      </c>
      <c r="C211" s="120">
        <f t="shared" si="185"/>
        <v>0</v>
      </c>
      <c r="D211" s="272">
        <v>0</v>
      </c>
      <c r="E211" s="273"/>
      <c r="F211" s="71">
        <f t="shared" si="279"/>
        <v>0</v>
      </c>
      <c r="G211" s="272"/>
      <c r="H211" s="126"/>
      <c r="I211" s="274">
        <f t="shared" si="280"/>
        <v>0</v>
      </c>
      <c r="J211" s="126">
        <v>0</v>
      </c>
      <c r="K211" s="127"/>
      <c r="L211" s="274">
        <f t="shared" si="281"/>
        <v>0</v>
      </c>
      <c r="M211" s="275"/>
      <c r="N211" s="127"/>
      <c r="O211" s="274">
        <f t="shared" si="282"/>
        <v>0</v>
      </c>
      <c r="P211" s="276"/>
    </row>
    <row r="212" spans="1:16" hidden="1" x14ac:dyDescent="0.25">
      <c r="A212" s="67">
        <v>5217</v>
      </c>
      <c r="B212" s="119" t="s">
        <v>229</v>
      </c>
      <c r="C212" s="120">
        <f t="shared" si="185"/>
        <v>0</v>
      </c>
      <c r="D212" s="272">
        <v>0</v>
      </c>
      <c r="E212" s="273"/>
      <c r="F212" s="71">
        <f t="shared" si="279"/>
        <v>0</v>
      </c>
      <c r="G212" s="272"/>
      <c r="H212" s="126"/>
      <c r="I212" s="274">
        <f t="shared" si="280"/>
        <v>0</v>
      </c>
      <c r="J212" s="126">
        <v>0</v>
      </c>
      <c r="K212" s="127"/>
      <c r="L212" s="274">
        <f t="shared" si="281"/>
        <v>0</v>
      </c>
      <c r="M212" s="275"/>
      <c r="N212" s="127"/>
      <c r="O212" s="274">
        <f t="shared" si="282"/>
        <v>0</v>
      </c>
      <c r="P212" s="276"/>
    </row>
    <row r="213" spans="1:16" hidden="1" x14ac:dyDescent="0.25">
      <c r="A213" s="67">
        <v>5218</v>
      </c>
      <c r="B213" s="119" t="s">
        <v>230</v>
      </c>
      <c r="C213" s="120">
        <f t="shared" ref="C213:C276" si="283">F213+I213+L213+O213</f>
        <v>0</v>
      </c>
      <c r="D213" s="272">
        <v>0</v>
      </c>
      <c r="E213" s="273"/>
      <c r="F213" s="71">
        <f t="shared" si="279"/>
        <v>0</v>
      </c>
      <c r="G213" s="272"/>
      <c r="H213" s="126"/>
      <c r="I213" s="274">
        <f t="shared" si="280"/>
        <v>0</v>
      </c>
      <c r="J213" s="126">
        <v>0</v>
      </c>
      <c r="K213" s="127"/>
      <c r="L213" s="274">
        <f t="shared" si="281"/>
        <v>0</v>
      </c>
      <c r="M213" s="275"/>
      <c r="N213" s="127"/>
      <c r="O213" s="274">
        <f t="shared" si="282"/>
        <v>0</v>
      </c>
      <c r="P213" s="276"/>
    </row>
    <row r="214" spans="1:16" hidden="1" x14ac:dyDescent="0.25">
      <c r="A214" s="67">
        <v>5219</v>
      </c>
      <c r="B214" s="119" t="s">
        <v>231</v>
      </c>
      <c r="C214" s="120">
        <f t="shared" si="283"/>
        <v>0</v>
      </c>
      <c r="D214" s="272">
        <v>0</v>
      </c>
      <c r="E214" s="273"/>
      <c r="F214" s="71">
        <f t="shared" si="279"/>
        <v>0</v>
      </c>
      <c r="G214" s="272"/>
      <c r="H214" s="126"/>
      <c r="I214" s="274">
        <f t="shared" si="280"/>
        <v>0</v>
      </c>
      <c r="J214" s="126">
        <v>0</v>
      </c>
      <c r="K214" s="127"/>
      <c r="L214" s="274">
        <f t="shared" si="281"/>
        <v>0</v>
      </c>
      <c r="M214" s="275"/>
      <c r="N214" s="127"/>
      <c r="O214" s="274">
        <f t="shared" si="282"/>
        <v>0</v>
      </c>
      <c r="P214" s="276"/>
    </row>
    <row r="215" spans="1:16" ht="13.5" hidden="1" customHeight="1" x14ac:dyDescent="0.25">
      <c r="A215" s="277">
        <v>5220</v>
      </c>
      <c r="B215" s="119" t="s">
        <v>232</v>
      </c>
      <c r="C215" s="120">
        <f t="shared" si="283"/>
        <v>0</v>
      </c>
      <c r="D215" s="272">
        <v>0</v>
      </c>
      <c r="E215" s="273"/>
      <c r="F215" s="71">
        <f t="shared" si="279"/>
        <v>0</v>
      </c>
      <c r="G215" s="272"/>
      <c r="H215" s="126"/>
      <c r="I215" s="274">
        <f t="shared" si="280"/>
        <v>0</v>
      </c>
      <c r="J215" s="126">
        <v>0</v>
      </c>
      <c r="K215" s="127"/>
      <c r="L215" s="274">
        <f t="shared" si="281"/>
        <v>0</v>
      </c>
      <c r="M215" s="275"/>
      <c r="N215" s="127"/>
      <c r="O215" s="274">
        <f t="shared" si="282"/>
        <v>0</v>
      </c>
      <c r="P215" s="276"/>
    </row>
    <row r="216" spans="1:16" hidden="1" x14ac:dyDescent="0.25">
      <c r="A216" s="277">
        <v>5230</v>
      </c>
      <c r="B216" s="119" t="s">
        <v>233</v>
      </c>
      <c r="C216" s="120">
        <f t="shared" si="283"/>
        <v>0</v>
      </c>
      <c r="D216" s="278">
        <f>SUM(D217:D224)</f>
        <v>0</v>
      </c>
      <c r="E216" s="279">
        <f t="shared" ref="E216:F216" si="284">SUM(E217:E224)</f>
        <v>0</v>
      </c>
      <c r="F216" s="71">
        <f t="shared" si="284"/>
        <v>0</v>
      </c>
      <c r="G216" s="278">
        <f>SUM(G217:G224)</f>
        <v>0</v>
      </c>
      <c r="H216" s="280">
        <f t="shared" ref="H216:I216" si="285">SUM(H217:H224)</f>
        <v>0</v>
      </c>
      <c r="I216" s="274">
        <f t="shared" si="285"/>
        <v>0</v>
      </c>
      <c r="J216" s="280">
        <f>SUM(J217:J224)</f>
        <v>0</v>
      </c>
      <c r="K216" s="281">
        <f t="shared" ref="K216:L216" si="286">SUM(K217:K224)</f>
        <v>0</v>
      </c>
      <c r="L216" s="274">
        <f t="shared" si="286"/>
        <v>0</v>
      </c>
      <c r="M216" s="120">
        <f>SUM(M217:M224)</f>
        <v>0</v>
      </c>
      <c r="N216" s="281">
        <f t="shared" ref="N216:O216" si="287">SUM(N217:N224)</f>
        <v>0</v>
      </c>
      <c r="O216" s="274">
        <f t="shared" si="287"/>
        <v>0</v>
      </c>
      <c r="P216" s="276"/>
    </row>
    <row r="217" spans="1:16" hidden="1" x14ac:dyDescent="0.25">
      <c r="A217" s="67">
        <v>5231</v>
      </c>
      <c r="B217" s="119" t="s">
        <v>234</v>
      </c>
      <c r="C217" s="120">
        <f t="shared" si="283"/>
        <v>0</v>
      </c>
      <c r="D217" s="272">
        <v>0</v>
      </c>
      <c r="E217" s="273"/>
      <c r="F217" s="71">
        <f t="shared" ref="F217:F226" si="288">D217+E217</f>
        <v>0</v>
      </c>
      <c r="G217" s="272"/>
      <c r="H217" s="126"/>
      <c r="I217" s="274">
        <f t="shared" ref="I217:I226" si="289">G217+H217</f>
        <v>0</v>
      </c>
      <c r="J217" s="126">
        <v>0</v>
      </c>
      <c r="K217" s="127"/>
      <c r="L217" s="274">
        <f t="shared" ref="L217:L226" si="290">J217+K217</f>
        <v>0</v>
      </c>
      <c r="M217" s="275"/>
      <c r="N217" s="127"/>
      <c r="O217" s="274">
        <f t="shared" ref="O217:O226" si="291">M217+N217</f>
        <v>0</v>
      </c>
      <c r="P217" s="276"/>
    </row>
    <row r="218" spans="1:16" hidden="1" x14ac:dyDescent="0.25">
      <c r="A218" s="67">
        <v>5232</v>
      </c>
      <c r="B218" s="119" t="s">
        <v>235</v>
      </c>
      <c r="C218" s="120">
        <f t="shared" si="283"/>
        <v>0</v>
      </c>
      <c r="D218" s="272">
        <v>0</v>
      </c>
      <c r="E218" s="273"/>
      <c r="F218" s="71">
        <f t="shared" si="288"/>
        <v>0</v>
      </c>
      <c r="G218" s="272"/>
      <c r="H218" s="126"/>
      <c r="I218" s="274">
        <f t="shared" si="289"/>
        <v>0</v>
      </c>
      <c r="J218" s="126">
        <v>0</v>
      </c>
      <c r="K218" s="127"/>
      <c r="L218" s="274">
        <f t="shared" si="290"/>
        <v>0</v>
      </c>
      <c r="M218" s="275"/>
      <c r="N218" s="127"/>
      <c r="O218" s="274">
        <f t="shared" si="291"/>
        <v>0</v>
      </c>
      <c r="P218" s="276"/>
    </row>
    <row r="219" spans="1:16" hidden="1" x14ac:dyDescent="0.25">
      <c r="A219" s="67">
        <v>5233</v>
      </c>
      <c r="B219" s="119" t="s">
        <v>236</v>
      </c>
      <c r="C219" s="120">
        <f t="shared" si="283"/>
        <v>0</v>
      </c>
      <c r="D219" s="272">
        <v>0</v>
      </c>
      <c r="E219" s="273"/>
      <c r="F219" s="71">
        <f t="shared" si="288"/>
        <v>0</v>
      </c>
      <c r="G219" s="272"/>
      <c r="H219" s="126"/>
      <c r="I219" s="274">
        <f t="shared" si="289"/>
        <v>0</v>
      </c>
      <c r="J219" s="126">
        <v>0</v>
      </c>
      <c r="K219" s="127"/>
      <c r="L219" s="274">
        <f t="shared" si="290"/>
        <v>0</v>
      </c>
      <c r="M219" s="275"/>
      <c r="N219" s="127"/>
      <c r="O219" s="274">
        <f t="shared" si="291"/>
        <v>0</v>
      </c>
      <c r="P219" s="276"/>
    </row>
    <row r="220" spans="1:16" hidden="1" x14ac:dyDescent="0.25">
      <c r="A220" s="67">
        <v>5234</v>
      </c>
      <c r="B220" s="119" t="s">
        <v>237</v>
      </c>
      <c r="C220" s="120">
        <f t="shared" si="283"/>
        <v>0</v>
      </c>
      <c r="D220" s="272">
        <v>0</v>
      </c>
      <c r="E220" s="273"/>
      <c r="F220" s="71">
        <f t="shared" si="288"/>
        <v>0</v>
      </c>
      <c r="G220" s="272"/>
      <c r="H220" s="126"/>
      <c r="I220" s="274">
        <f t="shared" si="289"/>
        <v>0</v>
      </c>
      <c r="J220" s="126">
        <v>0</v>
      </c>
      <c r="K220" s="127"/>
      <c r="L220" s="274">
        <f t="shared" si="290"/>
        <v>0</v>
      </c>
      <c r="M220" s="275"/>
      <c r="N220" s="127"/>
      <c r="O220" s="274">
        <f t="shared" si="291"/>
        <v>0</v>
      </c>
      <c r="P220" s="276"/>
    </row>
    <row r="221" spans="1:16" ht="14.25" hidden="1" customHeight="1" x14ac:dyDescent="0.25">
      <c r="A221" s="67">
        <v>5236</v>
      </c>
      <c r="B221" s="119" t="s">
        <v>238</v>
      </c>
      <c r="C221" s="120">
        <f t="shared" si="283"/>
        <v>0</v>
      </c>
      <c r="D221" s="272">
        <v>0</v>
      </c>
      <c r="E221" s="273"/>
      <c r="F221" s="71">
        <f t="shared" si="288"/>
        <v>0</v>
      </c>
      <c r="G221" s="272"/>
      <c r="H221" s="126"/>
      <c r="I221" s="274">
        <f t="shared" si="289"/>
        <v>0</v>
      </c>
      <c r="J221" s="126">
        <v>0</v>
      </c>
      <c r="K221" s="127"/>
      <c r="L221" s="274">
        <f t="shared" si="290"/>
        <v>0</v>
      </c>
      <c r="M221" s="275"/>
      <c r="N221" s="127"/>
      <c r="O221" s="274">
        <f t="shared" si="291"/>
        <v>0</v>
      </c>
      <c r="P221" s="276"/>
    </row>
    <row r="222" spans="1:16" ht="14.25" hidden="1" customHeight="1" x14ac:dyDescent="0.25">
      <c r="A222" s="67">
        <v>5237</v>
      </c>
      <c r="B222" s="119" t="s">
        <v>239</v>
      </c>
      <c r="C222" s="120">
        <f t="shared" si="283"/>
        <v>0</v>
      </c>
      <c r="D222" s="272">
        <v>0</v>
      </c>
      <c r="E222" s="273"/>
      <c r="F222" s="71">
        <f t="shared" si="288"/>
        <v>0</v>
      </c>
      <c r="G222" s="272"/>
      <c r="H222" s="126"/>
      <c r="I222" s="274">
        <f t="shared" si="289"/>
        <v>0</v>
      </c>
      <c r="J222" s="126">
        <v>0</v>
      </c>
      <c r="K222" s="127"/>
      <c r="L222" s="274">
        <f t="shared" si="290"/>
        <v>0</v>
      </c>
      <c r="M222" s="275"/>
      <c r="N222" s="127"/>
      <c r="O222" s="274">
        <f t="shared" si="291"/>
        <v>0</v>
      </c>
      <c r="P222" s="276"/>
    </row>
    <row r="223" spans="1:16" hidden="1" x14ac:dyDescent="0.25">
      <c r="A223" s="67">
        <v>5238</v>
      </c>
      <c r="B223" s="119" t="s">
        <v>240</v>
      </c>
      <c r="C223" s="120">
        <f t="shared" si="283"/>
        <v>0</v>
      </c>
      <c r="D223" s="272">
        <v>0</v>
      </c>
      <c r="E223" s="273"/>
      <c r="F223" s="71">
        <f t="shared" si="288"/>
        <v>0</v>
      </c>
      <c r="G223" s="272"/>
      <c r="H223" s="126"/>
      <c r="I223" s="274">
        <f t="shared" si="289"/>
        <v>0</v>
      </c>
      <c r="J223" s="126">
        <v>0</v>
      </c>
      <c r="K223" s="127"/>
      <c r="L223" s="274">
        <f t="shared" si="290"/>
        <v>0</v>
      </c>
      <c r="M223" s="275"/>
      <c r="N223" s="127"/>
      <c r="O223" s="274">
        <f t="shared" si="291"/>
        <v>0</v>
      </c>
      <c r="P223" s="276"/>
    </row>
    <row r="224" spans="1:16" hidden="1" x14ac:dyDescent="0.25">
      <c r="A224" s="67">
        <v>5239</v>
      </c>
      <c r="B224" s="119" t="s">
        <v>241</v>
      </c>
      <c r="C224" s="120">
        <f t="shared" si="283"/>
        <v>0</v>
      </c>
      <c r="D224" s="272">
        <v>0</v>
      </c>
      <c r="E224" s="273"/>
      <c r="F224" s="71">
        <f t="shared" si="288"/>
        <v>0</v>
      </c>
      <c r="G224" s="272"/>
      <c r="H224" s="126"/>
      <c r="I224" s="274">
        <f t="shared" si="289"/>
        <v>0</v>
      </c>
      <c r="J224" s="126">
        <v>0</v>
      </c>
      <c r="K224" s="127"/>
      <c r="L224" s="274">
        <f t="shared" si="290"/>
        <v>0</v>
      </c>
      <c r="M224" s="275"/>
      <c r="N224" s="127"/>
      <c r="O224" s="274">
        <f t="shared" si="291"/>
        <v>0</v>
      </c>
      <c r="P224" s="276"/>
    </row>
    <row r="225" spans="1:16" ht="24" x14ac:dyDescent="0.25">
      <c r="A225" s="277">
        <v>5240</v>
      </c>
      <c r="B225" s="119" t="s">
        <v>242</v>
      </c>
      <c r="C225" s="120">
        <f t="shared" si="283"/>
        <v>1202</v>
      </c>
      <c r="D225" s="272">
        <v>0</v>
      </c>
      <c r="E225" s="273">
        <v>1202</v>
      </c>
      <c r="F225" s="71">
        <f t="shared" si="288"/>
        <v>1202</v>
      </c>
      <c r="G225" s="272"/>
      <c r="H225" s="126"/>
      <c r="I225" s="274">
        <f t="shared" si="289"/>
        <v>0</v>
      </c>
      <c r="J225" s="126">
        <v>0</v>
      </c>
      <c r="K225" s="127"/>
      <c r="L225" s="274">
        <f t="shared" si="290"/>
        <v>0</v>
      </c>
      <c r="M225" s="275"/>
      <c r="N225" s="127"/>
      <c r="O225" s="274">
        <f t="shared" si="291"/>
        <v>0</v>
      </c>
      <c r="P225" s="276"/>
    </row>
    <row r="226" spans="1:16" hidden="1" x14ac:dyDescent="0.25">
      <c r="A226" s="277">
        <v>5250</v>
      </c>
      <c r="B226" s="119" t="s">
        <v>243</v>
      </c>
      <c r="C226" s="120">
        <f t="shared" si="283"/>
        <v>0</v>
      </c>
      <c r="D226" s="272">
        <v>0</v>
      </c>
      <c r="E226" s="273"/>
      <c r="F226" s="71">
        <f t="shared" si="288"/>
        <v>0</v>
      </c>
      <c r="G226" s="272"/>
      <c r="H226" s="126"/>
      <c r="I226" s="274">
        <f t="shared" si="289"/>
        <v>0</v>
      </c>
      <c r="J226" s="126">
        <v>0</v>
      </c>
      <c r="K226" s="127"/>
      <c r="L226" s="274">
        <f t="shared" si="290"/>
        <v>0</v>
      </c>
      <c r="M226" s="275"/>
      <c r="N226" s="127"/>
      <c r="O226" s="274">
        <f t="shared" si="291"/>
        <v>0</v>
      </c>
      <c r="P226" s="276"/>
    </row>
    <row r="227" spans="1:16" hidden="1" x14ac:dyDescent="0.25">
      <c r="A227" s="277">
        <v>5260</v>
      </c>
      <c r="B227" s="119" t="s">
        <v>244</v>
      </c>
      <c r="C227" s="120">
        <f t="shared" si="283"/>
        <v>0</v>
      </c>
      <c r="D227" s="278">
        <f>SUM(D228)</f>
        <v>0</v>
      </c>
      <c r="E227" s="279">
        <f t="shared" ref="E227:F227" si="292">SUM(E228)</f>
        <v>0</v>
      </c>
      <c r="F227" s="71">
        <f t="shared" si="292"/>
        <v>0</v>
      </c>
      <c r="G227" s="278">
        <f>SUM(G228)</f>
        <v>0</v>
      </c>
      <c r="H227" s="280">
        <f t="shared" ref="H227:I227" si="293">SUM(H228)</f>
        <v>0</v>
      </c>
      <c r="I227" s="274">
        <f t="shared" si="293"/>
        <v>0</v>
      </c>
      <c r="J227" s="280">
        <f>SUM(J228)</f>
        <v>0</v>
      </c>
      <c r="K227" s="281">
        <f t="shared" ref="K227:L227" si="294">SUM(K228)</f>
        <v>0</v>
      </c>
      <c r="L227" s="274">
        <f t="shared" si="294"/>
        <v>0</v>
      </c>
      <c r="M227" s="120">
        <f>SUM(M228)</f>
        <v>0</v>
      </c>
      <c r="N227" s="281">
        <f t="shared" ref="N227:O227" si="295">SUM(N228)</f>
        <v>0</v>
      </c>
      <c r="O227" s="274">
        <f t="shared" si="295"/>
        <v>0</v>
      </c>
      <c r="P227" s="276"/>
    </row>
    <row r="228" spans="1:16" hidden="1" x14ac:dyDescent="0.25">
      <c r="A228" s="67">
        <v>5269</v>
      </c>
      <c r="B228" s="119" t="s">
        <v>245</v>
      </c>
      <c r="C228" s="120">
        <f t="shared" si="283"/>
        <v>0</v>
      </c>
      <c r="D228" s="272">
        <v>0</v>
      </c>
      <c r="E228" s="273"/>
      <c r="F228" s="71">
        <f t="shared" ref="F228:F229" si="296">D228+E228</f>
        <v>0</v>
      </c>
      <c r="G228" s="272"/>
      <c r="H228" s="126"/>
      <c r="I228" s="274">
        <f t="shared" ref="I228:I229" si="297">G228+H228</f>
        <v>0</v>
      </c>
      <c r="J228" s="126">
        <v>0</v>
      </c>
      <c r="K228" s="127"/>
      <c r="L228" s="274">
        <f t="shared" ref="L228:L229" si="298">J228+K228</f>
        <v>0</v>
      </c>
      <c r="M228" s="275"/>
      <c r="N228" s="127"/>
      <c r="O228" s="274">
        <f t="shared" ref="O228:O229" si="299">M228+N228</f>
        <v>0</v>
      </c>
      <c r="P228" s="276"/>
    </row>
    <row r="229" spans="1:16" ht="24" hidden="1" x14ac:dyDescent="0.25">
      <c r="A229" s="258">
        <v>5270</v>
      </c>
      <c r="B229" s="191" t="s">
        <v>246</v>
      </c>
      <c r="C229" s="199">
        <f t="shared" si="283"/>
        <v>0</v>
      </c>
      <c r="D229" s="282">
        <v>0</v>
      </c>
      <c r="E229" s="283"/>
      <c r="F229" s="261">
        <f t="shared" si="296"/>
        <v>0</v>
      </c>
      <c r="G229" s="282"/>
      <c r="H229" s="284"/>
      <c r="I229" s="263">
        <f t="shared" si="297"/>
        <v>0</v>
      </c>
      <c r="J229" s="284">
        <v>0</v>
      </c>
      <c r="K229" s="285"/>
      <c r="L229" s="263">
        <f t="shared" si="298"/>
        <v>0</v>
      </c>
      <c r="M229" s="286"/>
      <c r="N229" s="285"/>
      <c r="O229" s="263">
        <f t="shared" si="299"/>
        <v>0</v>
      </c>
      <c r="P229" s="265"/>
    </row>
    <row r="230" spans="1:16" hidden="1" x14ac:dyDescent="0.25">
      <c r="A230" s="242">
        <v>6000</v>
      </c>
      <c r="B230" s="242" t="s">
        <v>247</v>
      </c>
      <c r="C230" s="243">
        <f t="shared" si="283"/>
        <v>0</v>
      </c>
      <c r="D230" s="244">
        <f>D231+D251+D259</f>
        <v>0</v>
      </c>
      <c r="E230" s="245">
        <f t="shared" ref="E230:F230" si="300">E231+E251+E259</f>
        <v>0</v>
      </c>
      <c r="F230" s="246">
        <f t="shared" si="300"/>
        <v>0</v>
      </c>
      <c r="G230" s="244">
        <f>G231+G251+G259</f>
        <v>0</v>
      </c>
      <c r="H230" s="247">
        <f t="shared" ref="H230:I230" si="301">H231+H251+H259</f>
        <v>0</v>
      </c>
      <c r="I230" s="248">
        <f t="shared" si="301"/>
        <v>0</v>
      </c>
      <c r="J230" s="247">
        <f>J231+J251+J259</f>
        <v>0</v>
      </c>
      <c r="K230" s="249">
        <f t="shared" ref="K230:L230" si="302">K231+K251+K259</f>
        <v>0</v>
      </c>
      <c r="L230" s="248">
        <f t="shared" si="302"/>
        <v>0</v>
      </c>
      <c r="M230" s="243">
        <f>M231+M251+M259</f>
        <v>0</v>
      </c>
      <c r="N230" s="249">
        <f t="shared" ref="N230:O230" si="303">N231+N251+N259</f>
        <v>0</v>
      </c>
      <c r="O230" s="248">
        <f t="shared" si="303"/>
        <v>0</v>
      </c>
      <c r="P230" s="250"/>
    </row>
    <row r="231" spans="1:16" ht="14.25" hidden="1" customHeight="1" x14ac:dyDescent="0.25">
      <c r="A231" s="320">
        <v>6200</v>
      </c>
      <c r="B231" s="308" t="s">
        <v>248</v>
      </c>
      <c r="C231" s="254">
        <f t="shared" si="283"/>
        <v>0</v>
      </c>
      <c r="D231" s="321">
        <f>SUM(D232,D233,D235,D238,D244,D245,D246)</f>
        <v>0</v>
      </c>
      <c r="E231" s="322">
        <f t="shared" ref="E231:F231" si="304">SUM(E232,E233,E235,E238,E244,E245,E246)</f>
        <v>0</v>
      </c>
      <c r="F231" s="323">
        <f t="shared" si="304"/>
        <v>0</v>
      </c>
      <c r="G231" s="321">
        <f>SUM(G232,G233,G235,G238,G244,G245,G246)</f>
        <v>0</v>
      </c>
      <c r="H231" s="324">
        <f t="shared" ref="H231:I231" si="305">SUM(H232,H233,H235,H238,H244,H245,H246)</f>
        <v>0</v>
      </c>
      <c r="I231" s="256">
        <f t="shared" si="305"/>
        <v>0</v>
      </c>
      <c r="J231" s="324">
        <f>SUM(J232,J233,J235,J238,J244,J245,J246)</f>
        <v>0</v>
      </c>
      <c r="K231" s="255">
        <f t="shared" ref="K231:L231" si="306">SUM(K232,K233,K235,K238,K244,K245,K246)</f>
        <v>0</v>
      </c>
      <c r="L231" s="256">
        <f t="shared" si="306"/>
        <v>0</v>
      </c>
      <c r="M231" s="254">
        <f>SUM(M232,M233,M235,M238,M244,M245,M246)</f>
        <v>0</v>
      </c>
      <c r="N231" s="255">
        <f t="shared" ref="N231:O231" si="307">SUM(N232,N233,N235,N238,N244,N245,N246)</f>
        <v>0</v>
      </c>
      <c r="O231" s="256">
        <f t="shared" si="307"/>
        <v>0</v>
      </c>
      <c r="P231" s="257"/>
    </row>
    <row r="232" spans="1:16" ht="24" hidden="1" x14ac:dyDescent="0.25">
      <c r="A232" s="288">
        <v>6220</v>
      </c>
      <c r="B232" s="107" t="s">
        <v>249</v>
      </c>
      <c r="C232" s="108">
        <f t="shared" si="283"/>
        <v>0</v>
      </c>
      <c r="D232" s="266">
        <v>0</v>
      </c>
      <c r="E232" s="267"/>
      <c r="F232" s="268">
        <f>D232+E232</f>
        <v>0</v>
      </c>
      <c r="G232" s="266"/>
      <c r="H232" s="114"/>
      <c r="I232" s="269">
        <f>G232+H232</f>
        <v>0</v>
      </c>
      <c r="J232" s="114">
        <v>0</v>
      </c>
      <c r="K232" s="115"/>
      <c r="L232" s="269">
        <f>J232+K232</f>
        <v>0</v>
      </c>
      <c r="M232" s="270"/>
      <c r="N232" s="115"/>
      <c r="O232" s="269">
        <f>M232+N232</f>
        <v>0</v>
      </c>
      <c r="P232" s="271"/>
    </row>
    <row r="233" spans="1:16" hidden="1" x14ac:dyDescent="0.25">
      <c r="A233" s="277">
        <v>6230</v>
      </c>
      <c r="B233" s="119" t="s">
        <v>250</v>
      </c>
      <c r="C233" s="120">
        <f t="shared" si="283"/>
        <v>0</v>
      </c>
      <c r="D233" s="278">
        <f t="shared" ref="D233:O233" si="308">SUM(D234)</f>
        <v>0</v>
      </c>
      <c r="E233" s="279">
        <f t="shared" si="308"/>
        <v>0</v>
      </c>
      <c r="F233" s="71">
        <f t="shared" si="308"/>
        <v>0</v>
      </c>
      <c r="G233" s="278">
        <f t="shared" si="308"/>
        <v>0</v>
      </c>
      <c r="H233" s="280">
        <f t="shared" si="308"/>
        <v>0</v>
      </c>
      <c r="I233" s="274">
        <f t="shared" si="308"/>
        <v>0</v>
      </c>
      <c r="J233" s="280">
        <f t="shared" si="308"/>
        <v>0</v>
      </c>
      <c r="K233" s="281">
        <f t="shared" si="308"/>
        <v>0</v>
      </c>
      <c r="L233" s="274">
        <f t="shared" si="308"/>
        <v>0</v>
      </c>
      <c r="M233" s="120">
        <f t="shared" si="308"/>
        <v>0</v>
      </c>
      <c r="N233" s="281">
        <f t="shared" si="308"/>
        <v>0</v>
      </c>
      <c r="O233" s="274">
        <f t="shared" si="308"/>
        <v>0</v>
      </c>
      <c r="P233" s="276"/>
    </row>
    <row r="234" spans="1:16" hidden="1" x14ac:dyDescent="0.25">
      <c r="A234" s="67">
        <v>6239</v>
      </c>
      <c r="B234" s="107" t="s">
        <v>251</v>
      </c>
      <c r="C234" s="120">
        <f t="shared" si="283"/>
        <v>0</v>
      </c>
      <c r="D234" s="266">
        <v>0</v>
      </c>
      <c r="E234" s="267"/>
      <c r="F234" s="268">
        <f>D234+E234</f>
        <v>0</v>
      </c>
      <c r="G234" s="266"/>
      <c r="H234" s="114"/>
      <c r="I234" s="269">
        <f>G234+H234</f>
        <v>0</v>
      </c>
      <c r="J234" s="114">
        <v>0</v>
      </c>
      <c r="K234" s="115"/>
      <c r="L234" s="269">
        <f>J234+K234</f>
        <v>0</v>
      </c>
      <c r="M234" s="270"/>
      <c r="N234" s="115"/>
      <c r="O234" s="269">
        <f>M234+N234</f>
        <v>0</v>
      </c>
      <c r="P234" s="271"/>
    </row>
    <row r="235" spans="1:16" ht="24" hidden="1" x14ac:dyDescent="0.25">
      <c r="A235" s="277">
        <v>6240</v>
      </c>
      <c r="B235" s="119" t="s">
        <v>252</v>
      </c>
      <c r="C235" s="120">
        <f t="shared" si="283"/>
        <v>0</v>
      </c>
      <c r="D235" s="278">
        <f>SUM(D236:D237)</f>
        <v>0</v>
      </c>
      <c r="E235" s="279">
        <f t="shared" ref="E235:F235" si="309">SUM(E236:E237)</f>
        <v>0</v>
      </c>
      <c r="F235" s="71">
        <f t="shared" si="309"/>
        <v>0</v>
      </c>
      <c r="G235" s="278">
        <f>SUM(G236:G237)</f>
        <v>0</v>
      </c>
      <c r="H235" s="280">
        <f t="shared" ref="H235:I235" si="310">SUM(H236:H237)</f>
        <v>0</v>
      </c>
      <c r="I235" s="274">
        <f t="shared" si="310"/>
        <v>0</v>
      </c>
      <c r="J235" s="280">
        <f>SUM(J236:J237)</f>
        <v>0</v>
      </c>
      <c r="K235" s="281">
        <f t="shared" ref="K235:L235" si="311">SUM(K236:K237)</f>
        <v>0</v>
      </c>
      <c r="L235" s="274">
        <f t="shared" si="311"/>
        <v>0</v>
      </c>
      <c r="M235" s="120">
        <f>SUM(M236:M237)</f>
        <v>0</v>
      </c>
      <c r="N235" s="281">
        <f t="shared" ref="N235:O235" si="312">SUM(N236:N237)</f>
        <v>0</v>
      </c>
      <c r="O235" s="274">
        <f t="shared" si="312"/>
        <v>0</v>
      </c>
      <c r="P235" s="276"/>
    </row>
    <row r="236" spans="1:16" hidden="1" x14ac:dyDescent="0.25">
      <c r="A236" s="67">
        <v>6241</v>
      </c>
      <c r="B236" s="119" t="s">
        <v>253</v>
      </c>
      <c r="C236" s="120">
        <f t="shared" si="283"/>
        <v>0</v>
      </c>
      <c r="D236" s="272">
        <v>0</v>
      </c>
      <c r="E236" s="273"/>
      <c r="F236" s="71">
        <f t="shared" ref="F236:F237" si="313">D236+E236</f>
        <v>0</v>
      </c>
      <c r="G236" s="272"/>
      <c r="H236" s="126"/>
      <c r="I236" s="274">
        <f t="shared" ref="I236:I237" si="314">G236+H236</f>
        <v>0</v>
      </c>
      <c r="J236" s="126">
        <v>0</v>
      </c>
      <c r="K236" s="127"/>
      <c r="L236" s="274">
        <f t="shared" ref="L236:L237" si="315">J236+K236</f>
        <v>0</v>
      </c>
      <c r="M236" s="275"/>
      <c r="N236" s="127"/>
      <c r="O236" s="274">
        <f t="shared" ref="O236:O237" si="316">M236+N236</f>
        <v>0</v>
      </c>
      <c r="P236" s="276"/>
    </row>
    <row r="237" spans="1:16" hidden="1" x14ac:dyDescent="0.25">
      <c r="A237" s="67">
        <v>6242</v>
      </c>
      <c r="B237" s="119" t="s">
        <v>254</v>
      </c>
      <c r="C237" s="120">
        <f t="shared" si="283"/>
        <v>0</v>
      </c>
      <c r="D237" s="272">
        <v>0</v>
      </c>
      <c r="E237" s="273"/>
      <c r="F237" s="71">
        <f t="shared" si="313"/>
        <v>0</v>
      </c>
      <c r="G237" s="272"/>
      <c r="H237" s="126"/>
      <c r="I237" s="274">
        <f t="shared" si="314"/>
        <v>0</v>
      </c>
      <c r="J237" s="126">
        <v>0</v>
      </c>
      <c r="K237" s="127"/>
      <c r="L237" s="274">
        <f t="shared" si="315"/>
        <v>0</v>
      </c>
      <c r="M237" s="275"/>
      <c r="N237" s="127"/>
      <c r="O237" s="274">
        <f t="shared" si="316"/>
        <v>0</v>
      </c>
      <c r="P237" s="276"/>
    </row>
    <row r="238" spans="1:16" ht="25.5" hidden="1" customHeight="1" x14ac:dyDescent="0.25">
      <c r="A238" s="277">
        <v>6250</v>
      </c>
      <c r="B238" s="119" t="s">
        <v>255</v>
      </c>
      <c r="C238" s="120">
        <f t="shared" si="283"/>
        <v>0</v>
      </c>
      <c r="D238" s="278">
        <f>SUM(D239:D243)</f>
        <v>0</v>
      </c>
      <c r="E238" s="279">
        <f t="shared" ref="E238:F238" si="317">SUM(E239:E243)</f>
        <v>0</v>
      </c>
      <c r="F238" s="71">
        <f t="shared" si="317"/>
        <v>0</v>
      </c>
      <c r="G238" s="278">
        <f>SUM(G239:G243)</f>
        <v>0</v>
      </c>
      <c r="H238" s="280">
        <f t="shared" ref="H238:I238" si="318">SUM(H239:H243)</f>
        <v>0</v>
      </c>
      <c r="I238" s="274">
        <f t="shared" si="318"/>
        <v>0</v>
      </c>
      <c r="J238" s="280">
        <f>SUM(J239:J243)</f>
        <v>0</v>
      </c>
      <c r="K238" s="281">
        <f t="shared" ref="K238:L238" si="319">SUM(K239:K243)</f>
        <v>0</v>
      </c>
      <c r="L238" s="274">
        <f t="shared" si="319"/>
        <v>0</v>
      </c>
      <c r="M238" s="120">
        <f>SUM(M239:M243)</f>
        <v>0</v>
      </c>
      <c r="N238" s="281">
        <f t="shared" ref="N238:O238" si="320">SUM(N239:N243)</f>
        <v>0</v>
      </c>
      <c r="O238" s="274">
        <f t="shared" si="320"/>
        <v>0</v>
      </c>
      <c r="P238" s="276"/>
    </row>
    <row r="239" spans="1:16" ht="14.25" hidden="1" customHeight="1" x14ac:dyDescent="0.25">
      <c r="A239" s="67">
        <v>6252</v>
      </c>
      <c r="B239" s="119" t="s">
        <v>256</v>
      </c>
      <c r="C239" s="120">
        <f t="shared" si="283"/>
        <v>0</v>
      </c>
      <c r="D239" s="272">
        <v>0</v>
      </c>
      <c r="E239" s="273"/>
      <c r="F239" s="71">
        <f t="shared" ref="F239:F245" si="321">D239+E239</f>
        <v>0</v>
      </c>
      <c r="G239" s="272"/>
      <c r="H239" s="126"/>
      <c r="I239" s="274">
        <f t="shared" ref="I239:I245" si="322">G239+H239</f>
        <v>0</v>
      </c>
      <c r="J239" s="126">
        <v>0</v>
      </c>
      <c r="K239" s="127"/>
      <c r="L239" s="274">
        <f t="shared" ref="L239:L245" si="323">J239+K239</f>
        <v>0</v>
      </c>
      <c r="M239" s="275"/>
      <c r="N239" s="127"/>
      <c r="O239" s="274">
        <f t="shared" ref="O239:O245" si="324">M239+N239</f>
        <v>0</v>
      </c>
      <c r="P239" s="276"/>
    </row>
    <row r="240" spans="1:16" ht="14.25" hidden="1" customHeight="1" x14ac:dyDescent="0.25">
      <c r="A240" s="67">
        <v>6253</v>
      </c>
      <c r="B240" s="119" t="s">
        <v>257</v>
      </c>
      <c r="C240" s="120">
        <f t="shared" si="283"/>
        <v>0</v>
      </c>
      <c r="D240" s="272">
        <v>0</v>
      </c>
      <c r="E240" s="273"/>
      <c r="F240" s="71">
        <f t="shared" si="321"/>
        <v>0</v>
      </c>
      <c r="G240" s="272"/>
      <c r="H240" s="126"/>
      <c r="I240" s="274">
        <f t="shared" si="322"/>
        <v>0</v>
      </c>
      <c r="J240" s="126">
        <v>0</v>
      </c>
      <c r="K240" s="127"/>
      <c r="L240" s="274">
        <f t="shared" si="323"/>
        <v>0</v>
      </c>
      <c r="M240" s="275"/>
      <c r="N240" s="127"/>
      <c r="O240" s="274">
        <f t="shared" si="324"/>
        <v>0</v>
      </c>
      <c r="P240" s="276"/>
    </row>
    <row r="241" spans="1:16" ht="24" hidden="1" x14ac:dyDescent="0.25">
      <c r="A241" s="67">
        <v>6254</v>
      </c>
      <c r="B241" s="119" t="s">
        <v>258</v>
      </c>
      <c r="C241" s="120">
        <f t="shared" si="283"/>
        <v>0</v>
      </c>
      <c r="D241" s="272">
        <v>0</v>
      </c>
      <c r="E241" s="273"/>
      <c r="F241" s="71">
        <f t="shared" si="321"/>
        <v>0</v>
      </c>
      <c r="G241" s="272"/>
      <c r="H241" s="126"/>
      <c r="I241" s="274">
        <f t="shared" si="322"/>
        <v>0</v>
      </c>
      <c r="J241" s="126">
        <v>0</v>
      </c>
      <c r="K241" s="127"/>
      <c r="L241" s="274">
        <f t="shared" si="323"/>
        <v>0</v>
      </c>
      <c r="M241" s="275"/>
      <c r="N241" s="127"/>
      <c r="O241" s="274">
        <f t="shared" si="324"/>
        <v>0</v>
      </c>
      <c r="P241" s="276"/>
    </row>
    <row r="242" spans="1:16" ht="24" hidden="1" x14ac:dyDescent="0.25">
      <c r="A242" s="67">
        <v>6255</v>
      </c>
      <c r="B242" s="119" t="s">
        <v>259</v>
      </c>
      <c r="C242" s="120">
        <f t="shared" si="283"/>
        <v>0</v>
      </c>
      <c r="D242" s="272">
        <v>0</v>
      </c>
      <c r="E242" s="273"/>
      <c r="F242" s="71">
        <f t="shared" si="321"/>
        <v>0</v>
      </c>
      <c r="G242" s="272"/>
      <c r="H242" s="126"/>
      <c r="I242" s="274">
        <f t="shared" si="322"/>
        <v>0</v>
      </c>
      <c r="J242" s="126">
        <v>0</v>
      </c>
      <c r="K242" s="127"/>
      <c r="L242" s="274">
        <f t="shared" si="323"/>
        <v>0</v>
      </c>
      <c r="M242" s="275"/>
      <c r="N242" s="127"/>
      <c r="O242" s="274">
        <f t="shared" si="324"/>
        <v>0</v>
      </c>
      <c r="P242" s="276"/>
    </row>
    <row r="243" spans="1:16" hidden="1" x14ac:dyDescent="0.25">
      <c r="A243" s="67">
        <v>6259</v>
      </c>
      <c r="B243" s="119" t="s">
        <v>260</v>
      </c>
      <c r="C243" s="120">
        <f t="shared" si="283"/>
        <v>0</v>
      </c>
      <c r="D243" s="272">
        <v>0</v>
      </c>
      <c r="E243" s="273"/>
      <c r="F243" s="71">
        <f t="shared" si="321"/>
        <v>0</v>
      </c>
      <c r="G243" s="272"/>
      <c r="H243" s="126"/>
      <c r="I243" s="274">
        <f t="shared" si="322"/>
        <v>0</v>
      </c>
      <c r="J243" s="126">
        <v>0</v>
      </c>
      <c r="K243" s="127"/>
      <c r="L243" s="274">
        <f t="shared" si="323"/>
        <v>0</v>
      </c>
      <c r="M243" s="275"/>
      <c r="N243" s="127"/>
      <c r="O243" s="274">
        <f t="shared" si="324"/>
        <v>0</v>
      </c>
      <c r="P243" s="276"/>
    </row>
    <row r="244" spans="1:16" ht="24" hidden="1" x14ac:dyDescent="0.25">
      <c r="A244" s="277">
        <v>6260</v>
      </c>
      <c r="B244" s="119" t="s">
        <v>261</v>
      </c>
      <c r="C244" s="120">
        <f t="shared" si="283"/>
        <v>0</v>
      </c>
      <c r="D244" s="272">
        <v>0</v>
      </c>
      <c r="E244" s="273"/>
      <c r="F244" s="71">
        <f t="shared" si="321"/>
        <v>0</v>
      </c>
      <c r="G244" s="272"/>
      <c r="H244" s="126"/>
      <c r="I244" s="274">
        <f t="shared" si="322"/>
        <v>0</v>
      </c>
      <c r="J244" s="126">
        <v>0</v>
      </c>
      <c r="K244" s="127"/>
      <c r="L244" s="274">
        <f t="shared" si="323"/>
        <v>0</v>
      </c>
      <c r="M244" s="275"/>
      <c r="N244" s="127"/>
      <c r="O244" s="274">
        <f t="shared" si="324"/>
        <v>0</v>
      </c>
      <c r="P244" s="276"/>
    </row>
    <row r="245" spans="1:16" hidden="1" x14ac:dyDescent="0.25">
      <c r="A245" s="277">
        <v>6270</v>
      </c>
      <c r="B245" s="119" t="s">
        <v>262</v>
      </c>
      <c r="C245" s="120">
        <f t="shared" si="283"/>
        <v>0</v>
      </c>
      <c r="D245" s="272">
        <v>0</v>
      </c>
      <c r="E245" s="273"/>
      <c r="F245" s="71">
        <f t="shared" si="321"/>
        <v>0</v>
      </c>
      <c r="G245" s="272"/>
      <c r="H245" s="126"/>
      <c r="I245" s="274">
        <f t="shared" si="322"/>
        <v>0</v>
      </c>
      <c r="J245" s="126">
        <v>0</v>
      </c>
      <c r="K245" s="127"/>
      <c r="L245" s="274">
        <f t="shared" si="323"/>
        <v>0</v>
      </c>
      <c r="M245" s="275"/>
      <c r="N245" s="127"/>
      <c r="O245" s="274">
        <f t="shared" si="324"/>
        <v>0</v>
      </c>
      <c r="P245" s="276"/>
    </row>
    <row r="246" spans="1:16" hidden="1" x14ac:dyDescent="0.25">
      <c r="A246" s="288">
        <v>6290</v>
      </c>
      <c r="B246" s="107" t="s">
        <v>263</v>
      </c>
      <c r="C246" s="309">
        <f t="shared" si="283"/>
        <v>0</v>
      </c>
      <c r="D246" s="289">
        <f>SUM(D247:D250)</f>
        <v>0</v>
      </c>
      <c r="E246" s="290">
        <f t="shared" ref="E246:O246" si="325">SUM(E247:E250)</f>
        <v>0</v>
      </c>
      <c r="F246" s="268">
        <f t="shared" si="325"/>
        <v>0</v>
      </c>
      <c r="G246" s="289">
        <f t="shared" si="325"/>
        <v>0</v>
      </c>
      <c r="H246" s="291">
        <f t="shared" si="325"/>
        <v>0</v>
      </c>
      <c r="I246" s="269">
        <f t="shared" si="325"/>
        <v>0</v>
      </c>
      <c r="J246" s="291">
        <f t="shared" si="325"/>
        <v>0</v>
      </c>
      <c r="K246" s="292">
        <f t="shared" si="325"/>
        <v>0</v>
      </c>
      <c r="L246" s="269">
        <f t="shared" si="325"/>
        <v>0</v>
      </c>
      <c r="M246" s="309">
        <f t="shared" si="325"/>
        <v>0</v>
      </c>
      <c r="N246" s="310">
        <f t="shared" si="325"/>
        <v>0</v>
      </c>
      <c r="O246" s="311">
        <f t="shared" si="325"/>
        <v>0</v>
      </c>
      <c r="P246" s="312"/>
    </row>
    <row r="247" spans="1:16" hidden="1" x14ac:dyDescent="0.25">
      <c r="A247" s="67">
        <v>6291</v>
      </c>
      <c r="B247" s="119" t="s">
        <v>264</v>
      </c>
      <c r="C247" s="120">
        <f t="shared" si="283"/>
        <v>0</v>
      </c>
      <c r="D247" s="272">
        <v>0</v>
      </c>
      <c r="E247" s="273"/>
      <c r="F247" s="71">
        <f t="shared" ref="F247:F250" si="326">D247+E247</f>
        <v>0</v>
      </c>
      <c r="G247" s="272"/>
      <c r="H247" s="126"/>
      <c r="I247" s="274">
        <f t="shared" ref="I247:I250" si="327">G247+H247</f>
        <v>0</v>
      </c>
      <c r="J247" s="126">
        <v>0</v>
      </c>
      <c r="K247" s="127"/>
      <c r="L247" s="274">
        <f t="shared" ref="L247:L250" si="328">J247+K247</f>
        <v>0</v>
      </c>
      <c r="M247" s="275"/>
      <c r="N247" s="127"/>
      <c r="O247" s="274">
        <f t="shared" ref="O247:O250" si="329">M247+N247</f>
        <v>0</v>
      </c>
      <c r="P247" s="276"/>
    </row>
    <row r="248" spans="1:16" hidden="1" x14ac:dyDescent="0.25">
      <c r="A248" s="67">
        <v>6292</v>
      </c>
      <c r="B248" s="119" t="s">
        <v>265</v>
      </c>
      <c r="C248" s="120">
        <f t="shared" si="283"/>
        <v>0</v>
      </c>
      <c r="D248" s="272">
        <v>0</v>
      </c>
      <c r="E248" s="273"/>
      <c r="F248" s="71">
        <f t="shared" si="326"/>
        <v>0</v>
      </c>
      <c r="G248" s="272"/>
      <c r="H248" s="126"/>
      <c r="I248" s="274">
        <f t="shared" si="327"/>
        <v>0</v>
      </c>
      <c r="J248" s="126">
        <v>0</v>
      </c>
      <c r="K248" s="127"/>
      <c r="L248" s="274">
        <f t="shared" si="328"/>
        <v>0</v>
      </c>
      <c r="M248" s="275"/>
      <c r="N248" s="127"/>
      <c r="O248" s="274">
        <f t="shared" si="329"/>
        <v>0</v>
      </c>
      <c r="P248" s="276"/>
    </row>
    <row r="249" spans="1:16" ht="72" hidden="1" x14ac:dyDescent="0.25">
      <c r="A249" s="67">
        <v>6296</v>
      </c>
      <c r="B249" s="119" t="s">
        <v>266</v>
      </c>
      <c r="C249" s="120">
        <f t="shared" si="283"/>
        <v>0</v>
      </c>
      <c r="D249" s="272">
        <v>0</v>
      </c>
      <c r="E249" s="273"/>
      <c r="F249" s="71">
        <f t="shared" si="326"/>
        <v>0</v>
      </c>
      <c r="G249" s="272"/>
      <c r="H249" s="126"/>
      <c r="I249" s="274">
        <f t="shared" si="327"/>
        <v>0</v>
      </c>
      <c r="J249" s="126">
        <v>0</v>
      </c>
      <c r="K249" s="127"/>
      <c r="L249" s="274">
        <f t="shared" si="328"/>
        <v>0</v>
      </c>
      <c r="M249" s="275"/>
      <c r="N249" s="127"/>
      <c r="O249" s="274">
        <f t="shared" si="329"/>
        <v>0</v>
      </c>
      <c r="P249" s="276"/>
    </row>
    <row r="250" spans="1:16" ht="39.75" hidden="1" customHeight="1" x14ac:dyDescent="0.25">
      <c r="A250" s="67">
        <v>6299</v>
      </c>
      <c r="B250" s="119" t="s">
        <v>267</v>
      </c>
      <c r="C250" s="120">
        <f t="shared" si="283"/>
        <v>0</v>
      </c>
      <c r="D250" s="272">
        <v>0</v>
      </c>
      <c r="E250" s="273"/>
      <c r="F250" s="71">
        <f t="shared" si="326"/>
        <v>0</v>
      </c>
      <c r="G250" s="272"/>
      <c r="H250" s="126"/>
      <c r="I250" s="274">
        <f t="shared" si="327"/>
        <v>0</v>
      </c>
      <c r="J250" s="126">
        <v>0</v>
      </c>
      <c r="K250" s="127"/>
      <c r="L250" s="274">
        <f t="shared" si="328"/>
        <v>0</v>
      </c>
      <c r="M250" s="275"/>
      <c r="N250" s="127"/>
      <c r="O250" s="274">
        <f t="shared" si="329"/>
        <v>0</v>
      </c>
      <c r="P250" s="276"/>
    </row>
    <row r="251" spans="1:16" hidden="1" x14ac:dyDescent="0.25">
      <c r="A251" s="90">
        <v>6300</v>
      </c>
      <c r="B251" s="251" t="s">
        <v>268</v>
      </c>
      <c r="C251" s="91">
        <f t="shared" si="283"/>
        <v>0</v>
      </c>
      <c r="D251" s="252">
        <f>SUM(D252,D257,D258)</f>
        <v>0</v>
      </c>
      <c r="E251" s="253">
        <f t="shared" ref="E251:O251" si="330">SUM(E252,E257,E258)</f>
        <v>0</v>
      </c>
      <c r="F251" s="94">
        <f t="shared" si="330"/>
        <v>0</v>
      </c>
      <c r="G251" s="252">
        <f t="shared" si="330"/>
        <v>0</v>
      </c>
      <c r="H251" s="103">
        <f t="shared" si="330"/>
        <v>0</v>
      </c>
      <c r="I251" s="105">
        <f t="shared" si="330"/>
        <v>0</v>
      </c>
      <c r="J251" s="103">
        <f t="shared" si="330"/>
        <v>0</v>
      </c>
      <c r="K251" s="104">
        <f t="shared" si="330"/>
        <v>0</v>
      </c>
      <c r="L251" s="105">
        <f t="shared" si="330"/>
        <v>0</v>
      </c>
      <c r="M251" s="147">
        <f t="shared" si="330"/>
        <v>0</v>
      </c>
      <c r="N251" s="293">
        <f t="shared" si="330"/>
        <v>0</v>
      </c>
      <c r="O251" s="294">
        <f t="shared" si="330"/>
        <v>0</v>
      </c>
      <c r="P251" s="295"/>
    </row>
    <row r="252" spans="1:16" ht="24" hidden="1" x14ac:dyDescent="0.25">
      <c r="A252" s="288">
        <v>6320</v>
      </c>
      <c r="B252" s="107" t="s">
        <v>269</v>
      </c>
      <c r="C252" s="309">
        <f t="shared" si="283"/>
        <v>0</v>
      </c>
      <c r="D252" s="289">
        <f>SUM(D253:D256)</f>
        <v>0</v>
      </c>
      <c r="E252" s="290">
        <f t="shared" ref="E252:O252" si="331">SUM(E253:E256)</f>
        <v>0</v>
      </c>
      <c r="F252" s="268">
        <f t="shared" si="331"/>
        <v>0</v>
      </c>
      <c r="G252" s="289">
        <f t="shared" si="331"/>
        <v>0</v>
      </c>
      <c r="H252" s="291">
        <f t="shared" si="331"/>
        <v>0</v>
      </c>
      <c r="I252" s="269">
        <f t="shared" si="331"/>
        <v>0</v>
      </c>
      <c r="J252" s="291">
        <f t="shared" si="331"/>
        <v>0</v>
      </c>
      <c r="K252" s="292">
        <f t="shared" si="331"/>
        <v>0</v>
      </c>
      <c r="L252" s="269">
        <f t="shared" si="331"/>
        <v>0</v>
      </c>
      <c r="M252" s="108">
        <f t="shared" si="331"/>
        <v>0</v>
      </c>
      <c r="N252" s="292">
        <f t="shared" si="331"/>
        <v>0</v>
      </c>
      <c r="O252" s="269">
        <f t="shared" si="331"/>
        <v>0</v>
      </c>
      <c r="P252" s="271"/>
    </row>
    <row r="253" spans="1:16" hidden="1" x14ac:dyDescent="0.25">
      <c r="A253" s="67">
        <v>6322</v>
      </c>
      <c r="B253" s="119" t="s">
        <v>270</v>
      </c>
      <c r="C253" s="120">
        <f t="shared" si="283"/>
        <v>0</v>
      </c>
      <c r="D253" s="272">
        <v>0</v>
      </c>
      <c r="E253" s="273"/>
      <c r="F253" s="71">
        <f t="shared" ref="F253:F258" si="332">D253+E253</f>
        <v>0</v>
      </c>
      <c r="G253" s="272"/>
      <c r="H253" s="126"/>
      <c r="I253" s="274">
        <f t="shared" ref="I253:I258" si="333">G253+H253</f>
        <v>0</v>
      </c>
      <c r="J253" s="126">
        <v>0</v>
      </c>
      <c r="K253" s="127"/>
      <c r="L253" s="274">
        <f t="shared" ref="L253:L258" si="334">J253+K253</f>
        <v>0</v>
      </c>
      <c r="M253" s="275"/>
      <c r="N253" s="127"/>
      <c r="O253" s="274">
        <f t="shared" ref="O253:O258" si="335">M253+N253</f>
        <v>0</v>
      </c>
      <c r="P253" s="276"/>
    </row>
    <row r="254" spans="1:16" ht="24" hidden="1" x14ac:dyDescent="0.25">
      <c r="A254" s="67">
        <v>6323</v>
      </c>
      <c r="B254" s="119" t="s">
        <v>271</v>
      </c>
      <c r="C254" s="120">
        <f t="shared" si="283"/>
        <v>0</v>
      </c>
      <c r="D254" s="272">
        <v>0</v>
      </c>
      <c r="E254" s="273"/>
      <c r="F254" s="71">
        <f t="shared" si="332"/>
        <v>0</v>
      </c>
      <c r="G254" s="272"/>
      <c r="H254" s="126"/>
      <c r="I254" s="274">
        <f t="shared" si="333"/>
        <v>0</v>
      </c>
      <c r="J254" s="126">
        <v>0</v>
      </c>
      <c r="K254" s="127"/>
      <c r="L254" s="274">
        <f t="shared" si="334"/>
        <v>0</v>
      </c>
      <c r="M254" s="275"/>
      <c r="N254" s="127"/>
      <c r="O254" s="274">
        <f t="shared" si="335"/>
        <v>0</v>
      </c>
      <c r="P254" s="276"/>
    </row>
    <row r="255" spans="1:16" ht="24" hidden="1" x14ac:dyDescent="0.25">
      <c r="A255" s="67">
        <v>6324</v>
      </c>
      <c r="B255" s="119" t="s">
        <v>272</v>
      </c>
      <c r="C255" s="120">
        <f t="shared" si="283"/>
        <v>0</v>
      </c>
      <c r="D255" s="272">
        <v>0</v>
      </c>
      <c r="E255" s="273"/>
      <c r="F255" s="71">
        <f t="shared" si="332"/>
        <v>0</v>
      </c>
      <c r="G255" s="272"/>
      <c r="H255" s="126"/>
      <c r="I255" s="274">
        <f t="shared" si="333"/>
        <v>0</v>
      </c>
      <c r="J255" s="126">
        <v>0</v>
      </c>
      <c r="K255" s="127"/>
      <c r="L255" s="274">
        <f t="shared" si="334"/>
        <v>0</v>
      </c>
      <c r="M255" s="275"/>
      <c r="N255" s="127"/>
      <c r="O255" s="274">
        <f t="shared" si="335"/>
        <v>0</v>
      </c>
      <c r="P255" s="276"/>
    </row>
    <row r="256" spans="1:16" hidden="1" x14ac:dyDescent="0.25">
      <c r="A256" s="56">
        <v>6329</v>
      </c>
      <c r="B256" s="107" t="s">
        <v>273</v>
      </c>
      <c r="C256" s="108">
        <f t="shared" si="283"/>
        <v>0</v>
      </c>
      <c r="D256" s="266">
        <v>0</v>
      </c>
      <c r="E256" s="267"/>
      <c r="F256" s="268">
        <f t="shared" si="332"/>
        <v>0</v>
      </c>
      <c r="G256" s="266"/>
      <c r="H256" s="114"/>
      <c r="I256" s="269">
        <f t="shared" si="333"/>
        <v>0</v>
      </c>
      <c r="J256" s="114">
        <v>0</v>
      </c>
      <c r="K256" s="115"/>
      <c r="L256" s="269">
        <f t="shared" si="334"/>
        <v>0</v>
      </c>
      <c r="M256" s="270"/>
      <c r="N256" s="115"/>
      <c r="O256" s="269">
        <f t="shared" si="335"/>
        <v>0</v>
      </c>
      <c r="P256" s="271"/>
    </row>
    <row r="257" spans="1:16" hidden="1" x14ac:dyDescent="0.25">
      <c r="A257" s="332">
        <v>6330</v>
      </c>
      <c r="B257" s="333" t="s">
        <v>274</v>
      </c>
      <c r="C257" s="309">
        <f t="shared" si="283"/>
        <v>0</v>
      </c>
      <c r="D257" s="314">
        <v>0</v>
      </c>
      <c r="E257" s="315"/>
      <c r="F257" s="316">
        <f t="shared" si="332"/>
        <v>0</v>
      </c>
      <c r="G257" s="314"/>
      <c r="H257" s="317"/>
      <c r="I257" s="311">
        <f t="shared" si="333"/>
        <v>0</v>
      </c>
      <c r="J257" s="317">
        <v>0</v>
      </c>
      <c r="K257" s="318"/>
      <c r="L257" s="311">
        <f t="shared" si="334"/>
        <v>0</v>
      </c>
      <c r="M257" s="319"/>
      <c r="N257" s="318"/>
      <c r="O257" s="311">
        <f t="shared" si="335"/>
        <v>0</v>
      </c>
      <c r="P257" s="312"/>
    </row>
    <row r="258" spans="1:16" hidden="1" x14ac:dyDescent="0.25">
      <c r="A258" s="277">
        <v>6360</v>
      </c>
      <c r="B258" s="119" t="s">
        <v>275</v>
      </c>
      <c r="C258" s="120">
        <f t="shared" si="283"/>
        <v>0</v>
      </c>
      <c r="D258" s="272">
        <v>0</v>
      </c>
      <c r="E258" s="273"/>
      <c r="F258" s="71">
        <f t="shared" si="332"/>
        <v>0</v>
      </c>
      <c r="G258" s="272"/>
      <c r="H258" s="126"/>
      <c r="I258" s="274">
        <f t="shared" si="333"/>
        <v>0</v>
      </c>
      <c r="J258" s="126">
        <v>0</v>
      </c>
      <c r="K258" s="127"/>
      <c r="L258" s="274">
        <f t="shared" si="334"/>
        <v>0</v>
      </c>
      <c r="M258" s="275"/>
      <c r="N258" s="127"/>
      <c r="O258" s="274">
        <f t="shared" si="335"/>
        <v>0</v>
      </c>
      <c r="P258" s="276"/>
    </row>
    <row r="259" spans="1:16" ht="24" hidden="1" x14ac:dyDescent="0.25">
      <c r="A259" s="90">
        <v>6400</v>
      </c>
      <c r="B259" s="251" t="s">
        <v>276</v>
      </c>
      <c r="C259" s="91">
        <f t="shared" si="283"/>
        <v>0</v>
      </c>
      <c r="D259" s="252">
        <f>SUM(D260,D264)</f>
        <v>0</v>
      </c>
      <c r="E259" s="253">
        <f t="shared" ref="E259:O259" si="336">SUM(E260,E264)</f>
        <v>0</v>
      </c>
      <c r="F259" s="94">
        <f t="shared" si="336"/>
        <v>0</v>
      </c>
      <c r="G259" s="252">
        <f t="shared" si="336"/>
        <v>0</v>
      </c>
      <c r="H259" s="103">
        <f t="shared" si="336"/>
        <v>0</v>
      </c>
      <c r="I259" s="105">
        <f t="shared" si="336"/>
        <v>0</v>
      </c>
      <c r="J259" s="103">
        <f t="shared" si="336"/>
        <v>0</v>
      </c>
      <c r="K259" s="104">
        <f t="shared" si="336"/>
        <v>0</v>
      </c>
      <c r="L259" s="105">
        <f t="shared" si="336"/>
        <v>0</v>
      </c>
      <c r="M259" s="147">
        <f t="shared" si="336"/>
        <v>0</v>
      </c>
      <c r="N259" s="293">
        <f t="shared" si="336"/>
        <v>0</v>
      </c>
      <c r="O259" s="294">
        <f t="shared" si="336"/>
        <v>0</v>
      </c>
      <c r="P259" s="295"/>
    </row>
    <row r="260" spans="1:16" ht="24" hidden="1" x14ac:dyDescent="0.25">
      <c r="A260" s="288">
        <v>6410</v>
      </c>
      <c r="B260" s="107" t="s">
        <v>277</v>
      </c>
      <c r="C260" s="108">
        <f t="shared" si="283"/>
        <v>0</v>
      </c>
      <c r="D260" s="289">
        <f>SUM(D261:D263)</f>
        <v>0</v>
      </c>
      <c r="E260" s="290">
        <f t="shared" ref="E260:O260" si="337">SUM(E261:E263)</f>
        <v>0</v>
      </c>
      <c r="F260" s="268">
        <f t="shared" si="337"/>
        <v>0</v>
      </c>
      <c r="G260" s="289">
        <f t="shared" si="337"/>
        <v>0</v>
      </c>
      <c r="H260" s="291">
        <f t="shared" si="337"/>
        <v>0</v>
      </c>
      <c r="I260" s="269">
        <f t="shared" si="337"/>
        <v>0</v>
      </c>
      <c r="J260" s="291">
        <f t="shared" si="337"/>
        <v>0</v>
      </c>
      <c r="K260" s="292">
        <f t="shared" si="337"/>
        <v>0</v>
      </c>
      <c r="L260" s="269">
        <f t="shared" si="337"/>
        <v>0</v>
      </c>
      <c r="M260" s="133">
        <f t="shared" si="337"/>
        <v>0</v>
      </c>
      <c r="N260" s="304">
        <f t="shared" si="337"/>
        <v>0</v>
      </c>
      <c r="O260" s="305">
        <f t="shared" si="337"/>
        <v>0</v>
      </c>
      <c r="P260" s="306"/>
    </row>
    <row r="261" spans="1:16" hidden="1" x14ac:dyDescent="0.25">
      <c r="A261" s="67">
        <v>6411</v>
      </c>
      <c r="B261" s="296" t="s">
        <v>278</v>
      </c>
      <c r="C261" s="120">
        <f t="shared" si="283"/>
        <v>0</v>
      </c>
      <c r="D261" s="272">
        <v>0</v>
      </c>
      <c r="E261" s="273"/>
      <c r="F261" s="71">
        <f t="shared" ref="F261:F263" si="338">D261+E261</f>
        <v>0</v>
      </c>
      <c r="G261" s="272"/>
      <c r="H261" s="126"/>
      <c r="I261" s="274">
        <f t="shared" ref="I261:I263" si="339">G261+H261</f>
        <v>0</v>
      </c>
      <c r="J261" s="126">
        <v>0</v>
      </c>
      <c r="K261" s="127"/>
      <c r="L261" s="274">
        <f t="shared" ref="L261:L263" si="340">J261+K261</f>
        <v>0</v>
      </c>
      <c r="M261" s="275"/>
      <c r="N261" s="127"/>
      <c r="O261" s="274">
        <f t="shared" ref="O261:O263" si="341">M261+N261</f>
        <v>0</v>
      </c>
      <c r="P261" s="276"/>
    </row>
    <row r="262" spans="1:16" ht="36" hidden="1" x14ac:dyDescent="0.25">
      <c r="A262" s="67">
        <v>6412</v>
      </c>
      <c r="B262" s="119" t="s">
        <v>279</v>
      </c>
      <c r="C262" s="120">
        <f t="shared" si="283"/>
        <v>0</v>
      </c>
      <c r="D262" s="272">
        <v>0</v>
      </c>
      <c r="E262" s="273"/>
      <c r="F262" s="71">
        <f t="shared" si="338"/>
        <v>0</v>
      </c>
      <c r="G262" s="272"/>
      <c r="H262" s="126"/>
      <c r="I262" s="274">
        <f t="shared" si="339"/>
        <v>0</v>
      </c>
      <c r="J262" s="126">
        <v>0</v>
      </c>
      <c r="K262" s="127"/>
      <c r="L262" s="274">
        <f t="shared" si="340"/>
        <v>0</v>
      </c>
      <c r="M262" s="275"/>
      <c r="N262" s="127"/>
      <c r="O262" s="274">
        <f t="shared" si="341"/>
        <v>0</v>
      </c>
      <c r="P262" s="276"/>
    </row>
    <row r="263" spans="1:16" ht="36" hidden="1" x14ac:dyDescent="0.25">
      <c r="A263" s="67">
        <v>6419</v>
      </c>
      <c r="B263" s="119" t="s">
        <v>280</v>
      </c>
      <c r="C263" s="120">
        <f t="shared" si="283"/>
        <v>0</v>
      </c>
      <c r="D263" s="272">
        <v>0</v>
      </c>
      <c r="E263" s="273"/>
      <c r="F263" s="71">
        <f t="shared" si="338"/>
        <v>0</v>
      </c>
      <c r="G263" s="272"/>
      <c r="H263" s="126"/>
      <c r="I263" s="274">
        <f t="shared" si="339"/>
        <v>0</v>
      </c>
      <c r="J263" s="126">
        <v>0</v>
      </c>
      <c r="K263" s="127"/>
      <c r="L263" s="274">
        <f t="shared" si="340"/>
        <v>0</v>
      </c>
      <c r="M263" s="275"/>
      <c r="N263" s="127"/>
      <c r="O263" s="274">
        <f t="shared" si="341"/>
        <v>0</v>
      </c>
      <c r="P263" s="276"/>
    </row>
    <row r="264" spans="1:16" ht="36" hidden="1" x14ac:dyDescent="0.25">
      <c r="A264" s="277">
        <v>6420</v>
      </c>
      <c r="B264" s="119" t="s">
        <v>281</v>
      </c>
      <c r="C264" s="120">
        <f t="shared" si="283"/>
        <v>0</v>
      </c>
      <c r="D264" s="278">
        <f>SUM(D265:D268)</f>
        <v>0</v>
      </c>
      <c r="E264" s="279">
        <f t="shared" ref="E264:F264" si="342">SUM(E265:E268)</f>
        <v>0</v>
      </c>
      <c r="F264" s="71">
        <f t="shared" si="342"/>
        <v>0</v>
      </c>
      <c r="G264" s="278">
        <f>SUM(G265:G268)</f>
        <v>0</v>
      </c>
      <c r="H264" s="280">
        <f t="shared" ref="H264:I264" si="343">SUM(H265:H268)</f>
        <v>0</v>
      </c>
      <c r="I264" s="274">
        <f t="shared" si="343"/>
        <v>0</v>
      </c>
      <c r="J264" s="280">
        <f>SUM(J265:J268)</f>
        <v>0</v>
      </c>
      <c r="K264" s="281">
        <f t="shared" ref="K264:L264" si="344">SUM(K265:K268)</f>
        <v>0</v>
      </c>
      <c r="L264" s="274">
        <f t="shared" si="344"/>
        <v>0</v>
      </c>
      <c r="M264" s="120">
        <f>SUM(M265:M268)</f>
        <v>0</v>
      </c>
      <c r="N264" s="281">
        <f t="shared" ref="N264:O264" si="345">SUM(N265:N268)</f>
        <v>0</v>
      </c>
      <c r="O264" s="274">
        <f t="shared" si="345"/>
        <v>0</v>
      </c>
      <c r="P264" s="276"/>
    </row>
    <row r="265" spans="1:16" hidden="1" x14ac:dyDescent="0.25">
      <c r="A265" s="67">
        <v>6421</v>
      </c>
      <c r="B265" s="119" t="s">
        <v>282</v>
      </c>
      <c r="C265" s="120">
        <f t="shared" si="283"/>
        <v>0</v>
      </c>
      <c r="D265" s="272">
        <v>0</v>
      </c>
      <c r="E265" s="273"/>
      <c r="F265" s="71">
        <f t="shared" ref="F265:F268" si="346">D265+E265</f>
        <v>0</v>
      </c>
      <c r="G265" s="272"/>
      <c r="H265" s="126"/>
      <c r="I265" s="274">
        <f t="shared" ref="I265:I268" si="347">G265+H265</f>
        <v>0</v>
      </c>
      <c r="J265" s="126">
        <v>0</v>
      </c>
      <c r="K265" s="127"/>
      <c r="L265" s="274">
        <f t="shared" ref="L265:L268" si="348">J265+K265</f>
        <v>0</v>
      </c>
      <c r="M265" s="275"/>
      <c r="N265" s="127"/>
      <c r="O265" s="274">
        <f t="shared" ref="O265:O268" si="349">M265+N265</f>
        <v>0</v>
      </c>
      <c r="P265" s="276"/>
    </row>
    <row r="266" spans="1:16" hidden="1" x14ac:dyDescent="0.25">
      <c r="A266" s="67">
        <v>6422</v>
      </c>
      <c r="B266" s="119" t="s">
        <v>283</v>
      </c>
      <c r="C266" s="120">
        <f t="shared" si="283"/>
        <v>0</v>
      </c>
      <c r="D266" s="272">
        <v>0</v>
      </c>
      <c r="E266" s="273"/>
      <c r="F266" s="71">
        <f t="shared" si="346"/>
        <v>0</v>
      </c>
      <c r="G266" s="272"/>
      <c r="H266" s="126"/>
      <c r="I266" s="274">
        <f t="shared" si="347"/>
        <v>0</v>
      </c>
      <c r="J266" s="126">
        <v>0</v>
      </c>
      <c r="K266" s="127"/>
      <c r="L266" s="274">
        <f t="shared" si="348"/>
        <v>0</v>
      </c>
      <c r="M266" s="275"/>
      <c r="N266" s="127"/>
      <c r="O266" s="274">
        <f t="shared" si="349"/>
        <v>0</v>
      </c>
      <c r="P266" s="276"/>
    </row>
    <row r="267" spans="1:16" ht="13.5" hidden="1" customHeight="1" x14ac:dyDescent="0.25">
      <c r="A267" s="67">
        <v>6423</v>
      </c>
      <c r="B267" s="119" t="s">
        <v>284</v>
      </c>
      <c r="C267" s="120">
        <f t="shared" si="283"/>
        <v>0</v>
      </c>
      <c r="D267" s="272">
        <v>0</v>
      </c>
      <c r="E267" s="273"/>
      <c r="F267" s="71">
        <f t="shared" si="346"/>
        <v>0</v>
      </c>
      <c r="G267" s="272"/>
      <c r="H267" s="126"/>
      <c r="I267" s="274">
        <f t="shared" si="347"/>
        <v>0</v>
      </c>
      <c r="J267" s="126">
        <v>0</v>
      </c>
      <c r="K267" s="127"/>
      <c r="L267" s="274">
        <f t="shared" si="348"/>
        <v>0</v>
      </c>
      <c r="M267" s="275"/>
      <c r="N267" s="127"/>
      <c r="O267" s="274">
        <f t="shared" si="349"/>
        <v>0</v>
      </c>
      <c r="P267" s="276"/>
    </row>
    <row r="268" spans="1:16" ht="24" hidden="1" x14ac:dyDescent="0.25">
      <c r="A268" s="67">
        <v>6424</v>
      </c>
      <c r="B268" s="119" t="s">
        <v>285</v>
      </c>
      <c r="C268" s="120">
        <f t="shared" si="283"/>
        <v>0</v>
      </c>
      <c r="D268" s="272">
        <v>0</v>
      </c>
      <c r="E268" s="273"/>
      <c r="F268" s="71">
        <f t="shared" si="346"/>
        <v>0</v>
      </c>
      <c r="G268" s="272"/>
      <c r="H268" s="126"/>
      <c r="I268" s="274">
        <f t="shared" si="347"/>
        <v>0</v>
      </c>
      <c r="J268" s="126">
        <v>0</v>
      </c>
      <c r="K268" s="127"/>
      <c r="L268" s="274">
        <f t="shared" si="348"/>
        <v>0</v>
      </c>
      <c r="M268" s="275"/>
      <c r="N268" s="127"/>
      <c r="O268" s="274">
        <f t="shared" si="349"/>
        <v>0</v>
      </c>
      <c r="P268" s="276"/>
    </row>
    <row r="269" spans="1:16" ht="36" hidden="1" x14ac:dyDescent="0.25">
      <c r="A269" s="334">
        <v>7000</v>
      </c>
      <c r="B269" s="334" t="s">
        <v>286</v>
      </c>
      <c r="C269" s="335">
        <f t="shared" si="283"/>
        <v>0</v>
      </c>
      <c r="D269" s="336">
        <f>SUM(D270,D281)</f>
        <v>0</v>
      </c>
      <c r="E269" s="337">
        <f t="shared" ref="E269:F269" si="350">SUM(E270,E281)</f>
        <v>0</v>
      </c>
      <c r="F269" s="338">
        <f t="shared" si="350"/>
        <v>0</v>
      </c>
      <c r="G269" s="336">
        <f>SUM(G270,G281)</f>
        <v>0</v>
      </c>
      <c r="H269" s="339">
        <f t="shared" ref="H269:I269" si="351">SUM(H270,H281)</f>
        <v>0</v>
      </c>
      <c r="I269" s="340">
        <f t="shared" si="351"/>
        <v>0</v>
      </c>
      <c r="J269" s="339">
        <f>SUM(J270,J281)</f>
        <v>0</v>
      </c>
      <c r="K269" s="341">
        <f t="shared" ref="K269:L269" si="352">SUM(K270,K281)</f>
        <v>0</v>
      </c>
      <c r="L269" s="340">
        <f t="shared" si="352"/>
        <v>0</v>
      </c>
      <c r="M269" s="342">
        <f>SUM(M270,M281)</f>
        <v>0</v>
      </c>
      <c r="N269" s="343">
        <f t="shared" ref="N269:O269" si="353">SUM(N270,N281)</f>
        <v>0</v>
      </c>
      <c r="O269" s="344">
        <f t="shared" si="353"/>
        <v>0</v>
      </c>
      <c r="P269" s="345"/>
    </row>
    <row r="270" spans="1:16" hidden="1" x14ac:dyDescent="0.25">
      <c r="A270" s="90">
        <v>7200</v>
      </c>
      <c r="B270" s="251" t="s">
        <v>287</v>
      </c>
      <c r="C270" s="91">
        <f t="shared" si="283"/>
        <v>0</v>
      </c>
      <c r="D270" s="252">
        <f>SUM(D271,D272,D275,D276,D280)</f>
        <v>0</v>
      </c>
      <c r="E270" s="253">
        <f t="shared" ref="E270:F270" si="354">SUM(E271,E272,E275,E276,E280)</f>
        <v>0</v>
      </c>
      <c r="F270" s="94">
        <f t="shared" si="354"/>
        <v>0</v>
      </c>
      <c r="G270" s="252">
        <f>SUM(G271,G272,G275,G276,G280)</f>
        <v>0</v>
      </c>
      <c r="H270" s="103">
        <f t="shared" ref="H270:I270" si="355">SUM(H271,H272,H275,H276,H280)</f>
        <v>0</v>
      </c>
      <c r="I270" s="105">
        <f t="shared" si="355"/>
        <v>0</v>
      </c>
      <c r="J270" s="103">
        <f>SUM(J271,J272,J275,J276,J280)</f>
        <v>0</v>
      </c>
      <c r="K270" s="104">
        <f t="shared" ref="K270:L270" si="356">SUM(K271,K272,K275,K276,K280)</f>
        <v>0</v>
      </c>
      <c r="L270" s="105">
        <f t="shared" si="356"/>
        <v>0</v>
      </c>
      <c r="M270" s="254">
        <f>SUM(M271,M272,M275,M276,M280)</f>
        <v>0</v>
      </c>
      <c r="N270" s="255">
        <f t="shared" ref="N270:O270" si="357">SUM(N271,N272,N275,N276,N280)</f>
        <v>0</v>
      </c>
      <c r="O270" s="256">
        <f t="shared" si="357"/>
        <v>0</v>
      </c>
      <c r="P270" s="257"/>
    </row>
    <row r="271" spans="1:16" ht="24" hidden="1" x14ac:dyDescent="0.25">
      <c r="A271" s="288">
        <v>7210</v>
      </c>
      <c r="B271" s="107" t="s">
        <v>288</v>
      </c>
      <c r="C271" s="108">
        <f t="shared" si="283"/>
        <v>0</v>
      </c>
      <c r="D271" s="266">
        <v>0</v>
      </c>
      <c r="E271" s="267"/>
      <c r="F271" s="268">
        <f>D271+E271</f>
        <v>0</v>
      </c>
      <c r="G271" s="266"/>
      <c r="H271" s="114"/>
      <c r="I271" s="269">
        <f>G271+H271</f>
        <v>0</v>
      </c>
      <c r="J271" s="114">
        <v>0</v>
      </c>
      <c r="K271" s="115"/>
      <c r="L271" s="269">
        <f>J271+K271</f>
        <v>0</v>
      </c>
      <c r="M271" s="270"/>
      <c r="N271" s="115"/>
      <c r="O271" s="269">
        <f>M271+N271</f>
        <v>0</v>
      </c>
      <c r="P271" s="271"/>
    </row>
    <row r="272" spans="1:16" s="346" customFormat="1" ht="24" hidden="1" x14ac:dyDescent="0.25">
      <c r="A272" s="277">
        <v>7220</v>
      </c>
      <c r="B272" s="119" t="s">
        <v>289</v>
      </c>
      <c r="C272" s="120">
        <f t="shared" si="283"/>
        <v>0</v>
      </c>
      <c r="D272" s="278">
        <f>SUM(D273:D274)</f>
        <v>0</v>
      </c>
      <c r="E272" s="279">
        <f t="shared" ref="E272:F272" si="358">SUM(E273:E274)</f>
        <v>0</v>
      </c>
      <c r="F272" s="71">
        <f t="shared" si="358"/>
        <v>0</v>
      </c>
      <c r="G272" s="278">
        <f>SUM(G273:G274)</f>
        <v>0</v>
      </c>
      <c r="H272" s="280">
        <f t="shared" ref="H272:I272" si="359">SUM(H273:H274)</f>
        <v>0</v>
      </c>
      <c r="I272" s="274">
        <f t="shared" si="359"/>
        <v>0</v>
      </c>
      <c r="J272" s="280">
        <f>SUM(J273:J274)</f>
        <v>0</v>
      </c>
      <c r="K272" s="281">
        <f t="shared" ref="K272:L272" si="360">SUM(K273:K274)</f>
        <v>0</v>
      </c>
      <c r="L272" s="274">
        <f t="shared" si="360"/>
        <v>0</v>
      </c>
      <c r="M272" s="120">
        <f>SUM(M273:M274)</f>
        <v>0</v>
      </c>
      <c r="N272" s="281">
        <f t="shared" ref="N272:O272" si="361">SUM(N273:N274)</f>
        <v>0</v>
      </c>
      <c r="O272" s="274">
        <f t="shared" si="361"/>
        <v>0</v>
      </c>
      <c r="P272" s="276"/>
    </row>
    <row r="273" spans="1:16" s="346" customFormat="1" ht="36" hidden="1" x14ac:dyDescent="0.25">
      <c r="A273" s="67">
        <v>7221</v>
      </c>
      <c r="B273" s="119" t="s">
        <v>290</v>
      </c>
      <c r="C273" s="120">
        <f t="shared" si="283"/>
        <v>0</v>
      </c>
      <c r="D273" s="272">
        <v>0</v>
      </c>
      <c r="E273" s="273"/>
      <c r="F273" s="71">
        <f t="shared" ref="F273:F275" si="362">D273+E273</f>
        <v>0</v>
      </c>
      <c r="G273" s="272"/>
      <c r="H273" s="126"/>
      <c r="I273" s="274">
        <f t="shared" ref="I273:I275" si="363">G273+H273</f>
        <v>0</v>
      </c>
      <c r="J273" s="126">
        <v>0</v>
      </c>
      <c r="K273" s="127"/>
      <c r="L273" s="274">
        <f t="shared" ref="L273:L275" si="364">J273+K273</f>
        <v>0</v>
      </c>
      <c r="M273" s="275"/>
      <c r="N273" s="127"/>
      <c r="O273" s="274">
        <f t="shared" ref="O273:O275" si="365">M273+N273</f>
        <v>0</v>
      </c>
      <c r="P273" s="276"/>
    </row>
    <row r="274" spans="1:16" s="346" customFormat="1" ht="36" hidden="1" x14ac:dyDescent="0.25">
      <c r="A274" s="67">
        <v>7222</v>
      </c>
      <c r="B274" s="119" t="s">
        <v>291</v>
      </c>
      <c r="C274" s="120">
        <f t="shared" si="283"/>
        <v>0</v>
      </c>
      <c r="D274" s="272">
        <v>0</v>
      </c>
      <c r="E274" s="273"/>
      <c r="F274" s="71">
        <f t="shared" si="362"/>
        <v>0</v>
      </c>
      <c r="G274" s="272"/>
      <c r="H274" s="126"/>
      <c r="I274" s="274">
        <f t="shared" si="363"/>
        <v>0</v>
      </c>
      <c r="J274" s="126">
        <v>0</v>
      </c>
      <c r="K274" s="127"/>
      <c r="L274" s="274">
        <f t="shared" si="364"/>
        <v>0</v>
      </c>
      <c r="M274" s="275"/>
      <c r="N274" s="127"/>
      <c r="O274" s="274">
        <f t="shared" si="365"/>
        <v>0</v>
      </c>
      <c r="P274" s="276"/>
    </row>
    <row r="275" spans="1:16" ht="24" hidden="1" x14ac:dyDescent="0.25">
      <c r="A275" s="277">
        <v>7230</v>
      </c>
      <c r="B275" s="119" t="s">
        <v>292</v>
      </c>
      <c r="C275" s="120">
        <f t="shared" si="283"/>
        <v>0</v>
      </c>
      <c r="D275" s="272">
        <v>0</v>
      </c>
      <c r="E275" s="273"/>
      <c r="F275" s="71">
        <f t="shared" si="362"/>
        <v>0</v>
      </c>
      <c r="G275" s="272"/>
      <c r="H275" s="126"/>
      <c r="I275" s="274">
        <f t="shared" si="363"/>
        <v>0</v>
      </c>
      <c r="J275" s="126">
        <v>0</v>
      </c>
      <c r="K275" s="127"/>
      <c r="L275" s="274">
        <f t="shared" si="364"/>
        <v>0</v>
      </c>
      <c r="M275" s="275"/>
      <c r="N275" s="127"/>
      <c r="O275" s="274">
        <f t="shared" si="365"/>
        <v>0</v>
      </c>
      <c r="P275" s="276"/>
    </row>
    <row r="276" spans="1:16" ht="24" hidden="1" x14ac:dyDescent="0.25">
      <c r="A276" s="277">
        <v>7240</v>
      </c>
      <c r="B276" s="119" t="s">
        <v>293</v>
      </c>
      <c r="C276" s="120">
        <f t="shared" si="283"/>
        <v>0</v>
      </c>
      <c r="D276" s="278">
        <f t="shared" ref="D276:O276" si="366">SUM(D277:D279)</f>
        <v>0</v>
      </c>
      <c r="E276" s="279">
        <f t="shared" si="366"/>
        <v>0</v>
      </c>
      <c r="F276" s="71">
        <f t="shared" si="366"/>
        <v>0</v>
      </c>
      <c r="G276" s="278">
        <f t="shared" si="366"/>
        <v>0</v>
      </c>
      <c r="H276" s="280">
        <f t="shared" si="366"/>
        <v>0</v>
      </c>
      <c r="I276" s="274">
        <f t="shared" si="366"/>
        <v>0</v>
      </c>
      <c r="J276" s="280">
        <f>SUM(J277:J279)</f>
        <v>0</v>
      </c>
      <c r="K276" s="281">
        <f t="shared" ref="K276:L276" si="367">SUM(K277:K279)</f>
        <v>0</v>
      </c>
      <c r="L276" s="274">
        <f t="shared" si="367"/>
        <v>0</v>
      </c>
      <c r="M276" s="120">
        <f t="shared" si="366"/>
        <v>0</v>
      </c>
      <c r="N276" s="281">
        <f t="shared" si="366"/>
        <v>0</v>
      </c>
      <c r="O276" s="274">
        <f t="shared" si="366"/>
        <v>0</v>
      </c>
      <c r="P276" s="276"/>
    </row>
    <row r="277" spans="1:16" ht="48" hidden="1" x14ac:dyDescent="0.25">
      <c r="A277" s="67">
        <v>7245</v>
      </c>
      <c r="B277" s="119" t="s">
        <v>294</v>
      </c>
      <c r="C277" s="120">
        <f t="shared" ref="C277:C298" si="368">F277+I277+L277+O277</f>
        <v>0</v>
      </c>
      <c r="D277" s="272">
        <v>0</v>
      </c>
      <c r="E277" s="273"/>
      <c r="F277" s="71">
        <f t="shared" ref="F277:F280" si="369">D277+E277</f>
        <v>0</v>
      </c>
      <c r="G277" s="272"/>
      <c r="H277" s="126"/>
      <c r="I277" s="274">
        <f t="shared" ref="I277:I280" si="370">G277+H277</f>
        <v>0</v>
      </c>
      <c r="J277" s="126">
        <v>0</v>
      </c>
      <c r="K277" s="127"/>
      <c r="L277" s="274">
        <f t="shared" ref="L277:L280" si="371">J277+K277</f>
        <v>0</v>
      </c>
      <c r="M277" s="275"/>
      <c r="N277" s="127"/>
      <c r="O277" s="274">
        <f t="shared" ref="O277:O280" si="372">M277+N277</f>
        <v>0</v>
      </c>
      <c r="P277" s="276"/>
    </row>
    <row r="278" spans="1:16" ht="84.75" hidden="1" customHeight="1" x14ac:dyDescent="0.25">
      <c r="A278" s="67">
        <v>7246</v>
      </c>
      <c r="B278" s="119" t="s">
        <v>295</v>
      </c>
      <c r="C278" s="120">
        <f t="shared" si="368"/>
        <v>0</v>
      </c>
      <c r="D278" s="272">
        <v>0</v>
      </c>
      <c r="E278" s="273"/>
      <c r="F278" s="71">
        <f t="shared" si="369"/>
        <v>0</v>
      </c>
      <c r="G278" s="272"/>
      <c r="H278" s="126"/>
      <c r="I278" s="274">
        <f t="shared" si="370"/>
        <v>0</v>
      </c>
      <c r="J278" s="126">
        <v>0</v>
      </c>
      <c r="K278" s="127"/>
      <c r="L278" s="274">
        <f t="shared" si="371"/>
        <v>0</v>
      </c>
      <c r="M278" s="275"/>
      <c r="N278" s="127"/>
      <c r="O278" s="274">
        <f t="shared" si="372"/>
        <v>0</v>
      </c>
      <c r="P278" s="276"/>
    </row>
    <row r="279" spans="1:16" ht="24" hidden="1" x14ac:dyDescent="0.25">
      <c r="A279" s="67">
        <v>7247</v>
      </c>
      <c r="B279" s="119" t="s">
        <v>296</v>
      </c>
      <c r="C279" s="120">
        <f t="shared" si="368"/>
        <v>0</v>
      </c>
      <c r="D279" s="272">
        <v>0</v>
      </c>
      <c r="E279" s="273"/>
      <c r="F279" s="71">
        <f t="shared" si="369"/>
        <v>0</v>
      </c>
      <c r="G279" s="272"/>
      <c r="H279" s="126"/>
      <c r="I279" s="274">
        <f t="shared" si="370"/>
        <v>0</v>
      </c>
      <c r="J279" s="126">
        <v>0</v>
      </c>
      <c r="K279" s="127"/>
      <c r="L279" s="274">
        <f t="shared" si="371"/>
        <v>0</v>
      </c>
      <c r="M279" s="275"/>
      <c r="N279" s="127"/>
      <c r="O279" s="274">
        <f t="shared" si="372"/>
        <v>0</v>
      </c>
      <c r="P279" s="276"/>
    </row>
    <row r="280" spans="1:16" ht="24" hidden="1" x14ac:dyDescent="0.25">
      <c r="A280" s="288">
        <v>7260</v>
      </c>
      <c r="B280" s="107" t="s">
        <v>297</v>
      </c>
      <c r="C280" s="108">
        <f t="shared" si="368"/>
        <v>0</v>
      </c>
      <c r="D280" s="266">
        <v>0</v>
      </c>
      <c r="E280" s="267"/>
      <c r="F280" s="268">
        <f t="shared" si="369"/>
        <v>0</v>
      </c>
      <c r="G280" s="266"/>
      <c r="H280" s="114"/>
      <c r="I280" s="269">
        <f t="shared" si="370"/>
        <v>0</v>
      </c>
      <c r="J280" s="114">
        <v>0</v>
      </c>
      <c r="K280" s="115"/>
      <c r="L280" s="269">
        <f t="shared" si="371"/>
        <v>0</v>
      </c>
      <c r="M280" s="270"/>
      <c r="N280" s="115"/>
      <c r="O280" s="269">
        <f t="shared" si="372"/>
        <v>0</v>
      </c>
      <c r="P280" s="271"/>
    </row>
    <row r="281" spans="1:16" hidden="1" x14ac:dyDescent="0.25">
      <c r="A281" s="188">
        <v>7700</v>
      </c>
      <c r="B281" s="146" t="s">
        <v>298</v>
      </c>
      <c r="C281" s="147">
        <f t="shared" si="368"/>
        <v>0</v>
      </c>
      <c r="D281" s="347">
        <f t="shared" ref="D281:O281" si="373">D282</f>
        <v>0</v>
      </c>
      <c r="E281" s="348">
        <f t="shared" si="373"/>
        <v>0</v>
      </c>
      <c r="F281" s="173">
        <f t="shared" si="373"/>
        <v>0</v>
      </c>
      <c r="G281" s="347">
        <f t="shared" si="373"/>
        <v>0</v>
      </c>
      <c r="H281" s="349">
        <f t="shared" si="373"/>
        <v>0</v>
      </c>
      <c r="I281" s="294">
        <f t="shared" si="373"/>
        <v>0</v>
      </c>
      <c r="J281" s="349">
        <f t="shared" si="373"/>
        <v>0</v>
      </c>
      <c r="K281" s="293">
        <f t="shared" si="373"/>
        <v>0</v>
      </c>
      <c r="L281" s="294">
        <f t="shared" si="373"/>
        <v>0</v>
      </c>
      <c r="M281" s="147">
        <f t="shared" si="373"/>
        <v>0</v>
      </c>
      <c r="N281" s="293">
        <f t="shared" si="373"/>
        <v>0</v>
      </c>
      <c r="O281" s="294">
        <f t="shared" si="373"/>
        <v>0</v>
      </c>
      <c r="P281" s="295"/>
    </row>
    <row r="282" spans="1:16" hidden="1" x14ac:dyDescent="0.25">
      <c r="A282" s="258">
        <v>7720</v>
      </c>
      <c r="B282" s="107" t="s">
        <v>299</v>
      </c>
      <c r="C282" s="133">
        <f t="shared" si="368"/>
        <v>0</v>
      </c>
      <c r="D282" s="350">
        <v>0</v>
      </c>
      <c r="E282" s="351"/>
      <c r="F282" s="184">
        <f>D282+E282</f>
        <v>0</v>
      </c>
      <c r="G282" s="350"/>
      <c r="H282" s="139"/>
      <c r="I282" s="305">
        <f>G282+H282</f>
        <v>0</v>
      </c>
      <c r="J282" s="139">
        <v>0</v>
      </c>
      <c r="K282" s="140"/>
      <c r="L282" s="305">
        <f>J282+K282</f>
        <v>0</v>
      </c>
      <c r="M282" s="352"/>
      <c r="N282" s="140"/>
      <c r="O282" s="305">
        <f>M282+N282</f>
        <v>0</v>
      </c>
      <c r="P282" s="306"/>
    </row>
    <row r="283" spans="1:16" hidden="1" x14ac:dyDescent="0.25">
      <c r="A283" s="296"/>
      <c r="B283" s="119" t="s">
        <v>300</v>
      </c>
      <c r="C283" s="120">
        <f t="shared" si="368"/>
        <v>0</v>
      </c>
      <c r="D283" s="278">
        <f>SUM(D284:D285)</f>
        <v>0</v>
      </c>
      <c r="E283" s="279">
        <f t="shared" ref="E283:F283" si="374">SUM(E284:E285)</f>
        <v>0</v>
      </c>
      <c r="F283" s="71">
        <f t="shared" si="374"/>
        <v>0</v>
      </c>
      <c r="G283" s="278">
        <f>SUM(G284:G285)</f>
        <v>0</v>
      </c>
      <c r="H283" s="280">
        <f t="shared" ref="H283:I283" si="375">SUM(H284:H285)</f>
        <v>0</v>
      </c>
      <c r="I283" s="274">
        <f t="shared" si="375"/>
        <v>0</v>
      </c>
      <c r="J283" s="280">
        <f>SUM(J284:J285)</f>
        <v>0</v>
      </c>
      <c r="K283" s="281">
        <f t="shared" ref="K283:L283" si="376">SUM(K284:K285)</f>
        <v>0</v>
      </c>
      <c r="L283" s="274">
        <f t="shared" si="376"/>
        <v>0</v>
      </c>
      <c r="M283" s="120">
        <f>SUM(M284:M285)</f>
        <v>0</v>
      </c>
      <c r="N283" s="281">
        <f t="shared" ref="N283:O283" si="377">SUM(N284:N285)</f>
        <v>0</v>
      </c>
      <c r="O283" s="274">
        <f t="shared" si="377"/>
        <v>0</v>
      </c>
      <c r="P283" s="276"/>
    </row>
    <row r="284" spans="1:16" hidden="1" x14ac:dyDescent="0.25">
      <c r="A284" s="296" t="s">
        <v>301</v>
      </c>
      <c r="B284" s="67" t="s">
        <v>302</v>
      </c>
      <c r="C284" s="120">
        <f t="shared" si="368"/>
        <v>0</v>
      </c>
      <c r="D284" s="272">
        <v>0</v>
      </c>
      <c r="E284" s="273"/>
      <c r="F284" s="71">
        <f t="shared" ref="F284:F285" si="378">D284+E284</f>
        <v>0</v>
      </c>
      <c r="G284" s="272"/>
      <c r="H284" s="126"/>
      <c r="I284" s="274">
        <f t="shared" ref="I284:I285" si="379">G284+H284</f>
        <v>0</v>
      </c>
      <c r="J284" s="126">
        <v>0</v>
      </c>
      <c r="K284" s="127"/>
      <c r="L284" s="274">
        <f t="shared" ref="L284:L285" si="380">J284+K284</f>
        <v>0</v>
      </c>
      <c r="M284" s="275"/>
      <c r="N284" s="127"/>
      <c r="O284" s="274">
        <f t="shared" ref="O284:O285" si="381">M284+N284</f>
        <v>0</v>
      </c>
      <c r="P284" s="276"/>
    </row>
    <row r="285" spans="1:16" hidden="1" x14ac:dyDescent="0.25">
      <c r="A285" s="296" t="s">
        <v>303</v>
      </c>
      <c r="B285" s="353" t="s">
        <v>304</v>
      </c>
      <c r="C285" s="108">
        <f t="shared" si="368"/>
        <v>0</v>
      </c>
      <c r="D285" s="266">
        <v>0</v>
      </c>
      <c r="E285" s="267"/>
      <c r="F285" s="268">
        <f t="shared" si="378"/>
        <v>0</v>
      </c>
      <c r="G285" s="266"/>
      <c r="H285" s="114"/>
      <c r="I285" s="269">
        <f t="shared" si="379"/>
        <v>0</v>
      </c>
      <c r="J285" s="114">
        <v>0</v>
      </c>
      <c r="K285" s="115"/>
      <c r="L285" s="269">
        <f t="shared" si="380"/>
        <v>0</v>
      </c>
      <c r="M285" s="270"/>
      <c r="N285" s="115"/>
      <c r="O285" s="269">
        <f t="shared" si="381"/>
        <v>0</v>
      </c>
      <c r="P285" s="271"/>
    </row>
    <row r="286" spans="1:16" ht="12.75" thickBot="1" x14ac:dyDescent="0.3">
      <c r="A286" s="354"/>
      <c r="B286" s="354" t="s">
        <v>305</v>
      </c>
      <c r="C286" s="355">
        <f t="shared" si="368"/>
        <v>1019826</v>
      </c>
      <c r="D286" s="356">
        <f t="shared" ref="D286:O286" si="382">SUM(D283,D269,D230,D195,D187,D173,D75,D53)</f>
        <v>982756</v>
      </c>
      <c r="E286" s="357">
        <f t="shared" si="382"/>
        <v>0</v>
      </c>
      <c r="F286" s="358">
        <f t="shared" si="382"/>
        <v>982756</v>
      </c>
      <c r="G286" s="356">
        <f t="shared" si="382"/>
        <v>0</v>
      </c>
      <c r="H286" s="359">
        <f t="shared" si="382"/>
        <v>0</v>
      </c>
      <c r="I286" s="360">
        <f t="shared" si="382"/>
        <v>0</v>
      </c>
      <c r="J286" s="359">
        <f t="shared" si="382"/>
        <v>37070</v>
      </c>
      <c r="K286" s="361">
        <f t="shared" si="382"/>
        <v>0</v>
      </c>
      <c r="L286" s="360">
        <f t="shared" si="382"/>
        <v>37070</v>
      </c>
      <c r="M286" s="355">
        <f t="shared" si="382"/>
        <v>0</v>
      </c>
      <c r="N286" s="361">
        <f t="shared" si="382"/>
        <v>0</v>
      </c>
      <c r="O286" s="360">
        <f t="shared" si="382"/>
        <v>0</v>
      </c>
      <c r="P286" s="362"/>
    </row>
    <row r="287" spans="1:16" s="34" customFormat="1" ht="13.5" hidden="1" thickTop="1" thickBot="1" x14ac:dyDescent="0.3">
      <c r="A287" s="838" t="s">
        <v>306</v>
      </c>
      <c r="B287" s="839"/>
      <c r="C287" s="363">
        <f t="shared" si="368"/>
        <v>0</v>
      </c>
      <c r="D287" s="364">
        <f>SUM(D24,D25,D41)-D51</f>
        <v>0</v>
      </c>
      <c r="E287" s="365">
        <f t="shared" ref="E287:F287" si="383">SUM(E24,E25,E41)-E51</f>
        <v>0</v>
      </c>
      <c r="F287" s="366">
        <f t="shared" si="383"/>
        <v>0</v>
      </c>
      <c r="G287" s="364">
        <f>SUM(G24,G25,G41)-G51</f>
        <v>0</v>
      </c>
      <c r="H287" s="367">
        <f t="shared" ref="H287:I287" si="384">SUM(H24,H25,H41)-H51</f>
        <v>0</v>
      </c>
      <c r="I287" s="368">
        <f t="shared" si="384"/>
        <v>0</v>
      </c>
      <c r="J287" s="367">
        <f>(J26+J43)-J51</f>
        <v>0</v>
      </c>
      <c r="K287" s="369">
        <f t="shared" ref="K287:L287" si="385">(K26+K43)-K51</f>
        <v>0</v>
      </c>
      <c r="L287" s="368">
        <f t="shared" si="385"/>
        <v>0</v>
      </c>
      <c r="M287" s="363">
        <f>M45-M51</f>
        <v>0</v>
      </c>
      <c r="N287" s="369">
        <f t="shared" ref="N287:O287" si="386">N45-N51</f>
        <v>0</v>
      </c>
      <c r="O287" s="368">
        <f t="shared" si="386"/>
        <v>0</v>
      </c>
      <c r="P287" s="370"/>
    </row>
    <row r="288" spans="1:16" s="34" customFormat="1" ht="12.75" hidden="1" thickTop="1" x14ac:dyDescent="0.25">
      <c r="A288" s="840" t="s">
        <v>307</v>
      </c>
      <c r="B288" s="841"/>
      <c r="C288" s="371">
        <f t="shared" si="368"/>
        <v>0</v>
      </c>
      <c r="D288" s="372">
        <f t="shared" ref="D288:O288" si="387">SUM(D289,D290)-D297+D298</f>
        <v>0</v>
      </c>
      <c r="E288" s="373">
        <f t="shared" si="387"/>
        <v>0</v>
      </c>
      <c r="F288" s="374">
        <f t="shared" si="387"/>
        <v>0</v>
      </c>
      <c r="G288" s="372">
        <f t="shared" si="387"/>
        <v>0</v>
      </c>
      <c r="H288" s="375">
        <f t="shared" si="387"/>
        <v>0</v>
      </c>
      <c r="I288" s="376">
        <f t="shared" si="387"/>
        <v>0</v>
      </c>
      <c r="J288" s="375">
        <f t="shared" si="387"/>
        <v>0</v>
      </c>
      <c r="K288" s="377">
        <f t="shared" si="387"/>
        <v>0</v>
      </c>
      <c r="L288" s="376">
        <f t="shared" si="387"/>
        <v>0</v>
      </c>
      <c r="M288" s="371">
        <f t="shared" si="387"/>
        <v>0</v>
      </c>
      <c r="N288" s="377">
        <f t="shared" si="387"/>
        <v>0</v>
      </c>
      <c r="O288" s="376">
        <f t="shared" si="387"/>
        <v>0</v>
      </c>
      <c r="P288" s="378"/>
    </row>
    <row r="289" spans="1:16" s="34" customFormat="1" ht="13.5" hidden="1" thickTop="1" thickBot="1" x14ac:dyDescent="0.3">
      <c r="A289" s="215" t="s">
        <v>308</v>
      </c>
      <c r="B289" s="215" t="s">
        <v>309</v>
      </c>
      <c r="C289" s="216">
        <f t="shared" si="368"/>
        <v>0</v>
      </c>
      <c r="D289" s="217">
        <f t="shared" ref="D289:O289" si="388">D21-D283</f>
        <v>0</v>
      </c>
      <c r="E289" s="218">
        <f t="shared" si="388"/>
        <v>0</v>
      </c>
      <c r="F289" s="219">
        <f t="shared" si="388"/>
        <v>0</v>
      </c>
      <c r="G289" s="217">
        <f t="shared" si="388"/>
        <v>0</v>
      </c>
      <c r="H289" s="220">
        <f t="shared" si="388"/>
        <v>0</v>
      </c>
      <c r="I289" s="221">
        <f t="shared" si="388"/>
        <v>0</v>
      </c>
      <c r="J289" s="220">
        <f t="shared" si="388"/>
        <v>0</v>
      </c>
      <c r="K289" s="222">
        <f t="shared" si="388"/>
        <v>0</v>
      </c>
      <c r="L289" s="221">
        <f t="shared" si="388"/>
        <v>0</v>
      </c>
      <c r="M289" s="216">
        <f t="shared" si="388"/>
        <v>0</v>
      </c>
      <c r="N289" s="222">
        <f t="shared" si="388"/>
        <v>0</v>
      </c>
      <c r="O289" s="221">
        <f t="shared" si="388"/>
        <v>0</v>
      </c>
      <c r="P289" s="223"/>
    </row>
    <row r="290" spans="1:16" s="34" customFormat="1" ht="12.75" hidden="1" thickTop="1" x14ac:dyDescent="0.25">
      <c r="A290" s="379" t="s">
        <v>310</v>
      </c>
      <c r="B290" s="379" t="s">
        <v>311</v>
      </c>
      <c r="C290" s="371">
        <f t="shared" si="368"/>
        <v>0</v>
      </c>
      <c r="D290" s="372">
        <f t="shared" ref="D290:O290" si="389">SUM(D291,D293,D295)-SUM(D292,D294,D296)</f>
        <v>0</v>
      </c>
      <c r="E290" s="373">
        <f t="shared" si="389"/>
        <v>0</v>
      </c>
      <c r="F290" s="374">
        <f t="shared" si="389"/>
        <v>0</v>
      </c>
      <c r="G290" s="372">
        <f t="shared" si="389"/>
        <v>0</v>
      </c>
      <c r="H290" s="375">
        <f t="shared" si="389"/>
        <v>0</v>
      </c>
      <c r="I290" s="376">
        <f t="shared" si="389"/>
        <v>0</v>
      </c>
      <c r="J290" s="375">
        <f t="shared" si="389"/>
        <v>0</v>
      </c>
      <c r="K290" s="377">
        <f t="shared" si="389"/>
        <v>0</v>
      </c>
      <c r="L290" s="376">
        <f t="shared" si="389"/>
        <v>0</v>
      </c>
      <c r="M290" s="371">
        <f t="shared" si="389"/>
        <v>0</v>
      </c>
      <c r="N290" s="377">
        <f t="shared" si="389"/>
        <v>0</v>
      </c>
      <c r="O290" s="376">
        <f t="shared" si="389"/>
        <v>0</v>
      </c>
      <c r="P290" s="378"/>
    </row>
    <row r="291" spans="1:16" ht="12.75" hidden="1" thickTop="1" x14ac:dyDescent="0.25">
      <c r="A291" s="380" t="s">
        <v>312</v>
      </c>
      <c r="B291" s="198" t="s">
        <v>313</v>
      </c>
      <c r="C291" s="133">
        <f t="shared" si="368"/>
        <v>0</v>
      </c>
      <c r="D291" s="350"/>
      <c r="E291" s="351"/>
      <c r="F291" s="184">
        <f t="shared" ref="F291:F298" si="390">D291+E291</f>
        <v>0</v>
      </c>
      <c r="G291" s="350"/>
      <c r="H291" s="139"/>
      <c r="I291" s="305">
        <f t="shared" ref="I291:I298" si="391">G291+H291</f>
        <v>0</v>
      </c>
      <c r="J291" s="139"/>
      <c r="K291" s="140"/>
      <c r="L291" s="305">
        <f t="shared" ref="L291:L298" si="392">J291+K291</f>
        <v>0</v>
      </c>
      <c r="M291" s="352"/>
      <c r="N291" s="140"/>
      <c r="O291" s="305">
        <f t="shared" ref="O291:O298" si="393">M291+N291</f>
        <v>0</v>
      </c>
      <c r="P291" s="306"/>
    </row>
    <row r="292" spans="1:16" ht="12.75" hidden="1" thickTop="1" x14ac:dyDescent="0.25">
      <c r="A292" s="296" t="s">
        <v>314</v>
      </c>
      <c r="B292" s="66" t="s">
        <v>315</v>
      </c>
      <c r="C292" s="120">
        <f t="shared" si="368"/>
        <v>0</v>
      </c>
      <c r="D292" s="272"/>
      <c r="E292" s="273"/>
      <c r="F292" s="71">
        <f t="shared" si="390"/>
        <v>0</v>
      </c>
      <c r="G292" s="272"/>
      <c r="H292" s="126"/>
      <c r="I292" s="274">
        <f t="shared" si="391"/>
        <v>0</v>
      </c>
      <c r="J292" s="126"/>
      <c r="K292" s="127"/>
      <c r="L292" s="274">
        <f t="shared" si="392"/>
        <v>0</v>
      </c>
      <c r="M292" s="275"/>
      <c r="N292" s="127"/>
      <c r="O292" s="274">
        <f t="shared" si="393"/>
        <v>0</v>
      </c>
      <c r="P292" s="276"/>
    </row>
    <row r="293" spans="1:16" ht="12.75" hidden="1" thickTop="1" x14ac:dyDescent="0.25">
      <c r="A293" s="296" t="s">
        <v>316</v>
      </c>
      <c r="B293" s="66" t="s">
        <v>317</v>
      </c>
      <c r="C293" s="120">
        <f t="shared" si="368"/>
        <v>0</v>
      </c>
      <c r="D293" s="272"/>
      <c r="E293" s="273"/>
      <c r="F293" s="71">
        <f t="shared" si="390"/>
        <v>0</v>
      </c>
      <c r="G293" s="272"/>
      <c r="H293" s="126"/>
      <c r="I293" s="274">
        <f t="shared" si="391"/>
        <v>0</v>
      </c>
      <c r="J293" s="126"/>
      <c r="K293" s="127"/>
      <c r="L293" s="274">
        <f t="shared" si="392"/>
        <v>0</v>
      </c>
      <c r="M293" s="275"/>
      <c r="N293" s="127"/>
      <c r="O293" s="274">
        <f t="shared" si="393"/>
        <v>0</v>
      </c>
      <c r="P293" s="276"/>
    </row>
    <row r="294" spans="1:16" ht="12.75" hidden="1" thickTop="1" x14ac:dyDescent="0.25">
      <c r="A294" s="296" t="s">
        <v>318</v>
      </c>
      <c r="B294" s="66" t="s">
        <v>319</v>
      </c>
      <c r="C294" s="120">
        <f>F294+I294+L294+O294</f>
        <v>0</v>
      </c>
      <c r="D294" s="272"/>
      <c r="E294" s="273"/>
      <c r="F294" s="71">
        <f t="shared" si="390"/>
        <v>0</v>
      </c>
      <c r="G294" s="272"/>
      <c r="H294" s="126"/>
      <c r="I294" s="274">
        <f t="shared" si="391"/>
        <v>0</v>
      </c>
      <c r="J294" s="126"/>
      <c r="K294" s="127"/>
      <c r="L294" s="274">
        <f t="shared" si="392"/>
        <v>0</v>
      </c>
      <c r="M294" s="275"/>
      <c r="N294" s="127"/>
      <c r="O294" s="274">
        <f t="shared" si="393"/>
        <v>0</v>
      </c>
      <c r="P294" s="276"/>
    </row>
    <row r="295" spans="1:16" ht="12.75" hidden="1" thickTop="1" x14ac:dyDescent="0.25">
      <c r="A295" s="296" t="s">
        <v>320</v>
      </c>
      <c r="B295" s="66" t="s">
        <v>321</v>
      </c>
      <c r="C295" s="120">
        <f t="shared" si="368"/>
        <v>0</v>
      </c>
      <c r="D295" s="272"/>
      <c r="E295" s="273"/>
      <c r="F295" s="71">
        <f t="shared" si="390"/>
        <v>0</v>
      </c>
      <c r="G295" s="272"/>
      <c r="H295" s="126"/>
      <c r="I295" s="274">
        <f t="shared" si="391"/>
        <v>0</v>
      </c>
      <c r="J295" s="126"/>
      <c r="K295" s="127"/>
      <c r="L295" s="274">
        <f t="shared" si="392"/>
        <v>0</v>
      </c>
      <c r="M295" s="275"/>
      <c r="N295" s="127"/>
      <c r="O295" s="274">
        <f t="shared" si="393"/>
        <v>0</v>
      </c>
      <c r="P295" s="276"/>
    </row>
    <row r="296" spans="1:16" ht="12.75" hidden="1" thickTop="1" x14ac:dyDescent="0.25">
      <c r="A296" s="381" t="s">
        <v>322</v>
      </c>
      <c r="B296" s="382" t="s">
        <v>323</v>
      </c>
      <c r="C296" s="309">
        <f t="shared" si="368"/>
        <v>0</v>
      </c>
      <c r="D296" s="314"/>
      <c r="E296" s="315"/>
      <c r="F296" s="316">
        <f t="shared" si="390"/>
        <v>0</v>
      </c>
      <c r="G296" s="314"/>
      <c r="H296" s="317"/>
      <c r="I296" s="311">
        <f t="shared" si="391"/>
        <v>0</v>
      </c>
      <c r="J296" s="317"/>
      <c r="K296" s="318"/>
      <c r="L296" s="311">
        <f t="shared" si="392"/>
        <v>0</v>
      </c>
      <c r="M296" s="319"/>
      <c r="N296" s="318"/>
      <c r="O296" s="311">
        <f t="shared" si="393"/>
        <v>0</v>
      </c>
      <c r="P296" s="312"/>
    </row>
    <row r="297" spans="1:16" s="34" customFormat="1" ht="13.5" hidden="1" thickTop="1" thickBot="1" x14ac:dyDescent="0.3">
      <c r="A297" s="383" t="s">
        <v>324</v>
      </c>
      <c r="B297" s="383" t="s">
        <v>325</v>
      </c>
      <c r="C297" s="363">
        <f t="shared" si="368"/>
        <v>0</v>
      </c>
      <c r="D297" s="384"/>
      <c r="E297" s="385"/>
      <c r="F297" s="366">
        <f t="shared" si="390"/>
        <v>0</v>
      </c>
      <c r="G297" s="384"/>
      <c r="H297" s="386"/>
      <c r="I297" s="368">
        <f t="shared" si="391"/>
        <v>0</v>
      </c>
      <c r="J297" s="386"/>
      <c r="K297" s="387"/>
      <c r="L297" s="368">
        <f t="shared" si="392"/>
        <v>0</v>
      </c>
      <c r="M297" s="388"/>
      <c r="N297" s="387"/>
      <c r="O297" s="368">
        <f t="shared" si="393"/>
        <v>0</v>
      </c>
      <c r="P297" s="370"/>
    </row>
    <row r="298" spans="1:16" s="34" customFormat="1" ht="36.75" hidden="1" thickTop="1" x14ac:dyDescent="0.25">
      <c r="A298" s="379" t="s">
        <v>326</v>
      </c>
      <c r="B298" s="389" t="s">
        <v>327</v>
      </c>
      <c r="C298" s="371">
        <f t="shared" si="368"/>
        <v>0</v>
      </c>
      <c r="D298" s="298"/>
      <c r="E298" s="299"/>
      <c r="F298" s="94">
        <f t="shared" si="390"/>
        <v>0</v>
      </c>
      <c r="G298" s="298"/>
      <c r="H298" s="300"/>
      <c r="I298" s="105">
        <f t="shared" si="391"/>
        <v>0</v>
      </c>
      <c r="J298" s="300"/>
      <c r="K298" s="301"/>
      <c r="L298" s="105">
        <f t="shared" si="392"/>
        <v>0</v>
      </c>
      <c r="M298" s="302"/>
      <c r="N298" s="301"/>
      <c r="O298" s="105">
        <f t="shared" si="393"/>
        <v>0</v>
      </c>
      <c r="P298" s="287"/>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sheetData>
  <sheetProtection formatCells="0" formatColumns="0" formatRows="0"/>
  <autoFilter ref="A18:P298">
    <filterColumn colId="2">
      <filters blank="1">
        <filter val="1 000"/>
        <filter val="1 013 024"/>
        <filter val="1 018 624"/>
        <filter val="1 019 826"/>
        <filter val="1 202"/>
        <filter val="10 275"/>
        <filter val="10 551"/>
        <filter val="12 650"/>
        <filter val="121 759"/>
        <filter val="2 006"/>
        <filter val="2 100"/>
        <filter val="22 832"/>
        <filter val="24 121"/>
        <filter val="3 500"/>
        <filter val="3 722"/>
        <filter val="37 070"/>
        <filter val="5 000"/>
        <filter val="56 995"/>
        <filter val="57 995"/>
        <filter val="700"/>
        <filter val="792 088"/>
        <filter val="805 438"/>
        <filter val="93 916"/>
        <filter val="982 756"/>
      </filters>
    </filterColumn>
  </autoFilter>
  <mergeCells count="32">
    <mergeCell ref="A287:B287"/>
    <mergeCell ref="A288:B288"/>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27.pielikums Jūrmalas pilsētas domes
2018.gada 23.augusta saistošajiem noteikumiem Nr.31
(protokols Nr.11, 8.punkts)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60"/>
  <sheetViews>
    <sheetView view="pageLayout" zoomScaleNormal="100" zoomScaleSheetLayoutView="100" workbookViewId="0">
      <selection activeCell="V5" sqref="V5"/>
    </sheetView>
  </sheetViews>
  <sheetFormatPr defaultColWidth="9.140625" defaultRowHeight="15.75" outlineLevelCol="1" x14ac:dyDescent="0.25"/>
  <cols>
    <col min="1" max="1" width="3.7109375" style="644" customWidth="1"/>
    <col min="2" max="2" width="31.85546875" style="645" customWidth="1"/>
    <col min="3" max="3" width="8.28515625" style="645" customWidth="1"/>
    <col min="4" max="4" width="6.140625" style="645" bestFit="1" customWidth="1"/>
    <col min="5" max="5" width="5.5703125" style="646" customWidth="1"/>
    <col min="6" max="6" width="8.42578125" style="646" customWidth="1"/>
    <col min="7" max="7" width="12.140625" style="647" hidden="1" customWidth="1" outlineLevel="1"/>
    <col min="8" max="8" width="10.42578125" style="647" hidden="1" customWidth="1" outlineLevel="1"/>
    <col min="9" max="9" width="14" style="647" customWidth="1" collapsed="1"/>
    <col min="10" max="10" width="9.42578125" style="648" hidden="1" customWidth="1" outlineLevel="1"/>
    <col min="11" max="11" width="10.28515625" style="648" hidden="1" customWidth="1" outlineLevel="1"/>
    <col min="12" max="12" width="13.7109375" style="648" customWidth="1" collapsed="1"/>
    <col min="13" max="13" width="25.42578125" style="648" hidden="1" customWidth="1" outlineLevel="1"/>
    <col min="14" max="14" width="7.7109375" style="648" customWidth="1" collapsed="1"/>
    <col min="15" max="15" width="7.7109375" style="645" customWidth="1"/>
    <col min="16" max="16" width="8.5703125" style="645" customWidth="1"/>
    <col min="17" max="17" width="8.140625" style="645" customWidth="1"/>
    <col min="18" max="18" width="9" style="645" customWidth="1"/>
    <col min="19" max="19" width="16.140625" style="645" customWidth="1"/>
    <col min="20" max="21" width="9.140625" style="645" customWidth="1"/>
    <col min="22" max="16384" width="9.140625" style="645"/>
  </cols>
  <sheetData>
    <row r="1" spans="1:19" x14ac:dyDescent="0.25">
      <c r="S1" s="649" t="s">
        <v>708</v>
      </c>
    </row>
    <row r="2" spans="1:19" x14ac:dyDescent="0.25">
      <c r="S2" s="649" t="s">
        <v>329</v>
      </c>
    </row>
    <row r="3" spans="1:19" s="648" customFormat="1" ht="15.75" customHeight="1" x14ac:dyDescent="0.3">
      <c r="A3" s="955" t="s">
        <v>705</v>
      </c>
      <c r="B3" s="955"/>
      <c r="C3" s="955"/>
      <c r="D3" s="955"/>
      <c r="E3" s="955"/>
      <c r="F3" s="955"/>
      <c r="G3" s="955"/>
      <c r="H3" s="955"/>
      <c r="I3" s="955"/>
      <c r="J3" s="955"/>
      <c r="K3" s="955"/>
      <c r="L3" s="955"/>
      <c r="M3" s="955"/>
      <c r="N3" s="955"/>
      <c r="O3" s="955"/>
      <c r="P3" s="955"/>
      <c r="Q3" s="955"/>
      <c r="R3" s="955"/>
      <c r="S3" s="955"/>
    </row>
    <row r="4" spans="1:19" s="648" customFormat="1" ht="14.25" customHeight="1" x14ac:dyDescent="0.25">
      <c r="A4" s="650"/>
      <c r="B4" s="651"/>
      <c r="C4" s="652"/>
      <c r="D4" s="652"/>
      <c r="E4" s="653"/>
      <c r="F4" s="653"/>
      <c r="G4" s="654"/>
      <c r="H4" s="654"/>
      <c r="I4" s="654"/>
      <c r="J4" s="651"/>
      <c r="K4" s="651"/>
      <c r="L4" s="651"/>
      <c r="M4" s="651"/>
      <c r="N4" s="655"/>
      <c r="O4" s="656"/>
      <c r="P4" s="656"/>
      <c r="Q4" s="656"/>
      <c r="S4" s="657"/>
    </row>
    <row r="5" spans="1:19" s="659" customFormat="1" ht="24" x14ac:dyDescent="0.2">
      <c r="A5" s="956" t="s">
        <v>334</v>
      </c>
      <c r="B5" s="957" t="s">
        <v>709</v>
      </c>
      <c r="C5" s="958" t="s">
        <v>710</v>
      </c>
      <c r="D5" s="959" t="s">
        <v>711</v>
      </c>
      <c r="E5" s="959" t="s">
        <v>712</v>
      </c>
      <c r="F5" s="658" t="s">
        <v>713</v>
      </c>
      <c r="G5" s="960" t="s">
        <v>714</v>
      </c>
      <c r="H5" s="961"/>
      <c r="I5" s="961"/>
      <c r="J5" s="960" t="s">
        <v>715</v>
      </c>
      <c r="K5" s="961"/>
      <c r="L5" s="961"/>
      <c r="M5" s="962" t="s">
        <v>36</v>
      </c>
      <c r="N5" s="965" t="s">
        <v>716</v>
      </c>
      <c r="O5" s="970" t="s">
        <v>717</v>
      </c>
      <c r="P5" s="970"/>
      <c r="Q5" s="970" t="s">
        <v>718</v>
      </c>
      <c r="R5" s="970"/>
      <c r="S5" s="881" t="s">
        <v>340</v>
      </c>
    </row>
    <row r="6" spans="1:19" s="659" customFormat="1" ht="21.75" customHeight="1" x14ac:dyDescent="0.2">
      <c r="A6" s="956"/>
      <c r="B6" s="957"/>
      <c r="C6" s="958"/>
      <c r="D6" s="959"/>
      <c r="E6" s="959"/>
      <c r="F6" s="971" t="s">
        <v>719</v>
      </c>
      <c r="G6" s="965" t="s">
        <v>337</v>
      </c>
      <c r="H6" s="973" t="s">
        <v>720</v>
      </c>
      <c r="I6" s="965" t="s">
        <v>339</v>
      </c>
      <c r="J6" s="965" t="s">
        <v>337</v>
      </c>
      <c r="K6" s="973" t="s">
        <v>720</v>
      </c>
      <c r="L6" s="965" t="s">
        <v>339</v>
      </c>
      <c r="M6" s="963"/>
      <c r="N6" s="966"/>
      <c r="O6" s="965" t="s">
        <v>710</v>
      </c>
      <c r="P6" s="965" t="s">
        <v>721</v>
      </c>
      <c r="Q6" s="965" t="s">
        <v>710</v>
      </c>
      <c r="R6" s="965" t="s">
        <v>722</v>
      </c>
      <c r="S6" s="881"/>
    </row>
    <row r="7" spans="1:19" s="659" customFormat="1" ht="15" customHeight="1" x14ac:dyDescent="0.2">
      <c r="A7" s="956"/>
      <c r="B7" s="957"/>
      <c r="C7" s="958"/>
      <c r="D7" s="959"/>
      <c r="E7" s="959"/>
      <c r="F7" s="972"/>
      <c r="G7" s="967"/>
      <c r="H7" s="974"/>
      <c r="I7" s="967"/>
      <c r="J7" s="967"/>
      <c r="K7" s="974"/>
      <c r="L7" s="967"/>
      <c r="M7" s="964"/>
      <c r="N7" s="967"/>
      <c r="O7" s="967"/>
      <c r="P7" s="967"/>
      <c r="Q7" s="967"/>
      <c r="R7" s="967"/>
      <c r="S7" s="881"/>
    </row>
    <row r="8" spans="1:19" s="659" customFormat="1" ht="15" customHeight="1" x14ac:dyDescent="0.2">
      <c r="A8" s="660"/>
      <c r="B8" s="661"/>
      <c r="C8" s="975" t="s">
        <v>723</v>
      </c>
      <c r="D8" s="975"/>
      <c r="E8" s="976"/>
      <c r="F8" s="597">
        <f t="shared" ref="F8:L8" si="0">SUM(F10,F43,F47)</f>
        <v>6175231</v>
      </c>
      <c r="G8" s="597">
        <f t="shared" si="0"/>
        <v>1721195</v>
      </c>
      <c r="H8" s="597">
        <f t="shared" si="0"/>
        <v>0</v>
      </c>
      <c r="I8" s="597">
        <f t="shared" si="0"/>
        <v>1721195</v>
      </c>
      <c r="J8" s="597">
        <f t="shared" si="0"/>
        <v>4478183</v>
      </c>
      <c r="K8" s="597">
        <f t="shared" si="0"/>
        <v>-24147</v>
      </c>
      <c r="L8" s="597">
        <f t="shared" si="0"/>
        <v>4454036</v>
      </c>
      <c r="M8" s="597"/>
      <c r="N8" s="597">
        <f>SUM(N10,N43,N47)</f>
        <v>0</v>
      </c>
      <c r="O8" s="597"/>
      <c r="P8" s="597">
        <f>SUM(P10,P43,P47)</f>
        <v>12028794</v>
      </c>
      <c r="Q8" s="597"/>
      <c r="R8" s="597">
        <f>SUM(R10,R43,R47)</f>
        <v>11563394</v>
      </c>
      <c r="S8" s="637"/>
    </row>
    <row r="9" spans="1:19" s="659" customFormat="1" ht="36.75" customHeight="1" x14ac:dyDescent="0.2">
      <c r="A9" s="968" t="s">
        <v>724</v>
      </c>
      <c r="B9" s="969"/>
      <c r="C9" s="662"/>
      <c r="D9" s="662"/>
      <c r="E9" s="663"/>
      <c r="F9" s="664"/>
      <c r="G9" s="665"/>
      <c r="H9" s="665"/>
      <c r="I9" s="665"/>
      <c r="J9" s="665"/>
      <c r="K9" s="665"/>
      <c r="L9" s="665"/>
      <c r="M9" s="665"/>
      <c r="N9" s="665"/>
      <c r="O9" s="665"/>
      <c r="P9" s="665"/>
      <c r="Q9" s="665"/>
      <c r="R9" s="666"/>
      <c r="S9" s="667"/>
    </row>
    <row r="10" spans="1:19" s="659" customFormat="1" ht="24" x14ac:dyDescent="0.2">
      <c r="A10" s="977"/>
      <c r="B10" s="978"/>
      <c r="C10" s="668"/>
      <c r="D10" s="668"/>
      <c r="E10" s="669" t="s">
        <v>725</v>
      </c>
      <c r="F10" s="670">
        <f t="shared" ref="F10:I10" si="1">SUM(F11,F23,F27,F35)</f>
        <v>4102123</v>
      </c>
      <c r="G10" s="670">
        <f t="shared" si="1"/>
        <v>874123</v>
      </c>
      <c r="H10" s="670">
        <f t="shared" si="1"/>
        <v>0</v>
      </c>
      <c r="I10" s="670">
        <f t="shared" si="1"/>
        <v>874123</v>
      </c>
      <c r="J10" s="670">
        <f t="shared" ref="J10:M10" si="2">SUM(,J11,J23,J27,J35)</f>
        <v>3228000</v>
      </c>
      <c r="K10" s="670">
        <f t="shared" si="2"/>
        <v>0</v>
      </c>
      <c r="L10" s="670">
        <f t="shared" si="2"/>
        <v>3228000</v>
      </c>
      <c r="M10" s="670">
        <f t="shared" si="2"/>
        <v>0</v>
      </c>
      <c r="N10" s="670">
        <f>SUM(N11,N23,N27,N35)</f>
        <v>0</v>
      </c>
      <c r="O10" s="597"/>
      <c r="P10" s="597">
        <f>SUM(P11,P23,P27,P35)</f>
        <v>10523300</v>
      </c>
      <c r="Q10" s="597"/>
      <c r="R10" s="671">
        <f>SUM(R11,R23,R27,R35)</f>
        <v>10058200</v>
      </c>
      <c r="S10" s="562"/>
    </row>
    <row r="11" spans="1:19" s="659" customFormat="1" ht="12" x14ac:dyDescent="0.2">
      <c r="A11" s="672">
        <v>2</v>
      </c>
      <c r="B11" s="673" t="s">
        <v>726</v>
      </c>
      <c r="C11" s="674"/>
      <c r="D11" s="674"/>
      <c r="E11" s="675"/>
      <c r="F11" s="676">
        <f>SUM(F12:F22)</f>
        <v>3432834</v>
      </c>
      <c r="G11" s="676">
        <f t="shared" ref="G11:I11" si="3">SUM(G12:G22)</f>
        <v>224834</v>
      </c>
      <c r="H11" s="677">
        <f t="shared" si="3"/>
        <v>0</v>
      </c>
      <c r="I11" s="677">
        <f t="shared" si="3"/>
        <v>224834</v>
      </c>
      <c r="J11" s="677">
        <f>SUM(J12:J22)</f>
        <v>3208000</v>
      </c>
      <c r="K11" s="677">
        <f t="shared" ref="K11:M11" si="4">SUM(K12:K22)</f>
        <v>0</v>
      </c>
      <c r="L11" s="677">
        <f t="shared" si="4"/>
        <v>3208000</v>
      </c>
      <c r="M11" s="677">
        <f t="shared" si="4"/>
        <v>0</v>
      </c>
      <c r="N11" s="677">
        <f>SUM(N12:N22)</f>
        <v>0</v>
      </c>
      <c r="O11" s="678"/>
      <c r="P11" s="678">
        <f>SUM(P12:P22)</f>
        <v>9405400</v>
      </c>
      <c r="Q11" s="678"/>
      <c r="R11" s="678">
        <f>SUM(R12:R22)</f>
        <v>9491400</v>
      </c>
      <c r="S11" s="679"/>
    </row>
    <row r="12" spans="1:19" s="659" customFormat="1" ht="168" x14ac:dyDescent="0.2">
      <c r="A12" s="680" t="s">
        <v>727</v>
      </c>
      <c r="B12" s="681" t="s">
        <v>728</v>
      </c>
      <c r="C12" s="682" t="s">
        <v>729</v>
      </c>
      <c r="D12" s="682" t="s">
        <v>730</v>
      </c>
      <c r="E12" s="683" t="s">
        <v>731</v>
      </c>
      <c r="F12" s="684">
        <f>I12+L12</f>
        <v>1443673</v>
      </c>
      <c r="G12" s="685"/>
      <c r="H12" s="685"/>
      <c r="I12" s="685">
        <f>G12+H12</f>
        <v>0</v>
      </c>
      <c r="J12" s="685">
        <v>1443673</v>
      </c>
      <c r="K12" s="685"/>
      <c r="L12" s="685">
        <f>J12+K12</f>
        <v>1443673</v>
      </c>
      <c r="M12" s="686" t="s">
        <v>732</v>
      </c>
      <c r="N12" s="685"/>
      <c r="O12" s="682" t="s">
        <v>733</v>
      </c>
      <c r="P12" s="684">
        <v>4975000</v>
      </c>
      <c r="Q12" s="682" t="s">
        <v>734</v>
      </c>
      <c r="R12" s="684">
        <v>2087000</v>
      </c>
      <c r="S12" s="679" t="s">
        <v>735</v>
      </c>
    </row>
    <row r="13" spans="1:19" s="659" customFormat="1" ht="24" x14ac:dyDescent="0.2">
      <c r="A13" s="680" t="s">
        <v>736</v>
      </c>
      <c r="B13" s="687" t="s">
        <v>737</v>
      </c>
      <c r="C13" s="682" t="s">
        <v>738</v>
      </c>
      <c r="D13" s="682" t="s">
        <v>730</v>
      </c>
      <c r="E13" s="683" t="s">
        <v>731</v>
      </c>
      <c r="F13" s="684">
        <f t="shared" ref="F13:F22" si="5">I13+L13</f>
        <v>600000</v>
      </c>
      <c r="G13" s="685"/>
      <c r="H13" s="685"/>
      <c r="I13" s="685">
        <f t="shared" ref="I13:I40" si="6">G13+H13</f>
        <v>0</v>
      </c>
      <c r="J13" s="685">
        <f>450000+150000</f>
        <v>600000</v>
      </c>
      <c r="K13" s="685"/>
      <c r="L13" s="685">
        <f t="shared" ref="L13:L22" si="7">J13+K13</f>
        <v>600000</v>
      </c>
      <c r="M13" s="685"/>
      <c r="N13" s="685"/>
      <c r="O13" s="682" t="s">
        <v>739</v>
      </c>
      <c r="P13" s="684">
        <v>743000</v>
      </c>
      <c r="Q13" s="682" t="s">
        <v>740</v>
      </c>
      <c r="R13" s="684">
        <v>658000</v>
      </c>
      <c r="S13" s="679" t="s">
        <v>735</v>
      </c>
    </row>
    <row r="14" spans="1:19" s="659" customFormat="1" ht="24" x14ac:dyDescent="0.2">
      <c r="A14" s="679" t="s">
        <v>741</v>
      </c>
      <c r="B14" s="688" t="s">
        <v>742</v>
      </c>
      <c r="C14" s="682" t="s">
        <v>743</v>
      </c>
      <c r="D14" s="682" t="s">
        <v>730</v>
      </c>
      <c r="E14" s="683" t="s">
        <v>731</v>
      </c>
      <c r="F14" s="684">
        <f t="shared" si="5"/>
        <v>15000</v>
      </c>
      <c r="G14" s="685"/>
      <c r="H14" s="685"/>
      <c r="I14" s="685">
        <f t="shared" si="6"/>
        <v>0</v>
      </c>
      <c r="J14" s="685">
        <v>15000</v>
      </c>
      <c r="K14" s="685"/>
      <c r="L14" s="685">
        <f t="shared" si="7"/>
        <v>15000</v>
      </c>
      <c r="M14" s="685"/>
      <c r="N14" s="685"/>
      <c r="O14" s="682" t="s">
        <v>744</v>
      </c>
      <c r="P14" s="684">
        <v>200000</v>
      </c>
      <c r="Q14" s="682" t="s">
        <v>745</v>
      </c>
      <c r="R14" s="684">
        <v>85000</v>
      </c>
      <c r="S14" s="679" t="s">
        <v>735</v>
      </c>
    </row>
    <row r="15" spans="1:19" s="659" customFormat="1" ht="24" x14ac:dyDescent="0.2">
      <c r="A15" s="679" t="s">
        <v>746</v>
      </c>
      <c r="B15" s="688" t="s">
        <v>747</v>
      </c>
      <c r="C15" s="682" t="s">
        <v>748</v>
      </c>
      <c r="D15" s="682" t="s">
        <v>730</v>
      </c>
      <c r="E15" s="683" t="s">
        <v>731</v>
      </c>
      <c r="F15" s="684">
        <f t="shared" si="5"/>
        <v>168000</v>
      </c>
      <c r="G15" s="685"/>
      <c r="H15" s="685"/>
      <c r="I15" s="685">
        <f t="shared" si="6"/>
        <v>0</v>
      </c>
      <c r="J15" s="685">
        <v>168000</v>
      </c>
      <c r="K15" s="685"/>
      <c r="L15" s="685">
        <f t="shared" si="7"/>
        <v>168000</v>
      </c>
      <c r="M15" s="685"/>
      <c r="N15" s="685"/>
      <c r="O15" s="682"/>
      <c r="P15" s="684"/>
      <c r="Q15" s="682"/>
      <c r="R15" s="684"/>
      <c r="S15" s="679" t="s">
        <v>749</v>
      </c>
    </row>
    <row r="16" spans="1:19" s="659" customFormat="1" ht="12" x14ac:dyDescent="0.2">
      <c r="A16" s="679" t="s">
        <v>750</v>
      </c>
      <c r="B16" s="688" t="s">
        <v>751</v>
      </c>
      <c r="C16" s="682" t="s">
        <v>752</v>
      </c>
      <c r="D16" s="682" t="s">
        <v>730</v>
      </c>
      <c r="E16" s="683" t="s">
        <v>753</v>
      </c>
      <c r="F16" s="684">
        <f t="shared" si="5"/>
        <v>160600</v>
      </c>
      <c r="G16" s="685">
        <v>160600</v>
      </c>
      <c r="H16" s="685"/>
      <c r="I16" s="685">
        <f t="shared" si="6"/>
        <v>160600</v>
      </c>
      <c r="J16" s="685"/>
      <c r="K16" s="685"/>
      <c r="L16" s="685">
        <f t="shared" si="7"/>
        <v>0</v>
      </c>
      <c r="M16" s="685"/>
      <c r="N16" s="685"/>
      <c r="O16" s="682" t="s">
        <v>754</v>
      </c>
      <c r="P16" s="684">
        <v>982000</v>
      </c>
      <c r="Q16" s="682" t="s">
        <v>755</v>
      </c>
      <c r="R16" s="684">
        <v>869400</v>
      </c>
      <c r="S16" s="679" t="s">
        <v>735</v>
      </c>
    </row>
    <row r="17" spans="1:19" s="659" customFormat="1" ht="117" customHeight="1" x14ac:dyDescent="0.2">
      <c r="A17" s="689" t="s">
        <v>756</v>
      </c>
      <c r="B17" s="688" t="s">
        <v>757</v>
      </c>
      <c r="C17" s="682" t="s">
        <v>758</v>
      </c>
      <c r="D17" s="682" t="s">
        <v>730</v>
      </c>
      <c r="E17" s="683" t="s">
        <v>731</v>
      </c>
      <c r="F17" s="684">
        <f t="shared" si="5"/>
        <v>762619</v>
      </c>
      <c r="G17" s="685">
        <v>6292</v>
      </c>
      <c r="H17" s="685"/>
      <c r="I17" s="685">
        <f t="shared" si="6"/>
        <v>6292</v>
      </c>
      <c r="J17" s="685">
        <v>756327</v>
      </c>
      <c r="K17" s="685"/>
      <c r="L17" s="685">
        <f t="shared" si="7"/>
        <v>756327</v>
      </c>
      <c r="M17" s="686" t="s">
        <v>759</v>
      </c>
      <c r="N17" s="685"/>
      <c r="O17" s="682" t="s">
        <v>760</v>
      </c>
      <c r="P17" s="684">
        <v>1002000</v>
      </c>
      <c r="Q17" s="682" t="s">
        <v>761</v>
      </c>
      <c r="R17" s="684">
        <v>822000</v>
      </c>
      <c r="S17" s="679" t="s">
        <v>735</v>
      </c>
    </row>
    <row r="18" spans="1:19" s="659" customFormat="1" ht="12" x14ac:dyDescent="0.2">
      <c r="A18" s="689" t="s">
        <v>762</v>
      </c>
      <c r="B18" s="688" t="s">
        <v>763</v>
      </c>
      <c r="C18" s="682" t="s">
        <v>764</v>
      </c>
      <c r="D18" s="682" t="s">
        <v>730</v>
      </c>
      <c r="E18" s="683" t="s">
        <v>731</v>
      </c>
      <c r="F18" s="684">
        <f t="shared" si="5"/>
        <v>40000</v>
      </c>
      <c r="G18" s="685">
        <v>40000</v>
      </c>
      <c r="H18" s="685"/>
      <c r="I18" s="685">
        <f t="shared" si="6"/>
        <v>40000</v>
      </c>
      <c r="J18" s="685"/>
      <c r="K18" s="685"/>
      <c r="L18" s="685">
        <f t="shared" si="7"/>
        <v>0</v>
      </c>
      <c r="M18" s="685"/>
      <c r="N18" s="685"/>
      <c r="O18" s="682" t="s">
        <v>765</v>
      </c>
      <c r="P18" s="684">
        <v>353000</v>
      </c>
      <c r="Q18" s="682" t="s">
        <v>766</v>
      </c>
      <c r="R18" s="684">
        <v>2506000</v>
      </c>
      <c r="S18" s="679" t="s">
        <v>735</v>
      </c>
    </row>
    <row r="19" spans="1:19" s="659" customFormat="1" ht="36" x14ac:dyDescent="0.2">
      <c r="A19" s="689" t="s">
        <v>767</v>
      </c>
      <c r="B19" s="688" t="s">
        <v>768</v>
      </c>
      <c r="C19" s="682"/>
      <c r="D19" s="682" t="s">
        <v>730</v>
      </c>
      <c r="E19" s="683" t="s">
        <v>731</v>
      </c>
      <c r="F19" s="684">
        <f t="shared" si="5"/>
        <v>0</v>
      </c>
      <c r="G19" s="685"/>
      <c r="H19" s="685"/>
      <c r="I19" s="685">
        <f t="shared" si="6"/>
        <v>0</v>
      </c>
      <c r="J19" s="685"/>
      <c r="K19" s="685"/>
      <c r="L19" s="685">
        <f t="shared" si="7"/>
        <v>0</v>
      </c>
      <c r="M19" s="685"/>
      <c r="N19" s="685"/>
      <c r="O19" s="682"/>
      <c r="P19" s="684">
        <v>1083400</v>
      </c>
      <c r="Q19" s="682"/>
      <c r="R19" s="684">
        <v>1964000</v>
      </c>
      <c r="S19" s="679" t="s">
        <v>735</v>
      </c>
    </row>
    <row r="20" spans="1:19" s="659" customFormat="1" ht="24" x14ac:dyDescent="0.2">
      <c r="A20" s="689" t="s">
        <v>769</v>
      </c>
      <c r="B20" s="688" t="s">
        <v>770</v>
      </c>
      <c r="C20" s="682"/>
      <c r="D20" s="682" t="s">
        <v>730</v>
      </c>
      <c r="E20" s="683" t="s">
        <v>731</v>
      </c>
      <c r="F20" s="684">
        <f t="shared" si="5"/>
        <v>17942</v>
      </c>
      <c r="G20" s="685">
        <v>17942</v>
      </c>
      <c r="H20" s="685"/>
      <c r="I20" s="685">
        <f t="shared" si="6"/>
        <v>17942</v>
      </c>
      <c r="J20" s="685"/>
      <c r="K20" s="685"/>
      <c r="L20" s="685">
        <f t="shared" si="7"/>
        <v>0</v>
      </c>
      <c r="M20" s="685"/>
      <c r="N20" s="685"/>
      <c r="O20" s="682"/>
      <c r="P20" s="684"/>
      <c r="Q20" s="682"/>
      <c r="R20" s="684"/>
      <c r="S20" s="679" t="s">
        <v>735</v>
      </c>
    </row>
    <row r="21" spans="1:19" s="659" customFormat="1" ht="12" x14ac:dyDescent="0.2">
      <c r="A21" s="979" t="s">
        <v>771</v>
      </c>
      <c r="B21" s="981" t="s">
        <v>772</v>
      </c>
      <c r="C21" s="983" t="s">
        <v>773</v>
      </c>
      <c r="D21" s="983" t="s">
        <v>730</v>
      </c>
      <c r="E21" s="683" t="s">
        <v>731</v>
      </c>
      <c r="F21" s="684">
        <f t="shared" si="5"/>
        <v>210000</v>
      </c>
      <c r="G21" s="685"/>
      <c r="H21" s="685"/>
      <c r="I21" s="685">
        <f t="shared" si="6"/>
        <v>0</v>
      </c>
      <c r="J21" s="685">
        <v>210000</v>
      </c>
      <c r="K21" s="685"/>
      <c r="L21" s="685">
        <f t="shared" si="7"/>
        <v>210000</v>
      </c>
      <c r="M21" s="685"/>
      <c r="N21" s="685"/>
      <c r="O21" s="682" t="s">
        <v>774</v>
      </c>
      <c r="P21" s="684">
        <v>67000</v>
      </c>
      <c r="Q21" s="682" t="s">
        <v>775</v>
      </c>
      <c r="R21" s="684">
        <v>500000</v>
      </c>
      <c r="S21" s="679" t="s">
        <v>776</v>
      </c>
    </row>
    <row r="22" spans="1:19" s="659" customFormat="1" ht="15" customHeight="1" x14ac:dyDescent="0.2">
      <c r="A22" s="980"/>
      <c r="B22" s="982"/>
      <c r="C22" s="984"/>
      <c r="D22" s="984"/>
      <c r="E22" s="683" t="s">
        <v>753</v>
      </c>
      <c r="F22" s="684">
        <f t="shared" si="5"/>
        <v>15000</v>
      </c>
      <c r="G22" s="685"/>
      <c r="H22" s="685"/>
      <c r="I22" s="685">
        <f t="shared" si="6"/>
        <v>0</v>
      </c>
      <c r="J22" s="685">
        <v>15000</v>
      </c>
      <c r="K22" s="685"/>
      <c r="L22" s="685">
        <f t="shared" si="7"/>
        <v>15000</v>
      </c>
      <c r="M22" s="685"/>
      <c r="N22" s="685"/>
      <c r="O22" s="684"/>
      <c r="P22" s="684"/>
      <c r="Q22" s="684"/>
      <c r="R22" s="684"/>
      <c r="S22" s="679"/>
    </row>
    <row r="23" spans="1:19" s="659" customFormat="1" ht="12" x14ac:dyDescent="0.2">
      <c r="A23" s="672">
        <v>3</v>
      </c>
      <c r="B23" s="673" t="s">
        <v>777</v>
      </c>
      <c r="C23" s="690"/>
      <c r="D23" s="690"/>
      <c r="E23" s="683"/>
      <c r="F23" s="676">
        <f t="shared" ref="F23:N23" si="8">SUM(F24:F26)</f>
        <v>308000</v>
      </c>
      <c r="G23" s="676">
        <f t="shared" si="8"/>
        <v>288000</v>
      </c>
      <c r="H23" s="676">
        <f t="shared" si="8"/>
        <v>0</v>
      </c>
      <c r="I23" s="676">
        <f t="shared" si="8"/>
        <v>288000</v>
      </c>
      <c r="J23" s="676">
        <f t="shared" si="8"/>
        <v>20000</v>
      </c>
      <c r="K23" s="676">
        <f t="shared" si="8"/>
        <v>0</v>
      </c>
      <c r="L23" s="676">
        <f t="shared" si="8"/>
        <v>20000</v>
      </c>
      <c r="M23" s="676"/>
      <c r="N23" s="676">
        <f t="shared" si="8"/>
        <v>0</v>
      </c>
      <c r="O23" s="691"/>
      <c r="P23" s="691">
        <f>SUM(P24:P26)</f>
        <v>308000</v>
      </c>
      <c r="Q23" s="691"/>
      <c r="R23" s="691">
        <f>SUM(R24:R26)</f>
        <v>308000</v>
      </c>
      <c r="S23" s="679"/>
    </row>
    <row r="24" spans="1:19" s="659" customFormat="1" ht="12" x14ac:dyDescent="0.2">
      <c r="A24" s="679">
        <v>3.1</v>
      </c>
      <c r="B24" s="692" t="s">
        <v>778</v>
      </c>
      <c r="C24" s="682" t="s">
        <v>779</v>
      </c>
      <c r="D24" s="682" t="s">
        <v>730</v>
      </c>
      <c r="E24" s="683" t="s">
        <v>780</v>
      </c>
      <c r="F24" s="684">
        <f t="shared" ref="F24:F26" si="9">I24+L24</f>
        <v>143000</v>
      </c>
      <c r="G24" s="685">
        <v>143000</v>
      </c>
      <c r="H24" s="685"/>
      <c r="I24" s="685">
        <f t="shared" si="6"/>
        <v>143000</v>
      </c>
      <c r="J24" s="685"/>
      <c r="K24" s="685"/>
      <c r="L24" s="685">
        <f t="shared" ref="L24:L26" si="10">J24+K24</f>
        <v>0</v>
      </c>
      <c r="M24" s="685"/>
      <c r="N24" s="685"/>
      <c r="O24" s="682" t="s">
        <v>779</v>
      </c>
      <c r="P24" s="684">
        <v>143000</v>
      </c>
      <c r="Q24" s="682" t="s">
        <v>781</v>
      </c>
      <c r="R24" s="684">
        <v>143000</v>
      </c>
      <c r="S24" s="679" t="s">
        <v>735</v>
      </c>
    </row>
    <row r="25" spans="1:19" s="659" customFormat="1" ht="12" x14ac:dyDescent="0.2">
      <c r="A25" s="679">
        <v>3.2</v>
      </c>
      <c r="B25" s="692" t="s">
        <v>782</v>
      </c>
      <c r="C25" s="682" t="s">
        <v>783</v>
      </c>
      <c r="D25" s="682" t="s">
        <v>730</v>
      </c>
      <c r="E25" s="683" t="s">
        <v>780</v>
      </c>
      <c r="F25" s="684">
        <f t="shared" si="9"/>
        <v>145000</v>
      </c>
      <c r="G25" s="685">
        <v>145000</v>
      </c>
      <c r="H25" s="685"/>
      <c r="I25" s="685">
        <f t="shared" si="6"/>
        <v>145000</v>
      </c>
      <c r="J25" s="685"/>
      <c r="K25" s="685"/>
      <c r="L25" s="685">
        <f t="shared" si="10"/>
        <v>0</v>
      </c>
      <c r="M25" s="685"/>
      <c r="N25" s="685"/>
      <c r="O25" s="682" t="s">
        <v>783</v>
      </c>
      <c r="P25" s="684">
        <v>145000</v>
      </c>
      <c r="Q25" s="682" t="s">
        <v>783</v>
      </c>
      <c r="R25" s="684">
        <v>145000</v>
      </c>
      <c r="S25" s="679" t="s">
        <v>735</v>
      </c>
    </row>
    <row r="26" spans="1:19" s="659" customFormat="1" ht="12" x14ac:dyDescent="0.2">
      <c r="A26" s="679">
        <v>3.3</v>
      </c>
      <c r="B26" s="687" t="s">
        <v>784</v>
      </c>
      <c r="C26" s="682" t="s">
        <v>785</v>
      </c>
      <c r="D26" s="682" t="s">
        <v>730</v>
      </c>
      <c r="E26" s="683" t="s">
        <v>780</v>
      </c>
      <c r="F26" s="684">
        <f t="shared" si="9"/>
        <v>20000</v>
      </c>
      <c r="G26" s="685"/>
      <c r="H26" s="685"/>
      <c r="I26" s="685">
        <f t="shared" si="6"/>
        <v>0</v>
      </c>
      <c r="J26" s="685">
        <v>20000</v>
      </c>
      <c r="K26" s="685"/>
      <c r="L26" s="685">
        <f t="shared" si="10"/>
        <v>20000</v>
      </c>
      <c r="M26" s="685"/>
      <c r="N26" s="685"/>
      <c r="O26" s="682" t="s">
        <v>785</v>
      </c>
      <c r="P26" s="684">
        <v>20000</v>
      </c>
      <c r="Q26" s="682" t="s">
        <v>785</v>
      </c>
      <c r="R26" s="684">
        <v>20000</v>
      </c>
      <c r="S26" s="679" t="s">
        <v>735</v>
      </c>
    </row>
    <row r="27" spans="1:19" s="659" customFormat="1" ht="12" x14ac:dyDescent="0.2">
      <c r="A27" s="672">
        <v>4</v>
      </c>
      <c r="B27" s="673" t="s">
        <v>786</v>
      </c>
      <c r="C27" s="690"/>
      <c r="D27" s="690"/>
      <c r="E27" s="683"/>
      <c r="F27" s="676">
        <f t="shared" ref="F27:N27" si="11">SUM(F28:F34)</f>
        <v>170500</v>
      </c>
      <c r="G27" s="676">
        <f t="shared" si="11"/>
        <v>170500</v>
      </c>
      <c r="H27" s="676">
        <f t="shared" si="11"/>
        <v>0</v>
      </c>
      <c r="I27" s="676">
        <f t="shared" si="11"/>
        <v>170500</v>
      </c>
      <c r="J27" s="676">
        <f t="shared" si="11"/>
        <v>0</v>
      </c>
      <c r="K27" s="676">
        <f t="shared" si="11"/>
        <v>0</v>
      </c>
      <c r="L27" s="676">
        <f t="shared" si="11"/>
        <v>0</v>
      </c>
      <c r="M27" s="676"/>
      <c r="N27" s="676">
        <f t="shared" si="11"/>
        <v>0</v>
      </c>
      <c r="O27" s="691"/>
      <c r="P27" s="691">
        <f>SUM(P28:P34)</f>
        <v>146500</v>
      </c>
      <c r="Q27" s="691"/>
      <c r="R27" s="691">
        <f>SUM(R28:R34)</f>
        <v>146500</v>
      </c>
      <c r="S27" s="679"/>
    </row>
    <row r="28" spans="1:19" s="659" customFormat="1" ht="12" x14ac:dyDescent="0.2">
      <c r="A28" s="679" t="s">
        <v>787</v>
      </c>
      <c r="B28" s="687" t="s">
        <v>788</v>
      </c>
      <c r="C28" s="693" t="s">
        <v>789</v>
      </c>
      <c r="D28" s="682" t="s">
        <v>730</v>
      </c>
      <c r="E28" s="683" t="s">
        <v>780</v>
      </c>
      <c r="F28" s="684">
        <f t="shared" ref="F28:F34" si="12">I28+L28</f>
        <v>70000</v>
      </c>
      <c r="G28" s="685">
        <v>70000</v>
      </c>
      <c r="H28" s="685"/>
      <c r="I28" s="685">
        <f t="shared" si="6"/>
        <v>70000</v>
      </c>
      <c r="J28" s="685"/>
      <c r="K28" s="685"/>
      <c r="L28" s="685">
        <f t="shared" ref="L28:L34" si="13">J28+K28</f>
        <v>0</v>
      </c>
      <c r="M28" s="685"/>
      <c r="N28" s="685"/>
      <c r="O28" s="693" t="s">
        <v>789</v>
      </c>
      <c r="P28" s="684">
        <v>70000</v>
      </c>
      <c r="Q28" s="693" t="s">
        <v>789</v>
      </c>
      <c r="R28" s="684">
        <v>70000</v>
      </c>
      <c r="S28" s="679" t="s">
        <v>735</v>
      </c>
    </row>
    <row r="29" spans="1:19" s="659" customFormat="1" ht="36" x14ac:dyDescent="0.2">
      <c r="A29" s="679" t="s">
        <v>790</v>
      </c>
      <c r="B29" s="694" t="s">
        <v>791</v>
      </c>
      <c r="C29" s="695" t="s">
        <v>792</v>
      </c>
      <c r="D29" s="682" t="s">
        <v>730</v>
      </c>
      <c r="E29" s="683" t="s">
        <v>780</v>
      </c>
      <c r="F29" s="684">
        <f t="shared" si="12"/>
        <v>47500</v>
      </c>
      <c r="G29" s="684">
        <f>45000+2500</f>
        <v>47500</v>
      </c>
      <c r="H29" s="684"/>
      <c r="I29" s="685">
        <f t="shared" si="6"/>
        <v>47500</v>
      </c>
      <c r="J29" s="684"/>
      <c r="K29" s="684"/>
      <c r="L29" s="685">
        <f t="shared" si="13"/>
        <v>0</v>
      </c>
      <c r="M29" s="686"/>
      <c r="N29" s="684"/>
      <c r="O29" s="695" t="s">
        <v>792</v>
      </c>
      <c r="P29" s="684">
        <v>45000</v>
      </c>
      <c r="Q29" s="695" t="s">
        <v>792</v>
      </c>
      <c r="R29" s="684">
        <v>45000</v>
      </c>
      <c r="S29" s="679" t="s">
        <v>735</v>
      </c>
    </row>
    <row r="30" spans="1:19" s="659" customFormat="1" ht="12" x14ac:dyDescent="0.2">
      <c r="A30" s="679" t="s">
        <v>793</v>
      </c>
      <c r="B30" s="694" t="s">
        <v>794</v>
      </c>
      <c r="C30" s="682" t="s">
        <v>795</v>
      </c>
      <c r="D30" s="682" t="s">
        <v>730</v>
      </c>
      <c r="E30" s="683" t="s">
        <v>780</v>
      </c>
      <c r="F30" s="684">
        <f t="shared" si="12"/>
        <v>1200</v>
      </c>
      <c r="G30" s="685">
        <v>1200</v>
      </c>
      <c r="H30" s="685"/>
      <c r="I30" s="685">
        <f t="shared" si="6"/>
        <v>1200</v>
      </c>
      <c r="J30" s="685"/>
      <c r="K30" s="685"/>
      <c r="L30" s="685">
        <f t="shared" si="13"/>
        <v>0</v>
      </c>
      <c r="M30" s="685"/>
      <c r="N30" s="685"/>
      <c r="O30" s="682" t="s">
        <v>795</v>
      </c>
      <c r="P30" s="684">
        <v>1200</v>
      </c>
      <c r="Q30" s="682" t="s">
        <v>795</v>
      </c>
      <c r="R30" s="684">
        <v>1200</v>
      </c>
      <c r="S30" s="679" t="s">
        <v>735</v>
      </c>
    </row>
    <row r="31" spans="1:19" s="659" customFormat="1" ht="13.5" customHeight="1" x14ac:dyDescent="0.2">
      <c r="A31" s="679" t="s">
        <v>796</v>
      </c>
      <c r="B31" s="694" t="s">
        <v>797</v>
      </c>
      <c r="C31" s="682" t="s">
        <v>798</v>
      </c>
      <c r="D31" s="682" t="s">
        <v>730</v>
      </c>
      <c r="E31" s="683" t="s">
        <v>799</v>
      </c>
      <c r="F31" s="684">
        <f t="shared" si="12"/>
        <v>24000</v>
      </c>
      <c r="G31" s="685">
        <v>24000</v>
      </c>
      <c r="H31" s="685"/>
      <c r="I31" s="685">
        <f t="shared" si="6"/>
        <v>24000</v>
      </c>
      <c r="J31" s="685"/>
      <c r="K31" s="685"/>
      <c r="L31" s="685">
        <f t="shared" si="13"/>
        <v>0</v>
      </c>
      <c r="M31" s="685"/>
      <c r="N31" s="685"/>
      <c r="O31" s="682"/>
      <c r="P31" s="684"/>
      <c r="Q31" s="682"/>
      <c r="R31" s="684"/>
      <c r="S31" s="679" t="s">
        <v>735</v>
      </c>
    </row>
    <row r="32" spans="1:19" s="659" customFormat="1" ht="12" x14ac:dyDescent="0.2">
      <c r="A32" s="990" t="s">
        <v>800</v>
      </c>
      <c r="B32" s="991" t="s">
        <v>801</v>
      </c>
      <c r="C32" s="983" t="s">
        <v>802</v>
      </c>
      <c r="D32" s="682" t="s">
        <v>730</v>
      </c>
      <c r="E32" s="683" t="s">
        <v>780</v>
      </c>
      <c r="F32" s="684">
        <f t="shared" si="12"/>
        <v>12300</v>
      </c>
      <c r="G32" s="685">
        <f>7000+5300</f>
        <v>12300</v>
      </c>
      <c r="H32" s="685"/>
      <c r="I32" s="685">
        <f t="shared" si="6"/>
        <v>12300</v>
      </c>
      <c r="J32" s="685"/>
      <c r="K32" s="685"/>
      <c r="L32" s="685">
        <f t="shared" si="13"/>
        <v>0</v>
      </c>
      <c r="M32" s="686"/>
      <c r="N32" s="685"/>
      <c r="O32" s="983" t="s">
        <v>802</v>
      </c>
      <c r="P32" s="684">
        <v>7000</v>
      </c>
      <c r="Q32" s="983" t="s">
        <v>802</v>
      </c>
      <c r="R32" s="684">
        <v>7000</v>
      </c>
      <c r="S32" s="679" t="s">
        <v>735</v>
      </c>
    </row>
    <row r="33" spans="1:20" s="659" customFormat="1" ht="15" customHeight="1" x14ac:dyDescent="0.2">
      <c r="A33" s="990"/>
      <c r="B33" s="991"/>
      <c r="C33" s="985"/>
      <c r="D33" s="682" t="s">
        <v>730</v>
      </c>
      <c r="E33" s="683" t="s">
        <v>512</v>
      </c>
      <c r="F33" s="684">
        <f t="shared" si="12"/>
        <v>13500</v>
      </c>
      <c r="G33" s="685">
        <v>13500</v>
      </c>
      <c r="H33" s="685"/>
      <c r="I33" s="685">
        <f t="shared" si="6"/>
        <v>13500</v>
      </c>
      <c r="J33" s="685"/>
      <c r="K33" s="685"/>
      <c r="L33" s="685">
        <f t="shared" si="13"/>
        <v>0</v>
      </c>
      <c r="M33" s="685"/>
      <c r="N33" s="685"/>
      <c r="O33" s="985"/>
      <c r="P33" s="684">
        <v>13500</v>
      </c>
      <c r="Q33" s="985"/>
      <c r="R33" s="684">
        <v>13500</v>
      </c>
      <c r="S33" s="679" t="s">
        <v>735</v>
      </c>
    </row>
    <row r="34" spans="1:20" s="659" customFormat="1" ht="15" customHeight="1" x14ac:dyDescent="0.2">
      <c r="A34" s="990"/>
      <c r="B34" s="991"/>
      <c r="C34" s="984"/>
      <c r="D34" s="682" t="s">
        <v>730</v>
      </c>
      <c r="E34" s="683" t="s">
        <v>799</v>
      </c>
      <c r="F34" s="684">
        <f t="shared" si="12"/>
        <v>2000</v>
      </c>
      <c r="G34" s="685">
        <v>2000</v>
      </c>
      <c r="H34" s="685"/>
      <c r="I34" s="685">
        <f t="shared" si="6"/>
        <v>2000</v>
      </c>
      <c r="J34" s="685"/>
      <c r="K34" s="685"/>
      <c r="L34" s="685">
        <f t="shared" si="13"/>
        <v>0</v>
      </c>
      <c r="M34" s="685"/>
      <c r="N34" s="685"/>
      <c r="O34" s="984"/>
      <c r="P34" s="684">
        <v>9800</v>
      </c>
      <c r="Q34" s="984"/>
      <c r="R34" s="684">
        <v>9800</v>
      </c>
      <c r="S34" s="679" t="s">
        <v>735</v>
      </c>
    </row>
    <row r="35" spans="1:20" s="659" customFormat="1" ht="12" x14ac:dyDescent="0.2">
      <c r="A35" s="672">
        <v>5</v>
      </c>
      <c r="B35" s="673" t="s">
        <v>803</v>
      </c>
      <c r="C35" s="672"/>
      <c r="D35" s="672"/>
      <c r="E35" s="683"/>
      <c r="F35" s="676">
        <f t="shared" ref="F35:L35" si="14">SUM(F36:F41)</f>
        <v>190789</v>
      </c>
      <c r="G35" s="676">
        <f t="shared" si="14"/>
        <v>190789</v>
      </c>
      <c r="H35" s="676">
        <f t="shared" si="14"/>
        <v>0</v>
      </c>
      <c r="I35" s="676">
        <f t="shared" si="14"/>
        <v>190789</v>
      </c>
      <c r="J35" s="676">
        <f t="shared" si="14"/>
        <v>0</v>
      </c>
      <c r="K35" s="676">
        <f t="shared" si="14"/>
        <v>0</v>
      </c>
      <c r="L35" s="676">
        <f t="shared" si="14"/>
        <v>0</v>
      </c>
      <c r="M35" s="676"/>
      <c r="N35" s="676">
        <f>SUM(N36:N41)</f>
        <v>0</v>
      </c>
      <c r="O35" s="676"/>
      <c r="P35" s="676">
        <f>SUM(P36:P41)</f>
        <v>663400</v>
      </c>
      <c r="Q35" s="676"/>
      <c r="R35" s="676">
        <f>SUM(R36:R41)</f>
        <v>112300</v>
      </c>
      <c r="S35" s="679"/>
    </row>
    <row r="36" spans="1:20" s="659" customFormat="1" ht="12" x14ac:dyDescent="0.2">
      <c r="A36" s="679" t="s">
        <v>804</v>
      </c>
      <c r="B36" s="687" t="s">
        <v>805</v>
      </c>
      <c r="C36" s="679" t="s">
        <v>806</v>
      </c>
      <c r="D36" s="679" t="s">
        <v>730</v>
      </c>
      <c r="E36" s="683" t="s">
        <v>780</v>
      </c>
      <c r="F36" s="684">
        <f t="shared" ref="F36:F40" si="15">I36+L36</f>
        <v>23000</v>
      </c>
      <c r="G36" s="685">
        <v>23000</v>
      </c>
      <c r="H36" s="685"/>
      <c r="I36" s="685">
        <f t="shared" si="6"/>
        <v>23000</v>
      </c>
      <c r="J36" s="685"/>
      <c r="K36" s="685"/>
      <c r="L36" s="685">
        <f t="shared" ref="L36:L40" si="16">J36+K36</f>
        <v>0</v>
      </c>
      <c r="M36" s="685"/>
      <c r="N36" s="685"/>
      <c r="O36" s="684"/>
      <c r="P36" s="684"/>
      <c r="Q36" s="684"/>
      <c r="R36" s="684"/>
      <c r="S36" s="679" t="s">
        <v>735</v>
      </c>
      <c r="T36" s="696"/>
    </row>
    <row r="37" spans="1:20" s="659" customFormat="1" ht="24" x14ac:dyDescent="0.2">
      <c r="A37" s="679" t="s">
        <v>807</v>
      </c>
      <c r="B37" s="687" t="s">
        <v>808</v>
      </c>
      <c r="C37" s="679"/>
      <c r="D37" s="679" t="s">
        <v>730</v>
      </c>
      <c r="E37" s="683" t="s">
        <v>731</v>
      </c>
      <c r="F37" s="684">
        <f t="shared" si="15"/>
        <v>0</v>
      </c>
      <c r="G37" s="684"/>
      <c r="H37" s="684"/>
      <c r="I37" s="685">
        <f t="shared" si="6"/>
        <v>0</v>
      </c>
      <c r="J37" s="684"/>
      <c r="K37" s="684"/>
      <c r="L37" s="685">
        <f t="shared" si="16"/>
        <v>0</v>
      </c>
      <c r="M37" s="684"/>
      <c r="N37" s="684"/>
      <c r="O37" s="684"/>
      <c r="P37" s="684">
        <v>50000</v>
      </c>
      <c r="Q37" s="684"/>
      <c r="R37" s="684"/>
      <c r="S37" s="679" t="s">
        <v>735</v>
      </c>
      <c r="T37" s="696"/>
    </row>
    <row r="38" spans="1:20" s="659" customFormat="1" ht="24" x14ac:dyDescent="0.2">
      <c r="A38" s="679" t="s">
        <v>809</v>
      </c>
      <c r="B38" s="697" t="s">
        <v>810</v>
      </c>
      <c r="C38" s="679"/>
      <c r="D38" s="679" t="s">
        <v>730</v>
      </c>
      <c r="E38" s="683" t="s">
        <v>753</v>
      </c>
      <c r="F38" s="684">
        <f t="shared" si="15"/>
        <v>102000</v>
      </c>
      <c r="G38" s="685">
        <f>-4000+106000</f>
        <v>102000</v>
      </c>
      <c r="H38" s="685"/>
      <c r="I38" s="685">
        <f t="shared" si="6"/>
        <v>102000</v>
      </c>
      <c r="J38" s="685"/>
      <c r="K38" s="685"/>
      <c r="L38" s="685">
        <f t="shared" si="16"/>
        <v>0</v>
      </c>
      <c r="M38" s="685"/>
      <c r="N38" s="685"/>
      <c r="O38" s="682" t="s">
        <v>811</v>
      </c>
      <c r="P38" s="684">
        <v>128000</v>
      </c>
      <c r="Q38" s="682" t="s">
        <v>811</v>
      </c>
      <c r="R38" s="684">
        <v>112300</v>
      </c>
      <c r="S38" s="679" t="s">
        <v>735</v>
      </c>
      <c r="T38" s="696"/>
    </row>
    <row r="39" spans="1:20" s="659" customFormat="1" ht="24" x14ac:dyDescent="0.2">
      <c r="A39" s="679" t="s">
        <v>812</v>
      </c>
      <c r="B39" s="698" t="s">
        <v>813</v>
      </c>
      <c r="C39" s="699"/>
      <c r="D39" s="679" t="s">
        <v>730</v>
      </c>
      <c r="E39" s="683" t="s">
        <v>731</v>
      </c>
      <c r="F39" s="684">
        <f t="shared" si="15"/>
        <v>37813</v>
      </c>
      <c r="G39" s="685">
        <v>37813</v>
      </c>
      <c r="H39" s="685"/>
      <c r="I39" s="685">
        <f t="shared" si="6"/>
        <v>37813</v>
      </c>
      <c r="J39" s="685"/>
      <c r="K39" s="685"/>
      <c r="L39" s="685">
        <f t="shared" si="16"/>
        <v>0</v>
      </c>
      <c r="M39" s="685"/>
      <c r="N39" s="685"/>
      <c r="O39" s="682"/>
      <c r="P39" s="684">
        <v>485400</v>
      </c>
      <c r="Q39" s="682"/>
      <c r="R39" s="684"/>
      <c r="S39" s="679" t="s">
        <v>735</v>
      </c>
      <c r="T39" s="696"/>
    </row>
    <row r="40" spans="1:20" s="659" customFormat="1" ht="36" x14ac:dyDescent="0.2">
      <c r="A40" s="679" t="s">
        <v>814</v>
      </c>
      <c r="B40" s="698" t="s">
        <v>815</v>
      </c>
      <c r="C40" s="700"/>
      <c r="D40" s="679" t="s">
        <v>730</v>
      </c>
      <c r="E40" s="683" t="s">
        <v>731</v>
      </c>
      <c r="F40" s="684">
        <f t="shared" si="15"/>
        <v>27976</v>
      </c>
      <c r="G40" s="684">
        <f>15876+12100</f>
        <v>27976</v>
      </c>
      <c r="H40" s="684"/>
      <c r="I40" s="685">
        <f t="shared" si="6"/>
        <v>27976</v>
      </c>
      <c r="J40" s="684"/>
      <c r="K40" s="684"/>
      <c r="L40" s="685">
        <f t="shared" si="16"/>
        <v>0</v>
      </c>
      <c r="M40" s="684"/>
      <c r="N40" s="684"/>
      <c r="O40" s="684"/>
      <c r="P40" s="684"/>
      <c r="Q40" s="684"/>
      <c r="R40" s="684"/>
      <c r="S40" s="679" t="s">
        <v>735</v>
      </c>
      <c r="T40" s="696"/>
    </row>
    <row r="41" spans="1:20" s="659" customFormat="1" ht="15" customHeight="1" x14ac:dyDescent="0.2">
      <c r="A41" s="701"/>
      <c r="B41" s="702"/>
      <c r="C41" s="703"/>
      <c r="D41" s="701"/>
      <c r="E41" s="704"/>
      <c r="F41" s="704"/>
      <c r="G41" s="705"/>
      <c r="H41" s="705"/>
      <c r="I41" s="705"/>
      <c r="J41" s="705"/>
      <c r="K41" s="705"/>
      <c r="L41" s="705"/>
      <c r="M41" s="705"/>
      <c r="N41" s="705"/>
      <c r="O41" s="705"/>
      <c r="P41" s="705"/>
      <c r="Q41" s="705"/>
      <c r="R41" s="705"/>
      <c r="S41" s="706"/>
      <c r="T41" s="696"/>
    </row>
    <row r="42" spans="1:20" s="659" customFormat="1" ht="23.25" customHeight="1" x14ac:dyDescent="0.2">
      <c r="A42" s="986" t="s">
        <v>816</v>
      </c>
      <c r="B42" s="987"/>
      <c r="C42" s="707"/>
      <c r="D42" s="707"/>
      <c r="E42" s="707"/>
      <c r="F42" s="708"/>
      <c r="G42" s="708"/>
      <c r="H42" s="708"/>
      <c r="I42" s="708"/>
      <c r="J42" s="708"/>
      <c r="K42" s="708"/>
      <c r="L42" s="708"/>
      <c r="M42" s="708"/>
      <c r="N42" s="708"/>
      <c r="O42" s="708"/>
      <c r="P42" s="708"/>
      <c r="Q42" s="708"/>
      <c r="R42" s="707"/>
      <c r="S42" s="709"/>
    </row>
    <row r="43" spans="1:20" s="659" customFormat="1" ht="12" x14ac:dyDescent="0.2">
      <c r="A43" s="988"/>
      <c r="B43" s="989"/>
      <c r="C43" s="989"/>
      <c r="D43" s="710"/>
      <c r="E43" s="711" t="s">
        <v>725</v>
      </c>
      <c r="F43" s="712">
        <f>SUM(F44)</f>
        <v>1421347</v>
      </c>
      <c r="G43" s="712">
        <f t="shared" ref="G43:R43" si="17">SUM(G44)</f>
        <v>625382</v>
      </c>
      <c r="H43" s="712">
        <f t="shared" si="17"/>
        <v>0</v>
      </c>
      <c r="I43" s="712">
        <f t="shared" si="17"/>
        <v>625382</v>
      </c>
      <c r="J43" s="712">
        <f t="shared" si="17"/>
        <v>820112</v>
      </c>
      <c r="K43" s="712">
        <f t="shared" si="17"/>
        <v>-24147</v>
      </c>
      <c r="L43" s="712">
        <f t="shared" si="17"/>
        <v>795965</v>
      </c>
      <c r="M43" s="712"/>
      <c r="N43" s="712">
        <f t="shared" si="17"/>
        <v>0</v>
      </c>
      <c r="O43" s="713">
        <f t="shared" si="17"/>
        <v>0</v>
      </c>
      <c r="P43" s="713">
        <f t="shared" si="17"/>
        <v>1505494</v>
      </c>
      <c r="Q43" s="713">
        <f t="shared" si="17"/>
        <v>0</v>
      </c>
      <c r="R43" s="714">
        <f t="shared" si="17"/>
        <v>1505194</v>
      </c>
      <c r="S43" s="667"/>
    </row>
    <row r="44" spans="1:20" s="659" customFormat="1" ht="12" x14ac:dyDescent="0.2">
      <c r="A44" s="672">
        <v>1</v>
      </c>
      <c r="B44" s="673" t="s">
        <v>817</v>
      </c>
      <c r="C44" s="674"/>
      <c r="D44" s="674"/>
      <c r="E44" s="675"/>
      <c r="F44" s="677">
        <f t="shared" ref="F44:R44" si="18">SUM(F45:F45)</f>
        <v>1421347</v>
      </c>
      <c r="G44" s="677">
        <f t="shared" si="18"/>
        <v>625382</v>
      </c>
      <c r="H44" s="677">
        <f>SUM(H45:H45)</f>
        <v>0</v>
      </c>
      <c r="I44" s="677">
        <f t="shared" si="18"/>
        <v>625382</v>
      </c>
      <c r="J44" s="677">
        <f t="shared" si="18"/>
        <v>820112</v>
      </c>
      <c r="K44" s="677">
        <f t="shared" si="18"/>
        <v>-24147</v>
      </c>
      <c r="L44" s="677">
        <f t="shared" si="18"/>
        <v>795965</v>
      </c>
      <c r="M44" s="677"/>
      <c r="N44" s="677">
        <f t="shared" si="18"/>
        <v>0</v>
      </c>
      <c r="O44" s="678"/>
      <c r="P44" s="678">
        <f t="shared" si="18"/>
        <v>1505494</v>
      </c>
      <c r="Q44" s="678"/>
      <c r="R44" s="678">
        <f t="shared" si="18"/>
        <v>1505194</v>
      </c>
      <c r="S44" s="667"/>
    </row>
    <row r="45" spans="1:20" s="659" customFormat="1" ht="36" x14ac:dyDescent="0.2">
      <c r="A45" s="679">
        <v>1.1000000000000001</v>
      </c>
      <c r="B45" s="687" t="s">
        <v>818</v>
      </c>
      <c r="C45" s="679" t="s">
        <v>819</v>
      </c>
      <c r="D45" s="679" t="s">
        <v>820</v>
      </c>
      <c r="E45" s="683" t="s">
        <v>821</v>
      </c>
      <c r="F45" s="684">
        <f>I45+L45</f>
        <v>1421347</v>
      </c>
      <c r="G45" s="685">
        <v>625382</v>
      </c>
      <c r="H45" s="685"/>
      <c r="I45" s="685">
        <f t="shared" ref="I45" si="19">G45+H45</f>
        <v>625382</v>
      </c>
      <c r="J45" s="685">
        <v>820112</v>
      </c>
      <c r="K45" s="685">
        <v>-24147</v>
      </c>
      <c r="L45" s="685">
        <f>J45+K45</f>
        <v>795965</v>
      </c>
      <c r="M45" s="685"/>
      <c r="N45" s="685"/>
      <c r="O45" s="679" t="s">
        <v>819</v>
      </c>
      <c r="P45" s="684">
        <v>1505494</v>
      </c>
      <c r="Q45" s="679" t="s">
        <v>819</v>
      </c>
      <c r="R45" s="684">
        <v>1505194</v>
      </c>
      <c r="S45" s="638" t="s">
        <v>735</v>
      </c>
    </row>
    <row r="46" spans="1:20" s="648" customFormat="1" x14ac:dyDescent="0.25">
      <c r="A46" s="715" t="s">
        <v>822</v>
      </c>
      <c r="B46" s="716"/>
      <c r="C46" s="717"/>
      <c r="D46" s="717"/>
      <c r="E46" s="717"/>
      <c r="F46" s="718"/>
      <c r="G46" s="708"/>
      <c r="H46" s="708"/>
      <c r="I46" s="718"/>
      <c r="J46" s="718"/>
      <c r="K46" s="718"/>
      <c r="L46" s="718"/>
      <c r="M46" s="718"/>
      <c r="N46" s="718"/>
      <c r="O46" s="718"/>
      <c r="P46" s="718"/>
      <c r="Q46" s="718"/>
      <c r="R46" s="719"/>
      <c r="S46" s="720"/>
    </row>
    <row r="47" spans="1:20" s="648" customFormat="1" x14ac:dyDescent="0.25">
      <c r="A47" s="988"/>
      <c r="B47" s="989"/>
      <c r="C47" s="989"/>
      <c r="D47" s="710"/>
      <c r="E47" s="711" t="s">
        <v>725</v>
      </c>
      <c r="F47" s="712">
        <f>SUM(F48:F48)</f>
        <v>651761</v>
      </c>
      <c r="G47" s="712">
        <f t="shared" ref="G47:L47" si="20">SUM(G48:G48)</f>
        <v>221690</v>
      </c>
      <c r="H47" s="712">
        <f>SUM(H48:H48)</f>
        <v>0</v>
      </c>
      <c r="I47" s="712">
        <f t="shared" si="20"/>
        <v>221690</v>
      </c>
      <c r="J47" s="712">
        <f t="shared" si="20"/>
        <v>430071</v>
      </c>
      <c r="K47" s="712">
        <f t="shared" si="20"/>
        <v>0</v>
      </c>
      <c r="L47" s="712">
        <f t="shared" si="20"/>
        <v>430071</v>
      </c>
      <c r="M47" s="712"/>
      <c r="N47" s="712">
        <f>SUM(N48:N48)</f>
        <v>0</v>
      </c>
      <c r="O47" s="712">
        <f>SUM(O48:O48)</f>
        <v>0</v>
      </c>
      <c r="P47" s="712">
        <f>SUM(P48:P48)</f>
        <v>0</v>
      </c>
      <c r="Q47" s="712">
        <f>SUM(Q48:Q48)</f>
        <v>0</v>
      </c>
      <c r="R47" s="712">
        <f>SUM(R48:R48)</f>
        <v>0</v>
      </c>
      <c r="S47" s="720"/>
    </row>
    <row r="48" spans="1:20" s="648" customFormat="1" ht="24.75" x14ac:dyDescent="0.25">
      <c r="A48" s="679">
        <v>1</v>
      </c>
      <c r="B48" s="687" t="s">
        <v>823</v>
      </c>
      <c r="C48" s="674"/>
      <c r="D48" s="674"/>
      <c r="E48" s="675"/>
      <c r="F48" s="684">
        <f>I48+L48</f>
        <v>651761</v>
      </c>
      <c r="G48" s="685">
        <v>221690</v>
      </c>
      <c r="H48" s="685"/>
      <c r="I48" s="685">
        <f t="shared" ref="I48" si="21">G48+H48</f>
        <v>221690</v>
      </c>
      <c r="J48" s="685">
        <v>430071</v>
      </c>
      <c r="K48" s="685"/>
      <c r="L48" s="685">
        <f>J48+K48</f>
        <v>430071</v>
      </c>
      <c r="M48" s="685"/>
      <c r="N48" s="685"/>
      <c r="O48" s="684"/>
      <c r="P48" s="684"/>
      <c r="Q48" s="684"/>
      <c r="R48" s="684"/>
      <c r="S48" s="720"/>
    </row>
    <row r="49" spans="1:21" ht="8.25" customHeight="1" x14ac:dyDescent="0.25"/>
    <row r="50" spans="1:21" s="648" customFormat="1" x14ac:dyDescent="0.25">
      <c r="A50" s="721" t="s">
        <v>824</v>
      </c>
      <c r="B50" s="645"/>
      <c r="C50" s="645"/>
      <c r="D50" s="645"/>
      <c r="E50" s="646"/>
      <c r="F50" s="646"/>
      <c r="G50" s="647"/>
      <c r="H50" s="647"/>
      <c r="I50" s="647"/>
      <c r="O50" s="645"/>
      <c r="P50" s="645"/>
      <c r="Q50" s="645"/>
      <c r="R50" s="645"/>
      <c r="S50" s="645"/>
      <c r="T50" s="645"/>
      <c r="U50" s="645"/>
    </row>
    <row r="51" spans="1:21" s="648" customFormat="1" x14ac:dyDescent="0.25">
      <c r="A51" s="722" t="s">
        <v>361</v>
      </c>
      <c r="B51" s="722"/>
      <c r="C51" s="722"/>
      <c r="D51" s="723"/>
      <c r="E51" s="723"/>
      <c r="F51" s="723"/>
      <c r="G51" s="647"/>
      <c r="H51" s="647"/>
      <c r="I51" s="647"/>
      <c r="O51" s="645"/>
      <c r="P51" s="645"/>
      <c r="Q51" s="645"/>
      <c r="R51" s="645"/>
      <c r="S51" s="645"/>
      <c r="T51" s="645"/>
      <c r="U51" s="645"/>
    </row>
    <row r="52" spans="1:21" s="648" customFormat="1" x14ac:dyDescent="0.25">
      <c r="A52" s="722"/>
      <c r="B52" s="722" t="s">
        <v>825</v>
      </c>
      <c r="C52" s="722"/>
      <c r="D52" s="723"/>
      <c r="E52" s="723"/>
      <c r="F52" s="723"/>
      <c r="G52" s="647"/>
      <c r="H52" s="647"/>
      <c r="I52" s="647"/>
      <c r="O52" s="645"/>
      <c r="P52" s="645"/>
      <c r="Q52" s="645"/>
      <c r="R52" s="645"/>
      <c r="S52" s="645"/>
      <c r="T52" s="645"/>
      <c r="U52" s="645"/>
    </row>
    <row r="53" spans="1:21" s="648" customFormat="1" x14ac:dyDescent="0.25">
      <c r="A53" s="724"/>
      <c r="B53" s="722" t="s">
        <v>826</v>
      </c>
      <c r="C53" s="722"/>
      <c r="D53" s="725"/>
      <c r="E53" s="725"/>
      <c r="F53" s="725"/>
      <c r="G53" s="647"/>
      <c r="H53" s="647"/>
      <c r="I53" s="647"/>
      <c r="O53" s="645"/>
      <c r="P53" s="645"/>
      <c r="Q53" s="645"/>
      <c r="R53" s="645"/>
      <c r="S53" s="645"/>
      <c r="T53" s="645"/>
      <c r="U53" s="645"/>
    </row>
    <row r="54" spans="1:21" s="648" customFormat="1" x14ac:dyDescent="0.25">
      <c r="A54" s="722"/>
      <c r="B54" s="722" t="s">
        <v>827</v>
      </c>
      <c r="C54" s="722"/>
      <c r="D54" s="723"/>
      <c r="E54" s="723"/>
      <c r="F54" s="723"/>
      <c r="G54" s="647"/>
      <c r="H54" s="647"/>
      <c r="I54" s="647"/>
      <c r="O54" s="645"/>
      <c r="P54" s="645"/>
      <c r="Q54" s="645"/>
      <c r="R54" s="645"/>
      <c r="S54" s="645"/>
      <c r="T54" s="645"/>
      <c r="U54" s="645"/>
    </row>
    <row r="55" spans="1:21" s="648" customFormat="1" ht="18" customHeight="1" x14ac:dyDescent="0.25">
      <c r="A55" s="722"/>
      <c r="B55" s="726" t="s">
        <v>828</v>
      </c>
      <c r="C55" s="726"/>
      <c r="D55" s="724"/>
      <c r="E55" s="724"/>
      <c r="F55" s="724"/>
      <c r="G55" s="647"/>
      <c r="H55" s="647"/>
      <c r="I55" s="647"/>
      <c r="O55" s="645"/>
      <c r="P55" s="645"/>
      <c r="Q55" s="645"/>
      <c r="R55" s="645"/>
      <c r="S55" s="645"/>
      <c r="T55" s="645"/>
      <c r="U55" s="645"/>
    </row>
    <row r="56" spans="1:21" s="648" customFormat="1" x14ac:dyDescent="0.25">
      <c r="A56" s="722"/>
      <c r="B56" s="722" t="s">
        <v>829</v>
      </c>
      <c r="C56" s="722"/>
      <c r="D56" s="723"/>
      <c r="E56" s="723"/>
      <c r="F56" s="723"/>
      <c r="G56" s="647"/>
      <c r="H56" s="647"/>
      <c r="I56" s="647"/>
      <c r="O56" s="645"/>
      <c r="P56" s="645"/>
      <c r="Q56" s="645"/>
      <c r="R56" s="645"/>
      <c r="S56" s="645"/>
      <c r="T56" s="645"/>
      <c r="U56" s="645"/>
    </row>
    <row r="57" spans="1:21" s="648" customFormat="1" x14ac:dyDescent="0.25">
      <c r="A57" s="722"/>
      <c r="B57" s="722" t="s">
        <v>830</v>
      </c>
      <c r="C57" s="726"/>
      <c r="D57" s="726"/>
      <c r="E57" s="726"/>
      <c r="F57" s="726"/>
      <c r="G57" s="726"/>
      <c r="H57" s="726"/>
      <c r="I57" s="726"/>
      <c r="O57" s="645"/>
      <c r="P57" s="645"/>
      <c r="Q57" s="645"/>
      <c r="R57" s="645"/>
      <c r="S57" s="645"/>
      <c r="T57" s="645"/>
      <c r="U57" s="645"/>
    </row>
    <row r="60" spans="1:21" s="648" customFormat="1" x14ac:dyDescent="0.25">
      <c r="A60" s="721"/>
      <c r="B60" s="645"/>
      <c r="C60" s="645"/>
      <c r="D60" s="645"/>
      <c r="E60" s="646"/>
      <c r="F60" s="646"/>
      <c r="G60" s="647"/>
      <c r="H60" s="647"/>
      <c r="I60" s="647"/>
      <c r="O60" s="645"/>
      <c r="P60" s="645"/>
      <c r="Q60" s="645"/>
      <c r="R60" s="645"/>
      <c r="S60" s="645"/>
      <c r="T60" s="645"/>
      <c r="U60" s="645"/>
    </row>
  </sheetData>
  <mergeCells count="39">
    <mergeCell ref="O32:O34"/>
    <mergeCell ref="Q32:Q34"/>
    <mergeCell ref="A42:B42"/>
    <mergeCell ref="A43:C43"/>
    <mergeCell ref="A47:C47"/>
    <mergeCell ref="A32:A34"/>
    <mergeCell ref="B32:B34"/>
    <mergeCell ref="C32:C34"/>
    <mergeCell ref="A10:B10"/>
    <mergeCell ref="A21:A22"/>
    <mergeCell ref="B21:B22"/>
    <mergeCell ref="C21:C22"/>
    <mergeCell ref="D21:D22"/>
    <mergeCell ref="A9:B9"/>
    <mergeCell ref="O5:P5"/>
    <mergeCell ref="Q5:R5"/>
    <mergeCell ref="S5:S7"/>
    <mergeCell ref="F6:F7"/>
    <mergeCell ref="G6:G7"/>
    <mergeCell ref="H6:H7"/>
    <mergeCell ref="I6:I7"/>
    <mergeCell ref="J6:J7"/>
    <mergeCell ref="K6:K7"/>
    <mergeCell ref="L6:L7"/>
    <mergeCell ref="O6:O7"/>
    <mergeCell ref="P6:P7"/>
    <mergeCell ref="Q6:Q7"/>
    <mergeCell ref="R6:R7"/>
    <mergeCell ref="C8:E8"/>
    <mergeCell ref="A3:S3"/>
    <mergeCell ref="A5:A7"/>
    <mergeCell ref="B5:B7"/>
    <mergeCell ref="C5:C7"/>
    <mergeCell ref="D5:D7"/>
    <mergeCell ref="E5:E7"/>
    <mergeCell ref="G5:I5"/>
    <mergeCell ref="J5:L5"/>
    <mergeCell ref="M5:M7"/>
    <mergeCell ref="N5:N7"/>
  </mergeCells>
  <pageMargins left="0.98425196850393704" right="0.39370078740157483" top="0.59055118110236227" bottom="0.39370078740157483" header="0.23622047244094491" footer="0.23622047244094491"/>
  <pageSetup paperSize="9" scale="70" orientation="landscape" r:id="rId1"/>
  <headerFooter differentFirst="1">
    <oddFooter>&amp;L&amp;"Times New Roman,Regular"&amp;9&amp;D; &amp;T&amp;R&amp;"Times New Roman,Regular"&amp;9&amp;P (&amp;N)</oddFooter>
    <firstHeader xml:space="preserve">&amp;R&amp;"Times New Roman,Regular"&amp;9
56.pielikums Jūrmalas pilsētas domes
2018.gada 23.augusta saistošajiem noteikumiem Nr.31
(protokols Nr.11, 8.punkts)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3"/>
  <sheetViews>
    <sheetView tabSelected="1" view="pageLayout" zoomScaleNormal="100" workbookViewId="0">
      <selection activeCell="L7" sqref="L7"/>
    </sheetView>
  </sheetViews>
  <sheetFormatPr defaultColWidth="9.140625" defaultRowHeight="12" outlineLevelCol="1" x14ac:dyDescent="0.25"/>
  <cols>
    <col min="1" max="1" width="5.140625" style="488" customWidth="1"/>
    <col min="2" max="2" width="17.28515625" style="488" customWidth="1"/>
    <col min="3" max="3" width="21.7109375" style="487" customWidth="1"/>
    <col min="4" max="4" width="10.5703125" style="487" customWidth="1"/>
    <col min="5" max="5" width="12.140625" style="487" hidden="1" customWidth="1" outlineLevel="1"/>
    <col min="6" max="6" width="11.7109375" style="487" hidden="1" customWidth="1" outlineLevel="1"/>
    <col min="7" max="7" width="13.85546875" style="487" customWidth="1" collapsed="1"/>
    <col min="8" max="8" width="29" style="487" hidden="1" customWidth="1" outlineLevel="1"/>
    <col min="9" max="9" width="17.42578125" style="487" customWidth="1" collapsed="1"/>
    <col min="10" max="16384" width="9.140625" style="488"/>
  </cols>
  <sheetData>
    <row r="1" spans="1:9" x14ac:dyDescent="0.25">
      <c r="I1" s="727" t="s">
        <v>831</v>
      </c>
    </row>
    <row r="2" spans="1:9" x14ac:dyDescent="0.25">
      <c r="I2" s="727" t="s">
        <v>329</v>
      </c>
    </row>
    <row r="3" spans="1:9" x14ac:dyDescent="0.25">
      <c r="A3" s="992" t="s">
        <v>2</v>
      </c>
      <c r="B3" s="992"/>
      <c r="C3" s="728" t="s">
        <v>3</v>
      </c>
    </row>
    <row r="4" spans="1:9" x14ac:dyDescent="0.25">
      <c r="A4" s="992" t="s">
        <v>4</v>
      </c>
      <c r="B4" s="992"/>
      <c r="C4" s="728">
        <v>90000056357</v>
      </c>
      <c r="D4" s="488"/>
      <c r="E4" s="488"/>
      <c r="G4" s="488"/>
      <c r="H4" s="488"/>
      <c r="I4" s="488"/>
    </row>
    <row r="5" spans="1:9" ht="15.75" x14ac:dyDescent="0.25">
      <c r="A5" s="993" t="s">
        <v>378</v>
      </c>
      <c r="B5" s="993"/>
      <c r="C5" s="993"/>
      <c r="D5" s="993"/>
      <c r="E5" s="993"/>
      <c r="F5" s="993"/>
      <c r="G5" s="993"/>
      <c r="H5" s="993"/>
      <c r="I5" s="993"/>
    </row>
    <row r="6" spans="1:9" ht="15.75" x14ac:dyDescent="0.25">
      <c r="A6" s="729"/>
      <c r="B6" s="729"/>
      <c r="C6" s="635"/>
      <c r="D6" s="635"/>
      <c r="E6" s="635"/>
      <c r="F6" s="635"/>
      <c r="G6" s="635"/>
      <c r="H6" s="635"/>
      <c r="I6" s="635"/>
    </row>
    <row r="7" spans="1:9" ht="15.75" x14ac:dyDescent="0.25">
      <c r="A7" s="992" t="s">
        <v>832</v>
      </c>
      <c r="B7" s="992"/>
      <c r="C7" s="730" t="s">
        <v>833</v>
      </c>
      <c r="D7" s="730"/>
      <c r="E7" s="730"/>
      <c r="F7" s="731"/>
      <c r="G7" s="730"/>
      <c r="H7" s="730"/>
      <c r="I7" s="730"/>
    </row>
    <row r="8" spans="1:9" x14ac:dyDescent="0.25">
      <c r="A8" s="992" t="s">
        <v>381</v>
      </c>
      <c r="B8" s="992"/>
      <c r="C8" s="992" t="s">
        <v>834</v>
      </c>
      <c r="D8" s="992"/>
      <c r="E8" s="992"/>
      <c r="F8" s="992"/>
      <c r="G8" s="992"/>
      <c r="H8" s="992"/>
      <c r="I8" s="992"/>
    </row>
    <row r="9" spans="1:9" x14ac:dyDescent="0.25">
      <c r="A9" s="992" t="s">
        <v>382</v>
      </c>
      <c r="B9" s="992"/>
      <c r="C9" s="995" t="s">
        <v>835</v>
      </c>
      <c r="D9" s="995"/>
      <c r="E9" s="995"/>
      <c r="F9" s="995"/>
      <c r="G9" s="995"/>
      <c r="H9" s="995"/>
      <c r="I9" s="995"/>
    </row>
    <row r="10" spans="1:9" ht="15" customHeight="1" x14ac:dyDescent="0.25">
      <c r="A10" s="882" t="s">
        <v>334</v>
      </c>
      <c r="B10" s="882" t="s">
        <v>335</v>
      </c>
      <c r="C10" s="882"/>
      <c r="D10" s="882" t="s">
        <v>336</v>
      </c>
      <c r="E10" s="882" t="s">
        <v>337</v>
      </c>
      <c r="F10" s="996" t="s">
        <v>338</v>
      </c>
      <c r="G10" s="882" t="s">
        <v>339</v>
      </c>
      <c r="H10" s="998" t="s">
        <v>36</v>
      </c>
      <c r="I10" s="882" t="s">
        <v>340</v>
      </c>
    </row>
    <row r="11" spans="1:9" ht="30.75" customHeight="1" x14ac:dyDescent="0.25">
      <c r="A11" s="882"/>
      <c r="B11" s="882"/>
      <c r="C11" s="882"/>
      <c r="D11" s="882"/>
      <c r="E11" s="882"/>
      <c r="F11" s="997"/>
      <c r="G11" s="882"/>
      <c r="H11" s="999"/>
      <c r="I11" s="882"/>
    </row>
    <row r="12" spans="1:9" ht="12" customHeight="1" x14ac:dyDescent="0.25">
      <c r="A12" s="994" t="s">
        <v>342</v>
      </c>
      <c r="B12" s="994"/>
      <c r="C12" s="994"/>
      <c r="D12" s="732"/>
      <c r="E12" s="491">
        <f>SUM(E13:E15)</f>
        <v>231417</v>
      </c>
      <c r="F12" s="491">
        <f t="shared" ref="F12:G12" si="0">SUM(F13:F15)</f>
        <v>0</v>
      </c>
      <c r="G12" s="491">
        <f t="shared" si="0"/>
        <v>231417</v>
      </c>
      <c r="H12" s="491"/>
      <c r="I12" s="733"/>
    </row>
    <row r="13" spans="1:9" s="487" customFormat="1" x14ac:dyDescent="0.25">
      <c r="A13" s="898">
        <v>1</v>
      </c>
      <c r="B13" s="889" t="s">
        <v>836</v>
      </c>
      <c r="C13" s="890"/>
      <c r="D13" s="734">
        <v>5250</v>
      </c>
      <c r="E13" s="493">
        <v>221666</v>
      </c>
      <c r="F13" s="494"/>
      <c r="G13" s="493">
        <f>SUM(E13:F13)</f>
        <v>221666</v>
      </c>
      <c r="H13" s="735"/>
      <c r="I13" s="919" t="s">
        <v>837</v>
      </c>
    </row>
    <row r="14" spans="1:9" s="487" customFormat="1" ht="12" customHeight="1" x14ac:dyDescent="0.25">
      <c r="A14" s="899"/>
      <c r="B14" s="891"/>
      <c r="C14" s="892"/>
      <c r="D14" s="734">
        <v>2239</v>
      </c>
      <c r="E14" s="493">
        <v>300</v>
      </c>
      <c r="F14" s="493"/>
      <c r="G14" s="493">
        <f>SUM(E14:F14)</f>
        <v>300</v>
      </c>
      <c r="H14" s="493"/>
      <c r="I14" s="919"/>
    </row>
    <row r="15" spans="1:9" s="487" customFormat="1" ht="12" customHeight="1" x14ac:dyDescent="0.25">
      <c r="A15" s="900"/>
      <c r="B15" s="893"/>
      <c r="C15" s="894"/>
      <c r="D15" s="734">
        <v>2241</v>
      </c>
      <c r="E15" s="493">
        <v>9451</v>
      </c>
      <c r="F15" s="493"/>
      <c r="G15" s="493">
        <f t="shared" ref="G15" si="1">SUM(E15:F15)</f>
        <v>9451</v>
      </c>
      <c r="H15" s="493"/>
      <c r="I15" s="919"/>
    </row>
    <row r="16" spans="1:9" s="487" customFormat="1" x14ac:dyDescent="0.25">
      <c r="A16" s="736"/>
      <c r="B16" s="502"/>
      <c r="C16" s="502"/>
      <c r="D16" s="497"/>
      <c r="E16" s="497"/>
      <c r="F16" s="497"/>
      <c r="G16" s="497"/>
      <c r="H16" s="497"/>
      <c r="I16" s="497"/>
    </row>
    <row r="17" spans="1:9" s="487" customFormat="1" x14ac:dyDescent="0.25">
      <c r="A17" s="877" t="s">
        <v>381</v>
      </c>
      <c r="B17" s="877"/>
      <c r="C17" s="633" t="s">
        <v>838</v>
      </c>
      <c r="D17" s="633"/>
      <c r="E17" s="633"/>
      <c r="F17" s="633"/>
      <c r="G17" s="633"/>
      <c r="H17" s="633"/>
      <c r="I17" s="633"/>
    </row>
    <row r="18" spans="1:9" s="487" customFormat="1" x14ac:dyDescent="0.25">
      <c r="A18" s="877" t="s">
        <v>382</v>
      </c>
      <c r="B18" s="877"/>
      <c r="C18" s="737" t="s">
        <v>839</v>
      </c>
      <c r="D18" s="737"/>
      <c r="E18" s="737"/>
      <c r="F18" s="737"/>
      <c r="G18" s="737"/>
      <c r="H18" s="737"/>
      <c r="I18" s="737"/>
    </row>
    <row r="19" spans="1:9" s="487" customFormat="1" ht="12" customHeight="1" x14ac:dyDescent="0.25">
      <c r="A19" s="882" t="s">
        <v>334</v>
      </c>
      <c r="B19" s="882" t="s">
        <v>335</v>
      </c>
      <c r="C19" s="882"/>
      <c r="D19" s="882" t="s">
        <v>336</v>
      </c>
      <c r="E19" s="882" t="s">
        <v>337</v>
      </c>
      <c r="F19" s="996" t="s">
        <v>338</v>
      </c>
      <c r="G19" s="882" t="s">
        <v>339</v>
      </c>
      <c r="H19" s="998" t="s">
        <v>36</v>
      </c>
      <c r="I19" s="882" t="s">
        <v>340</v>
      </c>
    </row>
    <row r="20" spans="1:9" s="487" customFormat="1" ht="40.5" customHeight="1" x14ac:dyDescent="0.25">
      <c r="A20" s="882"/>
      <c r="B20" s="882"/>
      <c r="C20" s="882"/>
      <c r="D20" s="882"/>
      <c r="E20" s="882"/>
      <c r="F20" s="997"/>
      <c r="G20" s="882"/>
      <c r="H20" s="999"/>
      <c r="I20" s="882"/>
    </row>
    <row r="21" spans="1:9" s="487" customFormat="1" x14ac:dyDescent="0.25">
      <c r="A21" s="994" t="s">
        <v>342</v>
      </c>
      <c r="B21" s="994"/>
      <c r="C21" s="994"/>
      <c r="D21" s="491"/>
      <c r="E21" s="491">
        <f>SUM(E22:E22)</f>
        <v>46905</v>
      </c>
      <c r="F21" s="491">
        <f t="shared" ref="F21:G21" si="2">SUM(F22:F22)</f>
        <v>0</v>
      </c>
      <c r="G21" s="491">
        <f t="shared" si="2"/>
        <v>46905</v>
      </c>
      <c r="H21" s="491"/>
      <c r="I21" s="493"/>
    </row>
    <row r="22" spans="1:9" s="487" customFormat="1" ht="12" customHeight="1" x14ac:dyDescent="0.25">
      <c r="A22" s="495">
        <v>1</v>
      </c>
      <c r="B22" s="1000" t="s">
        <v>840</v>
      </c>
      <c r="C22" s="1000"/>
      <c r="D22" s="734">
        <v>5250</v>
      </c>
      <c r="E22" s="493">
        <v>46905</v>
      </c>
      <c r="F22" s="493"/>
      <c r="G22" s="493">
        <f t="shared" ref="G22" si="3">SUM(E22:F22)</f>
        <v>46905</v>
      </c>
      <c r="H22" s="493"/>
      <c r="I22" s="638" t="s">
        <v>841</v>
      </c>
    </row>
    <row r="23" spans="1:9" s="487" customFormat="1" x14ac:dyDescent="0.25">
      <c r="A23" s="738"/>
      <c r="B23" s="502"/>
      <c r="C23" s="502"/>
      <c r="D23" s="739"/>
      <c r="E23" s="504"/>
      <c r="F23" s="504"/>
      <c r="G23" s="504"/>
      <c r="H23" s="504"/>
      <c r="I23" s="505"/>
    </row>
    <row r="24" spans="1:9" s="487" customFormat="1" x14ac:dyDescent="0.25">
      <c r="A24" s="877" t="s">
        <v>381</v>
      </c>
      <c r="B24" s="877"/>
      <c r="C24" s="633" t="s">
        <v>707</v>
      </c>
      <c r="D24" s="633"/>
      <c r="E24" s="633"/>
      <c r="F24" s="633"/>
      <c r="G24" s="633"/>
      <c r="H24" s="633"/>
      <c r="I24" s="633"/>
    </row>
    <row r="25" spans="1:9" s="487" customFormat="1" x14ac:dyDescent="0.25">
      <c r="A25" s="877" t="s">
        <v>382</v>
      </c>
      <c r="B25" s="877"/>
      <c r="C25" s="737" t="s">
        <v>842</v>
      </c>
      <c r="D25" s="737"/>
      <c r="E25" s="737"/>
      <c r="F25" s="737"/>
      <c r="G25" s="737"/>
      <c r="H25" s="737"/>
      <c r="I25" s="737"/>
    </row>
    <row r="26" spans="1:9" s="487" customFormat="1" ht="12" customHeight="1" x14ac:dyDescent="0.25">
      <c r="A26" s="882" t="s">
        <v>334</v>
      </c>
      <c r="B26" s="882" t="s">
        <v>335</v>
      </c>
      <c r="C26" s="882"/>
      <c r="D26" s="882" t="s">
        <v>336</v>
      </c>
      <c r="E26" s="882" t="s">
        <v>337</v>
      </c>
      <c r="F26" s="996" t="s">
        <v>338</v>
      </c>
      <c r="G26" s="882" t="s">
        <v>339</v>
      </c>
      <c r="H26" s="998" t="s">
        <v>36</v>
      </c>
      <c r="I26" s="882" t="s">
        <v>340</v>
      </c>
    </row>
    <row r="27" spans="1:9" s="487" customFormat="1" ht="36.75" customHeight="1" x14ac:dyDescent="0.25">
      <c r="A27" s="882"/>
      <c r="B27" s="882"/>
      <c r="C27" s="882"/>
      <c r="D27" s="882"/>
      <c r="E27" s="882"/>
      <c r="F27" s="997"/>
      <c r="G27" s="882"/>
      <c r="H27" s="999"/>
      <c r="I27" s="882"/>
    </row>
    <row r="28" spans="1:9" s="487" customFormat="1" x14ac:dyDescent="0.25">
      <c r="A28" s="994" t="s">
        <v>342</v>
      </c>
      <c r="B28" s="994"/>
      <c r="C28" s="994"/>
      <c r="D28" s="491"/>
      <c r="E28" s="491">
        <f>SUM(E29:E41)</f>
        <v>565222</v>
      </c>
      <c r="F28" s="491">
        <f t="shared" ref="F28:G28" si="4">SUM(F29:F41)</f>
        <v>24147</v>
      </c>
      <c r="G28" s="491">
        <f t="shared" si="4"/>
        <v>589369</v>
      </c>
      <c r="H28" s="491"/>
      <c r="I28" s="733"/>
    </row>
    <row r="29" spans="1:9" s="487" customFormat="1" x14ac:dyDescent="0.25">
      <c r="A29" s="631">
        <v>1</v>
      </c>
      <c r="B29" s="889" t="s">
        <v>843</v>
      </c>
      <c r="C29" s="890"/>
      <c r="D29" s="734">
        <v>5240</v>
      </c>
      <c r="E29" s="740">
        <v>48746</v>
      </c>
      <c r="F29" s="741"/>
      <c r="G29" s="493">
        <f t="shared" ref="G29:G41" si="5">SUM(E29:F29)</f>
        <v>48746</v>
      </c>
      <c r="H29" s="493"/>
      <c r="I29" s="632" t="s">
        <v>844</v>
      </c>
    </row>
    <row r="30" spans="1:9" s="487" customFormat="1" x14ac:dyDescent="0.25">
      <c r="A30" s="1001">
        <v>2</v>
      </c>
      <c r="B30" s="1000" t="s">
        <v>845</v>
      </c>
      <c r="C30" s="1000"/>
      <c r="D30" s="734">
        <v>5250</v>
      </c>
      <c r="E30" s="493">
        <v>153342</v>
      </c>
      <c r="F30" s="493"/>
      <c r="G30" s="493">
        <f t="shared" si="5"/>
        <v>153342</v>
      </c>
      <c r="H30" s="493"/>
      <c r="I30" s="919" t="s">
        <v>846</v>
      </c>
    </row>
    <row r="31" spans="1:9" s="487" customFormat="1" x14ac:dyDescent="0.25">
      <c r="A31" s="1001"/>
      <c r="B31" s="1000"/>
      <c r="C31" s="1000"/>
      <c r="D31" s="734">
        <v>2241</v>
      </c>
      <c r="E31" s="493">
        <v>8368</v>
      </c>
      <c r="F31" s="493"/>
      <c r="G31" s="493">
        <f t="shared" si="5"/>
        <v>8368</v>
      </c>
      <c r="H31" s="493"/>
      <c r="I31" s="919"/>
    </row>
    <row r="32" spans="1:9" s="487" customFormat="1" x14ac:dyDescent="0.25">
      <c r="A32" s="742">
        <v>3</v>
      </c>
      <c r="B32" s="1000" t="s">
        <v>847</v>
      </c>
      <c r="C32" s="1000"/>
      <c r="D32" s="734">
        <v>2241</v>
      </c>
      <c r="E32" s="493">
        <v>43816</v>
      </c>
      <c r="F32" s="493"/>
      <c r="G32" s="493">
        <f t="shared" si="5"/>
        <v>43816</v>
      </c>
      <c r="H32" s="493"/>
      <c r="I32" s="638" t="s">
        <v>848</v>
      </c>
    </row>
    <row r="33" spans="1:9" s="487" customFormat="1" x14ac:dyDescent="0.25">
      <c r="A33" s="495">
        <v>4</v>
      </c>
      <c r="B33" s="1000" t="s">
        <v>849</v>
      </c>
      <c r="C33" s="1000"/>
      <c r="D33" s="734">
        <v>2239</v>
      </c>
      <c r="E33" s="493">
        <v>5374</v>
      </c>
      <c r="F33" s="494"/>
      <c r="G33" s="493">
        <f t="shared" si="5"/>
        <v>5374</v>
      </c>
      <c r="H33" s="493"/>
      <c r="I33" s="638" t="s">
        <v>850</v>
      </c>
    </row>
    <row r="34" spans="1:9" s="487" customFormat="1" ht="26.25" customHeight="1" x14ac:dyDescent="0.25">
      <c r="A34" s="495">
        <v>5</v>
      </c>
      <c r="B34" s="1000" t="s">
        <v>851</v>
      </c>
      <c r="C34" s="1000"/>
      <c r="D34" s="743">
        <v>5250</v>
      </c>
      <c r="E34" s="744">
        <v>197756</v>
      </c>
      <c r="F34" s="744"/>
      <c r="G34" s="493">
        <f t="shared" si="5"/>
        <v>197756</v>
      </c>
      <c r="H34" s="744"/>
      <c r="I34" s="638" t="s">
        <v>852</v>
      </c>
    </row>
    <row r="35" spans="1:9" s="487" customFormat="1" ht="24" customHeight="1" x14ac:dyDescent="0.25">
      <c r="A35" s="495">
        <v>6</v>
      </c>
      <c r="B35" s="1000" t="s">
        <v>853</v>
      </c>
      <c r="C35" s="1000"/>
      <c r="D35" s="734">
        <v>5240</v>
      </c>
      <c r="E35" s="493">
        <v>3097</v>
      </c>
      <c r="F35" s="494"/>
      <c r="G35" s="493">
        <f t="shared" si="5"/>
        <v>3097</v>
      </c>
      <c r="H35" s="493"/>
      <c r="I35" s="638" t="s">
        <v>854</v>
      </c>
    </row>
    <row r="36" spans="1:9" s="487" customFormat="1" x14ac:dyDescent="0.25">
      <c r="A36" s="495">
        <v>7</v>
      </c>
      <c r="B36" s="1000" t="s">
        <v>855</v>
      </c>
      <c r="C36" s="1000"/>
      <c r="D36" s="734">
        <v>5250</v>
      </c>
      <c r="E36" s="493">
        <v>23317</v>
      </c>
      <c r="F36" s="493"/>
      <c r="G36" s="493">
        <f t="shared" si="5"/>
        <v>23317</v>
      </c>
      <c r="H36" s="493"/>
      <c r="I36" s="638" t="s">
        <v>846</v>
      </c>
    </row>
    <row r="37" spans="1:9" s="487" customFormat="1" x14ac:dyDescent="0.25">
      <c r="A37" s="495">
        <v>8</v>
      </c>
      <c r="B37" s="1000" t="s">
        <v>856</v>
      </c>
      <c r="C37" s="1000"/>
      <c r="D37" s="734">
        <v>2241</v>
      </c>
      <c r="E37" s="493">
        <v>5000</v>
      </c>
      <c r="F37" s="493"/>
      <c r="G37" s="493">
        <f t="shared" si="5"/>
        <v>5000</v>
      </c>
      <c r="H37" s="493"/>
      <c r="I37" s="638" t="s">
        <v>848</v>
      </c>
    </row>
    <row r="38" spans="1:9" s="487" customFormat="1" x14ac:dyDescent="0.25">
      <c r="A38" s="495">
        <v>9</v>
      </c>
      <c r="B38" s="1000" t="s">
        <v>857</v>
      </c>
      <c r="C38" s="1000"/>
      <c r="D38" s="734">
        <v>5250</v>
      </c>
      <c r="E38" s="493">
        <v>14520</v>
      </c>
      <c r="F38" s="493"/>
      <c r="G38" s="493">
        <f t="shared" si="5"/>
        <v>14520</v>
      </c>
      <c r="H38" s="735"/>
      <c r="I38" s="638" t="s">
        <v>858</v>
      </c>
    </row>
    <row r="39" spans="1:9" s="487" customFormat="1" x14ac:dyDescent="0.25">
      <c r="A39" s="495">
        <v>10</v>
      </c>
      <c r="B39" s="1000" t="s">
        <v>859</v>
      </c>
      <c r="C39" s="1000"/>
      <c r="D39" s="734">
        <v>5240</v>
      </c>
      <c r="E39" s="493">
        <v>55386</v>
      </c>
      <c r="F39" s="493"/>
      <c r="G39" s="493">
        <f t="shared" si="5"/>
        <v>55386</v>
      </c>
      <c r="H39" s="735"/>
      <c r="I39" s="638" t="s">
        <v>860</v>
      </c>
    </row>
    <row r="40" spans="1:9" s="487" customFormat="1" x14ac:dyDescent="0.2">
      <c r="A40" s="886">
        <v>11</v>
      </c>
      <c r="B40" s="889" t="s">
        <v>861</v>
      </c>
      <c r="C40" s="890"/>
      <c r="D40" s="734">
        <v>2241</v>
      </c>
      <c r="E40" s="493">
        <v>6500</v>
      </c>
      <c r="F40" s="493">
        <v>-6500</v>
      </c>
      <c r="G40" s="493">
        <f t="shared" si="5"/>
        <v>0</v>
      </c>
      <c r="H40" s="745"/>
      <c r="I40" s="898" t="s">
        <v>848</v>
      </c>
    </row>
    <row r="41" spans="1:9" s="487" customFormat="1" ht="39" customHeight="1" x14ac:dyDescent="0.2">
      <c r="A41" s="888"/>
      <c r="B41" s="893"/>
      <c r="C41" s="894"/>
      <c r="D41" s="734">
        <v>2244</v>
      </c>
      <c r="E41" s="493">
        <v>0</v>
      </c>
      <c r="F41" s="493">
        <f>24147+6500</f>
        <v>30647</v>
      </c>
      <c r="G41" s="493">
        <f t="shared" si="5"/>
        <v>30647</v>
      </c>
      <c r="H41" s="746" t="s">
        <v>862</v>
      </c>
      <c r="I41" s="900"/>
    </row>
    <row r="42" spans="1:9" s="487" customFormat="1" x14ac:dyDescent="0.25">
      <c r="A42" s="747"/>
      <c r="B42" s="748"/>
      <c r="C42" s="748"/>
      <c r="D42" s="749"/>
      <c r="E42" s="750"/>
      <c r="F42" s="750"/>
      <c r="G42" s="750"/>
      <c r="H42" s="750"/>
      <c r="I42" s="750"/>
    </row>
    <row r="43" spans="1:9" s="487" customFormat="1" x14ac:dyDescent="0.25">
      <c r="A43" s="1002" t="s">
        <v>381</v>
      </c>
      <c r="B43" s="1002"/>
      <c r="C43" s="1002" t="s">
        <v>863</v>
      </c>
      <c r="D43" s="1002"/>
      <c r="E43" s="1002"/>
      <c r="F43" s="1002"/>
      <c r="G43" s="1002"/>
      <c r="H43" s="1002"/>
      <c r="I43" s="1002"/>
    </row>
    <row r="44" spans="1:9" s="487" customFormat="1" x14ac:dyDescent="0.25">
      <c r="A44" s="1003" t="s">
        <v>382</v>
      </c>
      <c r="B44" s="1003"/>
      <c r="C44" s="751" t="s">
        <v>864</v>
      </c>
      <c r="D44" s="752"/>
      <c r="E44" s="752"/>
      <c r="F44" s="752"/>
      <c r="G44" s="752"/>
      <c r="H44" s="752"/>
      <c r="I44" s="752"/>
    </row>
    <row r="45" spans="1:9" s="487" customFormat="1" ht="12" customHeight="1" x14ac:dyDescent="0.25">
      <c r="A45" s="882" t="s">
        <v>334</v>
      </c>
      <c r="B45" s="882" t="s">
        <v>335</v>
      </c>
      <c r="C45" s="882"/>
      <c r="D45" s="882" t="s">
        <v>336</v>
      </c>
      <c r="E45" s="882" t="s">
        <v>337</v>
      </c>
      <c r="F45" s="996" t="s">
        <v>338</v>
      </c>
      <c r="G45" s="882" t="s">
        <v>339</v>
      </c>
      <c r="H45" s="998" t="s">
        <v>36</v>
      </c>
      <c r="I45" s="882" t="s">
        <v>340</v>
      </c>
    </row>
    <row r="46" spans="1:9" s="487" customFormat="1" ht="33" customHeight="1" x14ac:dyDescent="0.25">
      <c r="A46" s="882"/>
      <c r="B46" s="882"/>
      <c r="C46" s="882"/>
      <c r="D46" s="882"/>
      <c r="E46" s="882"/>
      <c r="F46" s="997"/>
      <c r="G46" s="882"/>
      <c r="H46" s="999"/>
      <c r="I46" s="882"/>
    </row>
    <row r="47" spans="1:9" s="487" customFormat="1" x14ac:dyDescent="0.25">
      <c r="A47" s="994" t="s">
        <v>342</v>
      </c>
      <c r="B47" s="994"/>
      <c r="C47" s="994"/>
      <c r="D47" s="491"/>
      <c r="E47" s="491">
        <f>SUM(E48:E54)</f>
        <v>240548</v>
      </c>
      <c r="F47" s="491">
        <f>SUM(F48:F54)</f>
        <v>0</v>
      </c>
      <c r="G47" s="491">
        <f>SUM(G48:G54)</f>
        <v>240548</v>
      </c>
      <c r="H47" s="491"/>
      <c r="I47" s="753"/>
    </row>
    <row r="48" spans="1:9" s="487" customFormat="1" x14ac:dyDescent="0.25">
      <c r="A48" s="495">
        <v>1</v>
      </c>
      <c r="B48" s="1000" t="s">
        <v>865</v>
      </c>
      <c r="C48" s="1000"/>
      <c r="D48" s="734">
        <v>5250</v>
      </c>
      <c r="E48" s="493">
        <v>0</v>
      </c>
      <c r="F48" s="494"/>
      <c r="G48" s="493">
        <f t="shared" ref="G48:G54" si="6">SUM(E48:F48)</f>
        <v>0</v>
      </c>
      <c r="H48" s="754"/>
      <c r="I48" s="638" t="s">
        <v>866</v>
      </c>
    </row>
    <row r="49" spans="1:9" s="487" customFormat="1" x14ac:dyDescent="0.25">
      <c r="A49" s="495">
        <v>2</v>
      </c>
      <c r="B49" s="1000" t="s">
        <v>867</v>
      </c>
      <c r="C49" s="1000"/>
      <c r="D49" s="734">
        <v>5250</v>
      </c>
      <c r="E49" s="493">
        <v>21086</v>
      </c>
      <c r="F49" s="494"/>
      <c r="G49" s="493">
        <f t="shared" si="6"/>
        <v>21086</v>
      </c>
      <c r="H49" s="755"/>
      <c r="I49" s="638" t="s">
        <v>866</v>
      </c>
    </row>
    <row r="50" spans="1:9" s="487" customFormat="1" x14ac:dyDescent="0.25">
      <c r="A50" s="631">
        <v>3</v>
      </c>
      <c r="B50" s="889" t="s">
        <v>868</v>
      </c>
      <c r="C50" s="890"/>
      <c r="D50" s="756">
        <v>5250</v>
      </c>
      <c r="E50" s="757">
        <f>57501+14950</f>
        <v>72451</v>
      </c>
      <c r="F50" s="758"/>
      <c r="G50" s="493">
        <f t="shared" si="6"/>
        <v>72451</v>
      </c>
      <c r="H50" s="754"/>
      <c r="I50" s="638" t="s">
        <v>869</v>
      </c>
    </row>
    <row r="51" spans="1:9" s="487" customFormat="1" ht="12" customHeight="1" x14ac:dyDescent="0.25">
      <c r="A51" s="631">
        <v>4</v>
      </c>
      <c r="B51" s="889" t="s">
        <v>870</v>
      </c>
      <c r="C51" s="890"/>
      <c r="D51" s="734">
        <v>5250</v>
      </c>
      <c r="E51" s="759">
        <v>15500</v>
      </c>
      <c r="F51" s="759"/>
      <c r="G51" s="493">
        <f t="shared" si="6"/>
        <v>15500</v>
      </c>
      <c r="H51" s="754"/>
      <c r="I51" s="632" t="s">
        <v>869</v>
      </c>
    </row>
    <row r="52" spans="1:9" s="487" customFormat="1" ht="15" customHeight="1" x14ac:dyDescent="0.25">
      <c r="A52" s="631">
        <v>5</v>
      </c>
      <c r="B52" s="889" t="s">
        <v>871</v>
      </c>
      <c r="C52" s="890"/>
      <c r="D52" s="734">
        <v>5250</v>
      </c>
      <c r="E52" s="493">
        <v>125000</v>
      </c>
      <c r="F52" s="493"/>
      <c r="G52" s="493">
        <f t="shared" si="6"/>
        <v>125000</v>
      </c>
      <c r="H52" s="493"/>
      <c r="I52" s="638" t="s">
        <v>869</v>
      </c>
    </row>
    <row r="53" spans="1:9" s="487" customFormat="1" x14ac:dyDescent="0.25">
      <c r="A53" s="631">
        <v>6</v>
      </c>
      <c r="B53" s="889" t="s">
        <v>872</v>
      </c>
      <c r="C53" s="890"/>
      <c r="D53" s="734">
        <v>5250</v>
      </c>
      <c r="E53" s="493">
        <v>5384</v>
      </c>
      <c r="F53" s="494"/>
      <c r="G53" s="493">
        <f t="shared" si="6"/>
        <v>5384</v>
      </c>
      <c r="H53" s="493"/>
      <c r="I53" s="632" t="s">
        <v>869</v>
      </c>
    </row>
    <row r="54" spans="1:9" s="487" customFormat="1" ht="12" customHeight="1" x14ac:dyDescent="0.25">
      <c r="A54" s="631">
        <v>7</v>
      </c>
      <c r="B54" s="889" t="s">
        <v>873</v>
      </c>
      <c r="C54" s="890"/>
      <c r="D54" s="734">
        <v>2241</v>
      </c>
      <c r="E54" s="493">
        <f>223+904</f>
        <v>1127</v>
      </c>
      <c r="F54" s="494"/>
      <c r="G54" s="493">
        <f t="shared" si="6"/>
        <v>1127</v>
      </c>
      <c r="H54" s="735"/>
      <c r="I54" s="638" t="s">
        <v>874</v>
      </c>
    </row>
    <row r="55" spans="1:9" s="487" customFormat="1" x14ac:dyDescent="0.25">
      <c r="A55" s="760"/>
      <c r="B55" s="761"/>
      <c r="C55" s="761"/>
      <c r="D55" s="762"/>
      <c r="E55" s="763"/>
      <c r="F55" s="763"/>
      <c r="G55" s="763"/>
      <c r="H55" s="763"/>
      <c r="I55" s="764"/>
    </row>
    <row r="56" spans="1:9" s="487" customFormat="1" x14ac:dyDescent="0.25">
      <c r="A56" s="1002" t="s">
        <v>381</v>
      </c>
      <c r="B56" s="1002"/>
      <c r="C56" s="765" t="s">
        <v>875</v>
      </c>
      <c r="D56" s="765"/>
      <c r="E56" s="765"/>
      <c r="F56" s="765"/>
      <c r="G56" s="765"/>
      <c r="H56" s="765"/>
      <c r="I56" s="765"/>
    </row>
    <row r="57" spans="1:9" s="487" customFormat="1" x14ac:dyDescent="0.25">
      <c r="A57" s="1003" t="s">
        <v>382</v>
      </c>
      <c r="B57" s="1003"/>
      <c r="C57" s="751" t="s">
        <v>876</v>
      </c>
      <c r="D57" s="751"/>
      <c r="E57" s="751"/>
      <c r="F57" s="751"/>
      <c r="G57" s="751"/>
      <c r="H57" s="751"/>
      <c r="I57" s="751"/>
    </row>
    <row r="58" spans="1:9" s="487" customFormat="1" ht="12" customHeight="1" x14ac:dyDescent="0.25">
      <c r="A58" s="882" t="s">
        <v>334</v>
      </c>
      <c r="B58" s="882" t="s">
        <v>335</v>
      </c>
      <c r="C58" s="882"/>
      <c r="D58" s="882" t="s">
        <v>336</v>
      </c>
      <c r="E58" s="882" t="s">
        <v>337</v>
      </c>
      <c r="F58" s="996" t="s">
        <v>338</v>
      </c>
      <c r="G58" s="882" t="s">
        <v>339</v>
      </c>
      <c r="H58" s="998" t="s">
        <v>36</v>
      </c>
      <c r="I58" s="882" t="s">
        <v>340</v>
      </c>
    </row>
    <row r="59" spans="1:9" s="487" customFormat="1" ht="34.5" customHeight="1" x14ac:dyDescent="0.25">
      <c r="A59" s="882"/>
      <c r="B59" s="882"/>
      <c r="C59" s="882"/>
      <c r="D59" s="882"/>
      <c r="E59" s="882"/>
      <c r="F59" s="997"/>
      <c r="G59" s="882"/>
      <c r="H59" s="999"/>
      <c r="I59" s="882"/>
    </row>
    <row r="60" spans="1:9" s="487" customFormat="1" x14ac:dyDescent="0.25">
      <c r="A60" s="994" t="s">
        <v>342</v>
      </c>
      <c r="B60" s="994"/>
      <c r="C60" s="994"/>
      <c r="D60" s="491"/>
      <c r="E60" s="491">
        <f>SUM(E61:E61)</f>
        <v>29097</v>
      </c>
      <c r="F60" s="491">
        <f t="shared" ref="F60:G60" si="7">SUM(F61:F61)</f>
        <v>0</v>
      </c>
      <c r="G60" s="491">
        <f t="shared" si="7"/>
        <v>29097</v>
      </c>
      <c r="H60" s="491"/>
      <c r="I60" s="638"/>
    </row>
    <row r="61" spans="1:9" s="487" customFormat="1" x14ac:dyDescent="0.25">
      <c r="A61" s="495">
        <v>1</v>
      </c>
      <c r="B61" s="1000" t="s">
        <v>877</v>
      </c>
      <c r="C61" s="1000"/>
      <c r="D61" s="734">
        <v>5250</v>
      </c>
      <c r="E61" s="493">
        <v>29097</v>
      </c>
      <c r="F61" s="493"/>
      <c r="G61" s="493">
        <f t="shared" ref="G61" si="8">SUM(E61:F61)</f>
        <v>29097</v>
      </c>
      <c r="H61" s="493"/>
      <c r="I61" s="638" t="s">
        <v>878</v>
      </c>
    </row>
    <row r="62" spans="1:9" s="487" customFormat="1" x14ac:dyDescent="0.25">
      <c r="A62" s="738"/>
      <c r="B62" s="502"/>
      <c r="C62" s="502"/>
      <c r="D62" s="739"/>
      <c r="E62" s="504"/>
      <c r="F62" s="504"/>
      <c r="G62" s="504"/>
      <c r="H62" s="504"/>
      <c r="I62" s="504"/>
    </row>
    <row r="63" spans="1:9" s="487" customFormat="1" x14ac:dyDescent="0.25">
      <c r="A63" s="877" t="s">
        <v>381</v>
      </c>
      <c r="B63" s="877"/>
      <c r="C63" s="633" t="s">
        <v>879</v>
      </c>
      <c r="D63" s="633"/>
      <c r="E63" s="633"/>
      <c r="F63" s="633"/>
      <c r="G63" s="633"/>
      <c r="H63" s="633"/>
      <c r="I63" s="633"/>
    </row>
    <row r="64" spans="1:9" s="487" customFormat="1" x14ac:dyDescent="0.25">
      <c r="A64" s="877" t="s">
        <v>382</v>
      </c>
      <c r="B64" s="877"/>
      <c r="C64" s="737" t="s">
        <v>880</v>
      </c>
      <c r="D64" s="737"/>
      <c r="E64" s="737"/>
      <c r="F64" s="737"/>
      <c r="G64" s="737"/>
      <c r="H64" s="737"/>
      <c r="I64" s="737"/>
    </row>
    <row r="65" spans="1:9" s="487" customFormat="1" ht="12" customHeight="1" x14ac:dyDescent="0.25">
      <c r="A65" s="882" t="s">
        <v>334</v>
      </c>
      <c r="B65" s="882" t="s">
        <v>335</v>
      </c>
      <c r="C65" s="882"/>
      <c r="D65" s="882" t="s">
        <v>336</v>
      </c>
      <c r="E65" s="882" t="s">
        <v>337</v>
      </c>
      <c r="F65" s="996" t="s">
        <v>338</v>
      </c>
      <c r="G65" s="882" t="s">
        <v>339</v>
      </c>
      <c r="H65" s="998" t="s">
        <v>36</v>
      </c>
      <c r="I65" s="882" t="s">
        <v>340</v>
      </c>
    </row>
    <row r="66" spans="1:9" s="487" customFormat="1" ht="37.5" customHeight="1" x14ac:dyDescent="0.25">
      <c r="A66" s="882"/>
      <c r="B66" s="882"/>
      <c r="C66" s="882"/>
      <c r="D66" s="882"/>
      <c r="E66" s="882"/>
      <c r="F66" s="997"/>
      <c r="G66" s="882"/>
      <c r="H66" s="999"/>
      <c r="I66" s="882"/>
    </row>
    <row r="67" spans="1:9" s="487" customFormat="1" x14ac:dyDescent="0.25">
      <c r="A67" s="994" t="s">
        <v>342</v>
      </c>
      <c r="B67" s="994"/>
      <c r="C67" s="994"/>
      <c r="D67" s="491"/>
      <c r="E67" s="491">
        <f>SUM(E68:E68)</f>
        <v>242888</v>
      </c>
      <c r="F67" s="491">
        <f t="shared" ref="F67:G67" si="9">SUM(F68:F68)</f>
        <v>0</v>
      </c>
      <c r="G67" s="491">
        <f t="shared" si="9"/>
        <v>242888</v>
      </c>
      <c r="H67" s="491"/>
      <c r="I67" s="766"/>
    </row>
    <row r="68" spans="1:9" s="487" customFormat="1" ht="12" customHeight="1" x14ac:dyDescent="0.25">
      <c r="A68" s="495">
        <v>1</v>
      </c>
      <c r="B68" s="1000" t="s">
        <v>881</v>
      </c>
      <c r="C68" s="1000"/>
      <c r="D68" s="734">
        <v>5250</v>
      </c>
      <c r="E68" s="493">
        <v>242888</v>
      </c>
      <c r="F68" s="493"/>
      <c r="G68" s="493">
        <f t="shared" ref="G68" si="10">SUM(E68:F68)</f>
        <v>242888</v>
      </c>
      <c r="H68" s="493"/>
      <c r="I68" s="638" t="s">
        <v>882</v>
      </c>
    </row>
    <row r="69" spans="1:9" s="487" customFormat="1" x14ac:dyDescent="0.25">
      <c r="A69" s="767"/>
      <c r="B69" s="761"/>
      <c r="C69" s="761"/>
      <c r="D69" s="762"/>
      <c r="E69" s="763"/>
      <c r="F69" s="763"/>
      <c r="G69" s="763"/>
      <c r="H69" s="763"/>
      <c r="I69" s="762"/>
    </row>
    <row r="70" spans="1:9" s="487" customFormat="1" x14ac:dyDescent="0.25">
      <c r="A70" s="1002" t="s">
        <v>381</v>
      </c>
      <c r="B70" s="1002"/>
      <c r="C70" s="765" t="s">
        <v>883</v>
      </c>
      <c r="D70" s="765"/>
      <c r="E70" s="765"/>
      <c r="F70" s="765"/>
      <c r="G70" s="765"/>
      <c r="H70" s="765"/>
      <c r="I70" s="765"/>
    </row>
    <row r="71" spans="1:9" s="487" customFormat="1" x14ac:dyDescent="0.25">
      <c r="A71" s="1003" t="s">
        <v>382</v>
      </c>
      <c r="B71" s="1003"/>
      <c r="C71" s="751" t="s">
        <v>884</v>
      </c>
      <c r="D71" s="751"/>
      <c r="E71" s="751"/>
      <c r="F71" s="751"/>
      <c r="G71" s="751"/>
      <c r="H71" s="751"/>
      <c r="I71" s="751"/>
    </row>
    <row r="72" spans="1:9" s="487" customFormat="1" ht="12" customHeight="1" x14ac:dyDescent="0.25">
      <c r="A72" s="882" t="s">
        <v>334</v>
      </c>
      <c r="B72" s="882" t="s">
        <v>335</v>
      </c>
      <c r="C72" s="882"/>
      <c r="D72" s="882" t="s">
        <v>336</v>
      </c>
      <c r="E72" s="882" t="s">
        <v>337</v>
      </c>
      <c r="F72" s="996" t="s">
        <v>338</v>
      </c>
      <c r="G72" s="882" t="s">
        <v>339</v>
      </c>
      <c r="H72" s="998" t="s">
        <v>36</v>
      </c>
      <c r="I72" s="882" t="s">
        <v>340</v>
      </c>
    </row>
    <row r="73" spans="1:9" s="487" customFormat="1" ht="36.75" customHeight="1" x14ac:dyDescent="0.25">
      <c r="A73" s="882"/>
      <c r="B73" s="882"/>
      <c r="C73" s="882"/>
      <c r="D73" s="882"/>
      <c r="E73" s="882"/>
      <c r="F73" s="997"/>
      <c r="G73" s="882"/>
      <c r="H73" s="999"/>
      <c r="I73" s="882"/>
    </row>
    <row r="74" spans="1:9" s="487" customFormat="1" x14ac:dyDescent="0.25">
      <c r="A74" s="994" t="s">
        <v>342</v>
      </c>
      <c r="B74" s="994"/>
      <c r="C74" s="994"/>
      <c r="D74" s="491"/>
      <c r="E74" s="491">
        <f>SUM(E75:E75)</f>
        <v>109240</v>
      </c>
      <c r="F74" s="491">
        <f t="shared" ref="F74:G74" si="11">SUM(F75:F75)</f>
        <v>0</v>
      </c>
      <c r="G74" s="491">
        <f t="shared" si="11"/>
        <v>109240</v>
      </c>
      <c r="H74" s="491"/>
      <c r="I74" s="638"/>
    </row>
    <row r="75" spans="1:9" s="487" customFormat="1" x14ac:dyDescent="0.25">
      <c r="A75" s="495">
        <v>1</v>
      </c>
      <c r="B75" s="1000" t="s">
        <v>885</v>
      </c>
      <c r="C75" s="1000"/>
      <c r="D75" s="734">
        <v>5250</v>
      </c>
      <c r="E75" s="493">
        <v>109240</v>
      </c>
      <c r="F75" s="494"/>
      <c r="G75" s="493">
        <f t="shared" ref="G75" si="12">SUM(E75:F75)</f>
        <v>109240</v>
      </c>
      <c r="H75" s="768"/>
      <c r="I75" s="638" t="s">
        <v>882</v>
      </c>
    </row>
    <row r="76" spans="1:9" s="487" customFormat="1" x14ac:dyDescent="0.25">
      <c r="A76" s="769"/>
      <c r="B76" s="769"/>
      <c r="C76" s="769"/>
      <c r="D76" s="497"/>
      <c r="E76" s="497"/>
      <c r="F76" s="497"/>
      <c r="G76" s="497"/>
      <c r="H76" s="497"/>
      <c r="I76" s="769"/>
    </row>
    <row r="77" spans="1:9" s="487" customFormat="1" x14ac:dyDescent="0.25">
      <c r="A77" s="877" t="s">
        <v>381</v>
      </c>
      <c r="B77" s="877"/>
      <c r="C77" s="633" t="s">
        <v>886</v>
      </c>
      <c r="D77" s="633"/>
      <c r="E77" s="739"/>
      <c r="F77" s="739"/>
      <c r="G77" s="739"/>
      <c r="H77" s="739"/>
      <c r="I77" s="739"/>
    </row>
    <row r="78" spans="1:9" s="487" customFormat="1" x14ac:dyDescent="0.25">
      <c r="A78" s="877" t="s">
        <v>382</v>
      </c>
      <c r="B78" s="877"/>
      <c r="C78" s="737" t="s">
        <v>887</v>
      </c>
      <c r="D78" s="737"/>
      <c r="E78" s="737"/>
      <c r="F78" s="737"/>
      <c r="G78" s="737"/>
      <c r="H78" s="737"/>
      <c r="I78" s="737"/>
    </row>
    <row r="79" spans="1:9" s="487" customFormat="1" ht="12" customHeight="1" x14ac:dyDescent="0.25">
      <c r="A79" s="882" t="s">
        <v>334</v>
      </c>
      <c r="B79" s="882" t="s">
        <v>335</v>
      </c>
      <c r="C79" s="882"/>
      <c r="D79" s="882" t="s">
        <v>336</v>
      </c>
      <c r="E79" s="882" t="s">
        <v>337</v>
      </c>
      <c r="F79" s="996" t="s">
        <v>338</v>
      </c>
      <c r="G79" s="882" t="s">
        <v>339</v>
      </c>
      <c r="H79" s="998" t="s">
        <v>36</v>
      </c>
      <c r="I79" s="882" t="s">
        <v>340</v>
      </c>
    </row>
    <row r="80" spans="1:9" s="487" customFormat="1" ht="36" customHeight="1" x14ac:dyDescent="0.25">
      <c r="A80" s="882"/>
      <c r="B80" s="882"/>
      <c r="C80" s="882"/>
      <c r="D80" s="882"/>
      <c r="E80" s="882"/>
      <c r="F80" s="997"/>
      <c r="G80" s="882"/>
      <c r="H80" s="999"/>
      <c r="I80" s="882"/>
    </row>
    <row r="81" spans="1:9" s="487" customFormat="1" x14ac:dyDescent="0.25">
      <c r="A81" s="994" t="s">
        <v>342</v>
      </c>
      <c r="B81" s="994"/>
      <c r="C81" s="994"/>
      <c r="D81" s="491"/>
      <c r="E81" s="491">
        <f>SUM(E82:E91)</f>
        <v>243420</v>
      </c>
      <c r="F81" s="491">
        <f>SUM(F82:F91)</f>
        <v>0</v>
      </c>
      <c r="G81" s="491">
        <f>SUM(G82:G91)</f>
        <v>243420</v>
      </c>
      <c r="H81" s="491"/>
      <c r="I81" s="638"/>
    </row>
    <row r="82" spans="1:9" s="487" customFormat="1" ht="12" customHeight="1" x14ac:dyDescent="0.25">
      <c r="A82" s="634">
        <v>1</v>
      </c>
      <c r="B82" s="1000" t="s">
        <v>873</v>
      </c>
      <c r="C82" s="1000"/>
      <c r="D82" s="734">
        <v>2241</v>
      </c>
      <c r="E82" s="732">
        <v>52937</v>
      </c>
      <c r="F82" s="732"/>
      <c r="G82" s="493">
        <f t="shared" ref="G82:G91" si="13">SUM(E82:F82)</f>
        <v>52937</v>
      </c>
      <c r="H82" s="732"/>
      <c r="I82" s="636" t="s">
        <v>888</v>
      </c>
    </row>
    <row r="83" spans="1:9" s="487" customFormat="1" ht="15" customHeight="1" x14ac:dyDescent="0.25">
      <c r="A83" s="634">
        <v>2</v>
      </c>
      <c r="B83" s="1000" t="s">
        <v>889</v>
      </c>
      <c r="C83" s="1000"/>
      <c r="D83" s="734">
        <v>5250</v>
      </c>
      <c r="E83" s="740">
        <v>9000</v>
      </c>
      <c r="F83" s="740"/>
      <c r="G83" s="493">
        <f t="shared" si="13"/>
        <v>9000</v>
      </c>
      <c r="H83" s="740"/>
      <c r="I83" s="770" t="s">
        <v>888</v>
      </c>
    </row>
    <row r="84" spans="1:9" s="487" customFormat="1" ht="12" customHeight="1" x14ac:dyDescent="0.25">
      <c r="A84" s="634">
        <v>3</v>
      </c>
      <c r="B84" s="1000" t="s">
        <v>890</v>
      </c>
      <c r="C84" s="1000"/>
      <c r="D84" s="734">
        <v>2241</v>
      </c>
      <c r="E84" s="757">
        <f>11299+3031</f>
        <v>14330</v>
      </c>
      <c r="F84" s="757"/>
      <c r="G84" s="493">
        <f t="shared" si="13"/>
        <v>14330</v>
      </c>
      <c r="H84" s="757"/>
      <c r="I84" s="636" t="s">
        <v>888</v>
      </c>
    </row>
    <row r="85" spans="1:9" s="487" customFormat="1" ht="12" customHeight="1" x14ac:dyDescent="0.25">
      <c r="A85" s="634">
        <v>4</v>
      </c>
      <c r="B85" s="1000" t="s">
        <v>891</v>
      </c>
      <c r="C85" s="1000"/>
      <c r="D85" s="734">
        <v>5250</v>
      </c>
      <c r="E85" s="493">
        <v>23519</v>
      </c>
      <c r="F85" s="494"/>
      <c r="G85" s="493">
        <f t="shared" si="13"/>
        <v>23519</v>
      </c>
      <c r="H85" s="755"/>
      <c r="I85" s="636" t="s">
        <v>888</v>
      </c>
    </row>
    <row r="86" spans="1:9" s="487" customFormat="1" ht="12" customHeight="1" x14ac:dyDescent="0.25">
      <c r="A86" s="634">
        <v>5</v>
      </c>
      <c r="B86" s="1000" t="s">
        <v>892</v>
      </c>
      <c r="C86" s="1000"/>
      <c r="D86" s="734">
        <v>5250</v>
      </c>
      <c r="E86" s="757">
        <v>40959</v>
      </c>
      <c r="F86" s="758"/>
      <c r="G86" s="493">
        <f t="shared" si="13"/>
        <v>40959</v>
      </c>
      <c r="H86" s="771"/>
      <c r="I86" s="636" t="s">
        <v>888</v>
      </c>
    </row>
    <row r="87" spans="1:9" s="487" customFormat="1" ht="12" customHeight="1" x14ac:dyDescent="0.2">
      <c r="A87" s="882">
        <v>6</v>
      </c>
      <c r="B87" s="1000" t="s">
        <v>893</v>
      </c>
      <c r="C87" s="1000"/>
      <c r="D87" s="734">
        <v>5250</v>
      </c>
      <c r="E87" s="757">
        <v>27000</v>
      </c>
      <c r="F87" s="757"/>
      <c r="G87" s="493">
        <f t="shared" si="13"/>
        <v>27000</v>
      </c>
      <c r="H87" s="772"/>
      <c r="I87" s="939" t="s">
        <v>888</v>
      </c>
    </row>
    <row r="88" spans="1:9" s="487" customFormat="1" ht="12" customHeight="1" x14ac:dyDescent="0.2">
      <c r="A88" s="882"/>
      <c r="B88" s="1000"/>
      <c r="C88" s="1000"/>
      <c r="D88" s="734">
        <v>2241</v>
      </c>
      <c r="E88" s="732">
        <v>21593</v>
      </c>
      <c r="F88" s="732"/>
      <c r="G88" s="493">
        <f t="shared" si="13"/>
        <v>21593</v>
      </c>
      <c r="H88" s="773"/>
      <c r="I88" s="939"/>
    </row>
    <row r="89" spans="1:9" s="487" customFormat="1" x14ac:dyDescent="0.25">
      <c r="A89" s="495">
        <v>7</v>
      </c>
      <c r="B89" s="1000" t="s">
        <v>894</v>
      </c>
      <c r="C89" s="1000"/>
      <c r="D89" s="734">
        <v>5250</v>
      </c>
      <c r="E89" s="757">
        <v>4277</v>
      </c>
      <c r="F89" s="758"/>
      <c r="G89" s="493">
        <f t="shared" si="13"/>
        <v>4277</v>
      </c>
      <c r="H89" s="771"/>
      <c r="I89" s="638" t="s">
        <v>888</v>
      </c>
    </row>
    <row r="90" spans="1:9" s="487" customFormat="1" ht="12" customHeight="1" x14ac:dyDescent="0.25">
      <c r="A90" s="495">
        <v>8</v>
      </c>
      <c r="B90" s="1000" t="s">
        <v>895</v>
      </c>
      <c r="C90" s="1000"/>
      <c r="D90" s="734">
        <v>5250</v>
      </c>
      <c r="E90" s="757">
        <v>25581</v>
      </c>
      <c r="F90" s="758"/>
      <c r="G90" s="493">
        <f t="shared" si="13"/>
        <v>25581</v>
      </c>
      <c r="H90" s="771"/>
      <c r="I90" s="638" t="s">
        <v>888</v>
      </c>
    </row>
    <row r="91" spans="1:9" s="487" customFormat="1" ht="12" customHeight="1" x14ac:dyDescent="0.25">
      <c r="A91" s="634">
        <v>9</v>
      </c>
      <c r="B91" s="1000" t="s">
        <v>896</v>
      </c>
      <c r="C91" s="1000"/>
      <c r="D91" s="734">
        <v>5250</v>
      </c>
      <c r="E91" s="757">
        <v>24224</v>
      </c>
      <c r="F91" s="758"/>
      <c r="G91" s="493">
        <f t="shared" si="13"/>
        <v>24224</v>
      </c>
      <c r="H91" s="771"/>
      <c r="I91" s="636" t="s">
        <v>888</v>
      </c>
    </row>
    <row r="92" spans="1:9" s="487" customFormat="1" x14ac:dyDescent="0.25">
      <c r="A92" s="760"/>
      <c r="B92" s="761"/>
      <c r="C92" s="761"/>
      <c r="D92" s="774"/>
      <c r="E92" s="504"/>
      <c r="F92" s="504"/>
      <c r="G92" s="504"/>
      <c r="H92" s="504"/>
      <c r="I92" s="775"/>
    </row>
    <row r="93" spans="1:9" s="487" customFormat="1" x14ac:dyDescent="0.25">
      <c r="A93" s="877" t="s">
        <v>381</v>
      </c>
      <c r="B93" s="877"/>
      <c r="C93" s="633" t="s">
        <v>897</v>
      </c>
      <c r="D93" s="633"/>
      <c r="E93" s="633"/>
      <c r="F93" s="633"/>
      <c r="G93" s="633"/>
      <c r="H93" s="633"/>
    </row>
    <row r="94" spans="1:9" s="487" customFormat="1" x14ac:dyDescent="0.25">
      <c r="A94" s="877" t="s">
        <v>382</v>
      </c>
      <c r="B94" s="877"/>
      <c r="C94" s="737" t="s">
        <v>898</v>
      </c>
      <c r="D94" s="737"/>
      <c r="E94" s="737"/>
      <c r="F94" s="737"/>
      <c r="G94" s="737"/>
      <c r="H94" s="737"/>
    </row>
    <row r="95" spans="1:9" s="487" customFormat="1" ht="12" customHeight="1" x14ac:dyDescent="0.25">
      <c r="A95" s="882" t="s">
        <v>334</v>
      </c>
      <c r="B95" s="882" t="s">
        <v>335</v>
      </c>
      <c r="C95" s="882"/>
      <c r="D95" s="882" t="s">
        <v>336</v>
      </c>
      <c r="E95" s="882" t="s">
        <v>337</v>
      </c>
      <c r="F95" s="996" t="s">
        <v>338</v>
      </c>
      <c r="G95" s="882" t="s">
        <v>339</v>
      </c>
      <c r="H95" s="998" t="s">
        <v>36</v>
      </c>
      <c r="I95" s="882" t="s">
        <v>340</v>
      </c>
    </row>
    <row r="96" spans="1:9" s="487" customFormat="1" ht="33.75" customHeight="1" x14ac:dyDescent="0.25">
      <c r="A96" s="882"/>
      <c r="B96" s="882"/>
      <c r="C96" s="882"/>
      <c r="D96" s="882"/>
      <c r="E96" s="882"/>
      <c r="F96" s="997"/>
      <c r="G96" s="882"/>
      <c r="H96" s="999"/>
      <c r="I96" s="882"/>
    </row>
    <row r="97" spans="1:9" s="487" customFormat="1" x14ac:dyDescent="0.25">
      <c r="A97" s="994" t="s">
        <v>342</v>
      </c>
      <c r="B97" s="994"/>
      <c r="C97" s="994"/>
      <c r="D97" s="491"/>
      <c r="E97" s="491">
        <f>SUM(E98:E112)</f>
        <v>435054</v>
      </c>
      <c r="F97" s="491">
        <f>SUM(F98:F112)</f>
        <v>0</v>
      </c>
      <c r="G97" s="491">
        <f>SUM(G98:G112)</f>
        <v>435054</v>
      </c>
      <c r="H97" s="491"/>
      <c r="I97" s="638"/>
    </row>
    <row r="98" spans="1:9" s="487" customFormat="1" ht="12" customHeight="1" x14ac:dyDescent="0.25">
      <c r="A98" s="495">
        <v>1</v>
      </c>
      <c r="B98" s="1000" t="s">
        <v>873</v>
      </c>
      <c r="C98" s="1000"/>
      <c r="D98" s="734">
        <v>2241</v>
      </c>
      <c r="E98" s="493">
        <v>101297</v>
      </c>
      <c r="F98" s="493"/>
      <c r="G98" s="493">
        <f t="shared" ref="G98:G111" si="14">SUM(E98:F98)</f>
        <v>101297</v>
      </c>
      <c r="H98" s="493"/>
      <c r="I98" s="638" t="s">
        <v>899</v>
      </c>
    </row>
    <row r="99" spans="1:9" s="487" customFormat="1" x14ac:dyDescent="0.25">
      <c r="A99" s="634">
        <v>2</v>
      </c>
      <c r="B99" s="1000" t="s">
        <v>900</v>
      </c>
      <c r="C99" s="1000"/>
      <c r="D99" s="734">
        <v>5250</v>
      </c>
      <c r="E99" s="757">
        <v>10360</v>
      </c>
      <c r="F99" s="757"/>
      <c r="G99" s="493">
        <f t="shared" si="14"/>
        <v>10360</v>
      </c>
      <c r="H99" s="757"/>
      <c r="I99" s="638" t="s">
        <v>899</v>
      </c>
    </row>
    <row r="100" spans="1:9" s="487" customFormat="1" ht="12" customHeight="1" x14ac:dyDescent="0.25">
      <c r="A100" s="495">
        <v>3</v>
      </c>
      <c r="B100" s="1000" t="s">
        <v>901</v>
      </c>
      <c r="C100" s="1000"/>
      <c r="D100" s="734">
        <v>5250</v>
      </c>
      <c r="E100" s="757">
        <v>29883</v>
      </c>
      <c r="F100" s="757"/>
      <c r="G100" s="493">
        <f t="shared" si="14"/>
        <v>29883</v>
      </c>
      <c r="H100" s="757"/>
      <c r="I100" s="638" t="s">
        <v>899</v>
      </c>
    </row>
    <row r="101" spans="1:9" s="487" customFormat="1" x14ac:dyDescent="0.25">
      <c r="A101" s="742">
        <v>4</v>
      </c>
      <c r="B101" s="1000" t="s">
        <v>902</v>
      </c>
      <c r="C101" s="1000"/>
      <c r="D101" s="734">
        <v>5250</v>
      </c>
      <c r="E101" s="757">
        <v>24180</v>
      </c>
      <c r="F101" s="758"/>
      <c r="G101" s="493">
        <f t="shared" si="14"/>
        <v>24180</v>
      </c>
      <c r="H101" s="776"/>
      <c r="I101" s="638" t="s">
        <v>899</v>
      </c>
    </row>
    <row r="102" spans="1:9" s="487" customFormat="1" ht="12" customHeight="1" x14ac:dyDescent="0.25">
      <c r="A102" s="495">
        <v>5</v>
      </c>
      <c r="B102" s="1000" t="s">
        <v>903</v>
      </c>
      <c r="C102" s="1000"/>
      <c r="D102" s="734">
        <v>5250</v>
      </c>
      <c r="E102" s="493">
        <v>2854</v>
      </c>
      <c r="F102" s="493"/>
      <c r="G102" s="493">
        <f t="shared" si="14"/>
        <v>2854</v>
      </c>
      <c r="H102" s="493"/>
      <c r="I102" s="638" t="s">
        <v>899</v>
      </c>
    </row>
    <row r="103" spans="1:9" s="487" customFormat="1" x14ac:dyDescent="0.25">
      <c r="A103" s="495">
        <v>6</v>
      </c>
      <c r="B103" s="1000" t="s">
        <v>904</v>
      </c>
      <c r="C103" s="1000"/>
      <c r="D103" s="734">
        <v>5250</v>
      </c>
      <c r="E103" s="493">
        <v>12721</v>
      </c>
      <c r="F103" s="493"/>
      <c r="G103" s="493">
        <f t="shared" si="14"/>
        <v>12721</v>
      </c>
      <c r="H103" s="493"/>
      <c r="I103" s="638" t="s">
        <v>899</v>
      </c>
    </row>
    <row r="104" spans="1:9" s="487" customFormat="1" x14ac:dyDescent="0.25">
      <c r="A104" s="495">
        <v>7</v>
      </c>
      <c r="B104" s="1000" t="s">
        <v>905</v>
      </c>
      <c r="C104" s="1000"/>
      <c r="D104" s="734">
        <v>5250</v>
      </c>
      <c r="E104" s="493">
        <v>34327</v>
      </c>
      <c r="F104" s="494"/>
      <c r="G104" s="493">
        <f t="shared" si="14"/>
        <v>34327</v>
      </c>
      <c r="H104" s="755"/>
      <c r="I104" s="638" t="s">
        <v>899</v>
      </c>
    </row>
    <row r="105" spans="1:9" s="487" customFormat="1" x14ac:dyDescent="0.25">
      <c r="A105" s="742">
        <v>8</v>
      </c>
      <c r="B105" s="1000" t="s">
        <v>906</v>
      </c>
      <c r="C105" s="1000"/>
      <c r="D105" s="734">
        <v>5250</v>
      </c>
      <c r="E105" s="493">
        <v>53785</v>
      </c>
      <c r="F105" s="494"/>
      <c r="G105" s="493">
        <f t="shared" si="14"/>
        <v>53785</v>
      </c>
      <c r="H105" s="777"/>
      <c r="I105" s="638" t="s">
        <v>899</v>
      </c>
    </row>
    <row r="106" spans="1:9" s="487" customFormat="1" x14ac:dyDescent="0.25">
      <c r="A106" s="742">
        <v>9</v>
      </c>
      <c r="B106" s="1000" t="s">
        <v>907</v>
      </c>
      <c r="C106" s="1000"/>
      <c r="D106" s="734">
        <v>5250</v>
      </c>
      <c r="E106" s="493">
        <v>25484</v>
      </c>
      <c r="F106" s="494"/>
      <c r="G106" s="493">
        <f t="shared" si="14"/>
        <v>25484</v>
      </c>
      <c r="H106" s="755"/>
      <c r="I106" s="638" t="s">
        <v>899</v>
      </c>
    </row>
    <row r="107" spans="1:9" s="487" customFormat="1" ht="36" customHeight="1" x14ac:dyDescent="0.25">
      <c r="A107" s="631">
        <v>10</v>
      </c>
      <c r="B107" s="889" t="s">
        <v>908</v>
      </c>
      <c r="C107" s="890"/>
      <c r="D107" s="734">
        <v>5250</v>
      </c>
      <c r="E107" s="493">
        <v>0</v>
      </c>
      <c r="F107" s="494"/>
      <c r="G107" s="493">
        <f t="shared" si="14"/>
        <v>0</v>
      </c>
      <c r="H107" s="735"/>
      <c r="I107" s="632" t="s">
        <v>899</v>
      </c>
    </row>
    <row r="108" spans="1:9" s="487" customFormat="1" ht="12" customHeight="1" x14ac:dyDescent="0.25">
      <c r="A108" s="495">
        <v>11</v>
      </c>
      <c r="B108" s="1000" t="s">
        <v>909</v>
      </c>
      <c r="C108" s="1000"/>
      <c r="D108" s="734">
        <v>5250</v>
      </c>
      <c r="E108" s="493">
        <v>24879</v>
      </c>
      <c r="F108" s="493"/>
      <c r="G108" s="493">
        <f t="shared" si="14"/>
        <v>24879</v>
      </c>
      <c r="H108" s="735"/>
      <c r="I108" s="638" t="s">
        <v>899</v>
      </c>
    </row>
    <row r="109" spans="1:9" s="487" customFormat="1" x14ac:dyDescent="0.25">
      <c r="A109" s="495">
        <v>12</v>
      </c>
      <c r="B109" s="1000" t="s">
        <v>910</v>
      </c>
      <c r="C109" s="1000"/>
      <c r="D109" s="734">
        <v>5250</v>
      </c>
      <c r="E109" s="493">
        <v>84087</v>
      </c>
      <c r="F109" s="494"/>
      <c r="G109" s="493">
        <f t="shared" si="14"/>
        <v>84087</v>
      </c>
      <c r="H109" s="771"/>
      <c r="I109" s="638" t="s">
        <v>899</v>
      </c>
    </row>
    <row r="110" spans="1:9" s="487" customFormat="1" x14ac:dyDescent="0.25">
      <c r="A110" s="778">
        <v>13</v>
      </c>
      <c r="B110" s="889" t="s">
        <v>911</v>
      </c>
      <c r="C110" s="890"/>
      <c r="D110" s="734">
        <v>5250</v>
      </c>
      <c r="E110" s="759">
        <v>16833</v>
      </c>
      <c r="F110" s="779"/>
      <c r="G110" s="493">
        <f t="shared" si="14"/>
        <v>16833</v>
      </c>
      <c r="H110" s="777"/>
      <c r="I110" s="632" t="s">
        <v>899</v>
      </c>
    </row>
    <row r="111" spans="1:9" s="487" customFormat="1" x14ac:dyDescent="0.25">
      <c r="A111" s="742">
        <v>14</v>
      </c>
      <c r="B111" s="1000" t="s">
        <v>912</v>
      </c>
      <c r="C111" s="1000"/>
      <c r="D111" s="734">
        <v>5250</v>
      </c>
      <c r="E111" s="493">
        <v>13294</v>
      </c>
      <c r="F111" s="494"/>
      <c r="G111" s="493">
        <f t="shared" si="14"/>
        <v>13294</v>
      </c>
      <c r="H111" s="755"/>
      <c r="I111" s="638" t="s">
        <v>899</v>
      </c>
    </row>
    <row r="112" spans="1:9" s="487" customFormat="1" x14ac:dyDescent="0.25">
      <c r="A112" s="742">
        <v>15</v>
      </c>
      <c r="B112" s="1000" t="s">
        <v>913</v>
      </c>
      <c r="C112" s="1000"/>
      <c r="D112" s="734">
        <v>5250</v>
      </c>
      <c r="E112" s="493">
        <v>1070</v>
      </c>
      <c r="F112" s="493"/>
      <c r="G112" s="493">
        <f>SUM(E112:F112)</f>
        <v>1070</v>
      </c>
      <c r="H112" s="735"/>
      <c r="I112" s="638" t="s">
        <v>899</v>
      </c>
    </row>
    <row r="113" spans="1:9" s="487" customFormat="1" x14ac:dyDescent="0.25">
      <c r="A113" s="780"/>
      <c r="B113" s="502"/>
      <c r="C113" s="502"/>
      <c r="D113" s="774"/>
      <c r="E113" s="504"/>
      <c r="F113" s="504"/>
      <c r="G113" s="504"/>
      <c r="H113" s="504"/>
      <c r="I113" s="505"/>
    </row>
    <row r="114" spans="1:9" s="487" customFormat="1" x14ac:dyDescent="0.25">
      <c r="A114" s="877" t="s">
        <v>381</v>
      </c>
      <c r="B114" s="877"/>
      <c r="C114" s="633" t="s">
        <v>914</v>
      </c>
      <c r="D114" s="633"/>
      <c r="E114" s="633"/>
      <c r="F114" s="633"/>
      <c r="G114" s="633"/>
      <c r="H114" s="633"/>
      <c r="I114" s="633"/>
    </row>
    <row r="115" spans="1:9" s="487" customFormat="1" x14ac:dyDescent="0.25">
      <c r="A115" s="1003" t="s">
        <v>382</v>
      </c>
      <c r="B115" s="1003"/>
      <c r="C115" s="737" t="s">
        <v>915</v>
      </c>
      <c r="D115" s="737"/>
      <c r="E115" s="737"/>
      <c r="F115" s="737"/>
      <c r="G115" s="737"/>
      <c r="H115" s="737"/>
      <c r="I115" s="737"/>
    </row>
    <row r="116" spans="1:9" s="487" customFormat="1" ht="12" customHeight="1" x14ac:dyDescent="0.25">
      <c r="A116" s="881" t="s">
        <v>334</v>
      </c>
      <c r="B116" s="881" t="s">
        <v>335</v>
      </c>
      <c r="C116" s="881"/>
      <c r="D116" s="882" t="s">
        <v>336</v>
      </c>
      <c r="E116" s="881" t="s">
        <v>337</v>
      </c>
      <c r="F116" s="996" t="s">
        <v>338</v>
      </c>
      <c r="G116" s="881" t="s">
        <v>339</v>
      </c>
      <c r="H116" s="862" t="s">
        <v>36</v>
      </c>
      <c r="I116" s="882" t="s">
        <v>340</v>
      </c>
    </row>
    <row r="117" spans="1:9" s="487" customFormat="1" ht="35.25" customHeight="1" x14ac:dyDescent="0.25">
      <c r="A117" s="881"/>
      <c r="B117" s="881"/>
      <c r="C117" s="881"/>
      <c r="D117" s="882"/>
      <c r="E117" s="881"/>
      <c r="F117" s="997"/>
      <c r="G117" s="881"/>
      <c r="H117" s="863"/>
      <c r="I117" s="882"/>
    </row>
    <row r="118" spans="1:9" s="487" customFormat="1" x14ac:dyDescent="0.25">
      <c r="A118" s="994" t="s">
        <v>342</v>
      </c>
      <c r="B118" s="994"/>
      <c r="C118" s="994"/>
      <c r="D118" s="491"/>
      <c r="E118" s="491">
        <f>SUM(E119:E121)</f>
        <v>30152</v>
      </c>
      <c r="F118" s="491">
        <f t="shared" ref="F118:G118" si="15">SUM(F119:F121)</f>
        <v>0</v>
      </c>
      <c r="G118" s="491">
        <f t="shared" si="15"/>
        <v>30152</v>
      </c>
      <c r="H118" s="491"/>
      <c r="I118" s="766"/>
    </row>
    <row r="119" spans="1:9" s="487" customFormat="1" x14ac:dyDescent="0.25">
      <c r="A119" s="495">
        <v>1</v>
      </c>
      <c r="B119" s="1000" t="s">
        <v>916</v>
      </c>
      <c r="C119" s="1000"/>
      <c r="D119" s="734">
        <v>5250</v>
      </c>
      <c r="E119" s="493">
        <f>16269+3679</f>
        <v>19948</v>
      </c>
      <c r="F119" s="493"/>
      <c r="G119" s="493">
        <f t="shared" ref="G119:G121" si="16">SUM(E119:F119)</f>
        <v>19948</v>
      </c>
      <c r="H119" s="493"/>
      <c r="I119" s="638" t="s">
        <v>917</v>
      </c>
    </row>
    <row r="120" spans="1:9" s="487" customFormat="1" ht="12" customHeight="1" x14ac:dyDescent="0.25">
      <c r="A120" s="495">
        <v>2</v>
      </c>
      <c r="B120" s="1000" t="s">
        <v>918</v>
      </c>
      <c r="C120" s="1000"/>
      <c r="D120" s="734">
        <v>5250</v>
      </c>
      <c r="E120" s="759">
        <v>4504</v>
      </c>
      <c r="F120" s="759"/>
      <c r="G120" s="493">
        <f t="shared" si="16"/>
        <v>4504</v>
      </c>
      <c r="H120" s="759"/>
      <c r="I120" s="632" t="s">
        <v>917</v>
      </c>
    </row>
    <row r="121" spans="1:9" s="487" customFormat="1" x14ac:dyDescent="0.25">
      <c r="A121" s="495">
        <v>3</v>
      </c>
      <c r="B121" s="1000" t="s">
        <v>873</v>
      </c>
      <c r="C121" s="1000"/>
      <c r="D121" s="734">
        <v>2241</v>
      </c>
      <c r="E121" s="493">
        <v>5700</v>
      </c>
      <c r="F121" s="493"/>
      <c r="G121" s="493">
        <f t="shared" si="16"/>
        <v>5700</v>
      </c>
      <c r="H121" s="493"/>
      <c r="I121" s="638" t="s">
        <v>917</v>
      </c>
    </row>
    <row r="122" spans="1:9" s="601" customFormat="1" x14ac:dyDescent="0.2">
      <c r="A122" s="781"/>
      <c r="B122" s="782"/>
      <c r="C122" s="782"/>
      <c r="D122" s="783"/>
      <c r="E122" s="784"/>
      <c r="F122" s="784"/>
      <c r="G122" s="784"/>
      <c r="H122" s="784"/>
      <c r="I122" s="784"/>
    </row>
    <row r="123" spans="1:9" s="601" customFormat="1" x14ac:dyDescent="0.2">
      <c r="A123" s="1004" t="s">
        <v>381</v>
      </c>
      <c r="B123" s="1004"/>
      <c r="C123" s="785" t="s">
        <v>919</v>
      </c>
      <c r="D123" s="785"/>
      <c r="E123" s="785"/>
      <c r="F123" s="785"/>
      <c r="G123" s="785"/>
      <c r="H123" s="785"/>
      <c r="I123" s="785"/>
    </row>
    <row r="124" spans="1:9" s="601" customFormat="1" x14ac:dyDescent="0.2">
      <c r="A124" s="1005" t="s">
        <v>382</v>
      </c>
      <c r="B124" s="1005"/>
      <c r="C124" s="786" t="s">
        <v>920</v>
      </c>
      <c r="D124" s="786"/>
      <c r="E124" s="786"/>
      <c r="F124" s="786"/>
      <c r="G124" s="786"/>
      <c r="H124" s="786"/>
      <c r="I124" s="786"/>
    </row>
    <row r="125" spans="1:9" s="601" customFormat="1" ht="12" customHeight="1" x14ac:dyDescent="0.2">
      <c r="A125" s="881" t="s">
        <v>334</v>
      </c>
      <c r="B125" s="881" t="s">
        <v>335</v>
      </c>
      <c r="C125" s="881"/>
      <c r="D125" s="882" t="s">
        <v>336</v>
      </c>
      <c r="E125" s="881" t="s">
        <v>337</v>
      </c>
      <c r="F125" s="996" t="s">
        <v>338</v>
      </c>
      <c r="G125" s="881" t="s">
        <v>339</v>
      </c>
      <c r="H125" s="862" t="s">
        <v>36</v>
      </c>
      <c r="I125" s="882" t="s">
        <v>340</v>
      </c>
    </row>
    <row r="126" spans="1:9" s="601" customFormat="1" ht="34.5" customHeight="1" x14ac:dyDescent="0.2">
      <c r="A126" s="881"/>
      <c r="B126" s="881"/>
      <c r="C126" s="881"/>
      <c r="D126" s="882"/>
      <c r="E126" s="881"/>
      <c r="F126" s="997"/>
      <c r="G126" s="881"/>
      <c r="H126" s="863"/>
      <c r="I126" s="882"/>
    </row>
    <row r="127" spans="1:9" s="601" customFormat="1" x14ac:dyDescent="0.2">
      <c r="A127" s="994" t="s">
        <v>342</v>
      </c>
      <c r="B127" s="994"/>
      <c r="C127" s="994"/>
      <c r="D127" s="491"/>
      <c r="E127" s="491">
        <f>SUM(E128:E129)</f>
        <v>10705</v>
      </c>
      <c r="F127" s="491">
        <f t="shared" ref="F127:G127" si="17">SUM(F128:F129)</f>
        <v>0</v>
      </c>
      <c r="G127" s="491">
        <f t="shared" si="17"/>
        <v>10705</v>
      </c>
      <c r="H127" s="491"/>
      <c r="I127" s="638"/>
    </row>
    <row r="128" spans="1:9" s="601" customFormat="1" x14ac:dyDescent="0.2">
      <c r="A128" s="886">
        <v>1</v>
      </c>
      <c r="B128" s="1000" t="s">
        <v>921</v>
      </c>
      <c r="C128" s="1000"/>
      <c r="D128" s="787">
        <v>5250</v>
      </c>
      <c r="E128" s="493">
        <v>9578</v>
      </c>
      <c r="F128" s="494"/>
      <c r="G128" s="493">
        <f t="shared" ref="G128:G129" si="18">SUM(E128:F128)</f>
        <v>9578</v>
      </c>
      <c r="H128" s="788"/>
      <c r="I128" s="898" t="s">
        <v>922</v>
      </c>
    </row>
    <row r="129" spans="1:9" s="601" customFormat="1" x14ac:dyDescent="0.2">
      <c r="A129" s="888"/>
      <c r="B129" s="1000"/>
      <c r="C129" s="1000"/>
      <c r="D129" s="787">
        <v>2241</v>
      </c>
      <c r="E129" s="493">
        <v>1127</v>
      </c>
      <c r="F129" s="494"/>
      <c r="G129" s="493">
        <f t="shared" si="18"/>
        <v>1127</v>
      </c>
      <c r="H129" s="789"/>
      <c r="I129" s="900"/>
    </row>
    <row r="130" spans="1:9" s="601" customFormat="1" x14ac:dyDescent="0.2">
      <c r="A130" s="781"/>
      <c r="B130" s="782"/>
      <c r="C130" s="782"/>
      <c r="D130" s="783"/>
      <c r="E130" s="784"/>
      <c r="F130" s="784"/>
      <c r="G130" s="784"/>
      <c r="H130" s="784"/>
      <c r="I130" s="784"/>
    </row>
    <row r="131" spans="1:9" x14ac:dyDescent="0.25">
      <c r="A131" s="1006" t="s">
        <v>923</v>
      </c>
      <c r="B131" s="1006"/>
      <c r="C131" s="1006"/>
      <c r="D131" s="1006"/>
      <c r="E131" s="1006"/>
      <c r="F131" s="1006"/>
      <c r="G131" s="1006"/>
      <c r="H131" s="1006"/>
      <c r="I131" s="1006"/>
    </row>
    <row r="132" spans="1:9" x14ac:dyDescent="0.25">
      <c r="A132" s="790" t="s">
        <v>924</v>
      </c>
      <c r="B132" s="790"/>
      <c r="C132" s="791"/>
      <c r="D132" s="791"/>
      <c r="E132" s="791"/>
      <c r="F132" s="791"/>
      <c r="G132" s="791"/>
      <c r="H132" s="791"/>
      <c r="I132" s="792"/>
    </row>
    <row r="133" spans="1:9" x14ac:dyDescent="0.25">
      <c r="A133" s="790" t="s">
        <v>925</v>
      </c>
      <c r="B133" s="790"/>
      <c r="C133" s="791"/>
      <c r="D133" s="791"/>
      <c r="E133" s="791"/>
      <c r="F133" s="791"/>
      <c r="G133" s="791"/>
      <c r="H133" s="791"/>
      <c r="I133" s="792"/>
    </row>
    <row r="134" spans="1:9" x14ac:dyDescent="0.25">
      <c r="A134" s="790"/>
      <c r="B134" s="790"/>
      <c r="C134" s="791"/>
      <c r="D134" s="791"/>
      <c r="E134" s="791"/>
      <c r="F134" s="791"/>
      <c r="G134" s="791"/>
      <c r="H134" s="791"/>
      <c r="I134" s="792"/>
    </row>
    <row r="135" spans="1:9" s="795" customFormat="1" ht="15" x14ac:dyDescent="0.25">
      <c r="A135" s="793"/>
      <c r="B135" s="793"/>
      <c r="C135" s="793"/>
      <c r="D135" s="794"/>
      <c r="E135" s="793"/>
      <c r="F135" s="794"/>
      <c r="G135" s="793"/>
      <c r="H135" s="487"/>
      <c r="I135" s="487"/>
    </row>
    <row r="136" spans="1:9" s="795" customFormat="1" ht="15" x14ac:dyDescent="0.25">
      <c r="A136" s="796"/>
      <c r="B136" s="796"/>
      <c r="C136" s="796"/>
      <c r="D136" s="794"/>
      <c r="E136" s="796"/>
      <c r="F136" s="797"/>
      <c r="G136" s="796"/>
      <c r="H136" s="487"/>
      <c r="I136" s="487"/>
    </row>
    <row r="137" spans="1:9" s="795" customFormat="1" ht="15" x14ac:dyDescent="0.25">
      <c r="A137" s="793"/>
      <c r="B137" s="793"/>
      <c r="C137" s="793"/>
      <c r="D137" s="794"/>
      <c r="E137" s="793"/>
      <c r="F137" s="794"/>
      <c r="G137" s="793"/>
      <c r="H137" s="487"/>
      <c r="I137" s="487"/>
    </row>
    <row r="138" spans="1:9" s="795" customFormat="1" ht="15" x14ac:dyDescent="0.25">
      <c r="A138" s="793"/>
      <c r="B138" s="793"/>
      <c r="C138" s="793"/>
      <c r="D138" s="794"/>
      <c r="E138" s="793"/>
      <c r="F138" s="794"/>
      <c r="G138" s="793"/>
      <c r="H138" s="487"/>
      <c r="I138" s="487"/>
    </row>
    <row r="139" spans="1:9" s="795" customFormat="1" ht="15" x14ac:dyDescent="0.25">
      <c r="A139" s="793"/>
      <c r="B139" s="793"/>
      <c r="C139" s="793"/>
      <c r="D139" s="794"/>
      <c r="E139" s="793"/>
      <c r="F139" s="794"/>
      <c r="G139" s="793"/>
      <c r="H139" s="487"/>
      <c r="I139" s="487"/>
    </row>
    <row r="140" spans="1:9" s="795" customFormat="1" ht="15" x14ac:dyDescent="0.25">
      <c r="A140" s="793"/>
      <c r="B140" s="793"/>
      <c r="C140" s="793"/>
      <c r="D140" s="794"/>
      <c r="E140" s="793"/>
      <c r="F140" s="794"/>
      <c r="G140" s="793"/>
      <c r="H140" s="487"/>
      <c r="I140" s="487"/>
    </row>
    <row r="141" spans="1:9" s="795" customFormat="1" ht="15" x14ac:dyDescent="0.25">
      <c r="A141" s="793"/>
      <c r="B141" s="793"/>
      <c r="C141" s="793"/>
      <c r="D141" s="794"/>
      <c r="E141" s="793"/>
      <c r="F141" s="794"/>
      <c r="G141" s="793"/>
      <c r="H141" s="487"/>
      <c r="I141" s="487"/>
    </row>
    <row r="142" spans="1:9" s="795" customFormat="1" ht="15" x14ac:dyDescent="0.25">
      <c r="A142" s="793"/>
      <c r="B142" s="793"/>
      <c r="C142" s="793"/>
      <c r="D142" s="794"/>
      <c r="E142" s="793"/>
      <c r="F142" s="794"/>
      <c r="G142" s="793"/>
      <c r="H142" s="487"/>
      <c r="I142" s="487"/>
    </row>
    <row r="143" spans="1:9" s="795" customFormat="1" ht="15" x14ac:dyDescent="0.25">
      <c r="A143" s="793"/>
      <c r="B143" s="793"/>
      <c r="C143" s="793"/>
      <c r="D143" s="794"/>
      <c r="E143" s="793"/>
      <c r="F143" s="794"/>
      <c r="G143" s="793"/>
      <c r="H143" s="487"/>
      <c r="I143" s="487"/>
    </row>
    <row r="144" spans="1:9" s="795" customFormat="1" ht="15" x14ac:dyDescent="0.25">
      <c r="A144" s="793"/>
      <c r="B144" s="793"/>
      <c r="C144" s="793"/>
      <c r="D144" s="794"/>
      <c r="E144" s="793"/>
      <c r="F144" s="794"/>
      <c r="G144" s="793"/>
      <c r="H144" s="487"/>
      <c r="I144" s="487"/>
    </row>
    <row r="145" spans="1:9" s="795" customFormat="1" ht="15" x14ac:dyDescent="0.25">
      <c r="A145" s="793"/>
      <c r="B145" s="793"/>
      <c r="C145" s="793"/>
      <c r="D145" s="794"/>
      <c r="E145" s="793"/>
      <c r="F145" s="794"/>
      <c r="G145" s="793"/>
      <c r="H145" s="487"/>
      <c r="I145" s="487"/>
    </row>
    <row r="146" spans="1:9" s="795" customFormat="1" ht="15" x14ac:dyDescent="0.25">
      <c r="A146" s="793"/>
      <c r="B146" s="793"/>
      <c r="C146" s="793"/>
      <c r="D146" s="794"/>
      <c r="E146" s="793"/>
      <c r="F146" s="794"/>
      <c r="G146" s="793"/>
      <c r="H146" s="487"/>
      <c r="I146" s="487"/>
    </row>
    <row r="147" spans="1:9" s="795" customFormat="1" ht="15" x14ac:dyDescent="0.25">
      <c r="A147" s="793"/>
      <c r="B147" s="793"/>
      <c r="C147" s="793"/>
      <c r="D147" s="794"/>
      <c r="E147" s="793"/>
      <c r="F147" s="794"/>
      <c r="G147" s="793"/>
      <c r="H147" s="487"/>
      <c r="I147" s="487"/>
    </row>
    <row r="148" spans="1:9" s="795" customFormat="1" ht="15" x14ac:dyDescent="0.25">
      <c r="A148" s="487"/>
      <c r="B148" s="487"/>
      <c r="C148" s="487"/>
      <c r="D148" s="487"/>
      <c r="E148" s="487"/>
      <c r="F148" s="487"/>
      <c r="G148" s="487"/>
      <c r="H148" s="487"/>
      <c r="I148" s="487"/>
    </row>
    <row r="149" spans="1:9" s="795" customFormat="1" ht="15" x14ac:dyDescent="0.25">
      <c r="A149" s="487"/>
      <c r="B149" s="487"/>
      <c r="C149" s="487"/>
      <c r="D149" s="487"/>
      <c r="E149" s="487"/>
      <c r="F149" s="487"/>
      <c r="G149" s="487"/>
      <c r="H149" s="487"/>
      <c r="I149" s="487"/>
    </row>
    <row r="150" spans="1:9" s="487" customFormat="1" x14ac:dyDescent="0.25">
      <c r="A150" s="798"/>
      <c r="B150" s="488"/>
      <c r="C150" s="488"/>
      <c r="D150" s="488"/>
      <c r="E150" s="488"/>
      <c r="G150" s="488"/>
      <c r="H150" s="488"/>
    </row>
    <row r="151" spans="1:9" s="487" customFormat="1" x14ac:dyDescent="0.25">
      <c r="A151" s="798"/>
      <c r="B151" s="488"/>
      <c r="C151" s="488"/>
      <c r="D151" s="488"/>
      <c r="E151" s="488"/>
      <c r="G151" s="488"/>
      <c r="H151" s="488"/>
    </row>
    <row r="152" spans="1:9" s="487" customFormat="1" x14ac:dyDescent="0.25">
      <c r="A152" s="798"/>
      <c r="B152" s="488"/>
      <c r="C152" s="488"/>
      <c r="D152" s="488"/>
      <c r="E152" s="488"/>
      <c r="G152" s="488"/>
      <c r="H152" s="488"/>
    </row>
    <row r="153" spans="1:9" s="487" customFormat="1" x14ac:dyDescent="0.25">
      <c r="A153" s="798"/>
      <c r="B153" s="488"/>
      <c r="C153" s="488"/>
      <c r="D153" s="488"/>
      <c r="E153" s="488"/>
      <c r="G153" s="488"/>
      <c r="H153" s="488"/>
    </row>
  </sheetData>
  <mergeCells count="190">
    <mergeCell ref="A131:I131"/>
    <mergeCell ref="F125:F126"/>
    <mergeCell ref="G125:G126"/>
    <mergeCell ref="H125:H126"/>
    <mergeCell ref="I125:I126"/>
    <mergeCell ref="A127:C127"/>
    <mergeCell ref="A128:A129"/>
    <mergeCell ref="B128:C129"/>
    <mergeCell ref="I128:I129"/>
    <mergeCell ref="A123:B123"/>
    <mergeCell ref="A124:B124"/>
    <mergeCell ref="A125:A126"/>
    <mergeCell ref="B125:C126"/>
    <mergeCell ref="D125:D126"/>
    <mergeCell ref="E125:E126"/>
    <mergeCell ref="H116:H117"/>
    <mergeCell ref="I116:I117"/>
    <mergeCell ref="A118:C118"/>
    <mergeCell ref="B119:C119"/>
    <mergeCell ref="B120:C120"/>
    <mergeCell ref="B121:C121"/>
    <mergeCell ref="A116:A117"/>
    <mergeCell ref="B116:C117"/>
    <mergeCell ref="D116:D117"/>
    <mergeCell ref="E116:E117"/>
    <mergeCell ref="F116:F117"/>
    <mergeCell ref="G116:G117"/>
    <mergeCell ref="B109:C109"/>
    <mergeCell ref="B110:C110"/>
    <mergeCell ref="B111:C111"/>
    <mergeCell ref="B112:C112"/>
    <mergeCell ref="A114:B114"/>
    <mergeCell ref="A115:B115"/>
    <mergeCell ref="B103:C103"/>
    <mergeCell ref="B104:C104"/>
    <mergeCell ref="B105:C105"/>
    <mergeCell ref="B106:C106"/>
    <mergeCell ref="B107:C107"/>
    <mergeCell ref="B108:C108"/>
    <mergeCell ref="A97:C97"/>
    <mergeCell ref="B98:C98"/>
    <mergeCell ref="B99:C99"/>
    <mergeCell ref="B100:C100"/>
    <mergeCell ref="B101:C101"/>
    <mergeCell ref="B102:C102"/>
    <mergeCell ref="D95:D96"/>
    <mergeCell ref="E95:E96"/>
    <mergeCell ref="F95:F96"/>
    <mergeCell ref="G95:G96"/>
    <mergeCell ref="H95:H96"/>
    <mergeCell ref="I95:I96"/>
    <mergeCell ref="B89:C89"/>
    <mergeCell ref="B90:C90"/>
    <mergeCell ref="B91:C91"/>
    <mergeCell ref="A93:B93"/>
    <mergeCell ref="A94:B94"/>
    <mergeCell ref="A95:A96"/>
    <mergeCell ref="B95:C96"/>
    <mergeCell ref="B84:C84"/>
    <mergeCell ref="B85:C85"/>
    <mergeCell ref="B86:C86"/>
    <mergeCell ref="A87:A88"/>
    <mergeCell ref="B87:C88"/>
    <mergeCell ref="I87:I88"/>
    <mergeCell ref="G79:G80"/>
    <mergeCell ref="H79:H80"/>
    <mergeCell ref="I79:I80"/>
    <mergeCell ref="A81:C81"/>
    <mergeCell ref="B82:C82"/>
    <mergeCell ref="B83:C83"/>
    <mergeCell ref="A78:B78"/>
    <mergeCell ref="A79:A80"/>
    <mergeCell ref="B79:C80"/>
    <mergeCell ref="D79:D80"/>
    <mergeCell ref="E79:E80"/>
    <mergeCell ref="F79:F80"/>
    <mergeCell ref="G72:G73"/>
    <mergeCell ref="H72:H73"/>
    <mergeCell ref="I72:I73"/>
    <mergeCell ref="A74:C74"/>
    <mergeCell ref="B75:C75"/>
    <mergeCell ref="A77:B77"/>
    <mergeCell ref="A71:B71"/>
    <mergeCell ref="A72:A73"/>
    <mergeCell ref="B72:C73"/>
    <mergeCell ref="D72:D73"/>
    <mergeCell ref="E72:E73"/>
    <mergeCell ref="F72:F73"/>
    <mergeCell ref="G65:G66"/>
    <mergeCell ref="H65:H66"/>
    <mergeCell ref="I65:I66"/>
    <mergeCell ref="A67:C67"/>
    <mergeCell ref="B68:C68"/>
    <mergeCell ref="A70:B70"/>
    <mergeCell ref="A64:B64"/>
    <mergeCell ref="A65:A66"/>
    <mergeCell ref="B65:C66"/>
    <mergeCell ref="D65:D66"/>
    <mergeCell ref="E65:E66"/>
    <mergeCell ref="F65:F66"/>
    <mergeCell ref="G58:G59"/>
    <mergeCell ref="H58:H59"/>
    <mergeCell ref="I58:I59"/>
    <mergeCell ref="A60:C60"/>
    <mergeCell ref="B61:C61"/>
    <mergeCell ref="A63:B63"/>
    <mergeCell ref="A57:B57"/>
    <mergeCell ref="A58:A59"/>
    <mergeCell ref="B58:C59"/>
    <mergeCell ref="D58:D59"/>
    <mergeCell ref="E58:E59"/>
    <mergeCell ref="F58:F59"/>
    <mergeCell ref="B50:C50"/>
    <mergeCell ref="B51:C51"/>
    <mergeCell ref="B52:C52"/>
    <mergeCell ref="B53:C53"/>
    <mergeCell ref="B54:C54"/>
    <mergeCell ref="A56:B56"/>
    <mergeCell ref="G45:G46"/>
    <mergeCell ref="H45:H46"/>
    <mergeCell ref="I45:I46"/>
    <mergeCell ref="A47:C47"/>
    <mergeCell ref="B48:C48"/>
    <mergeCell ref="B49:C49"/>
    <mergeCell ref="A44:B44"/>
    <mergeCell ref="A45:A46"/>
    <mergeCell ref="B45:C46"/>
    <mergeCell ref="D45:D46"/>
    <mergeCell ref="E45:E46"/>
    <mergeCell ref="F45:F46"/>
    <mergeCell ref="B38:C38"/>
    <mergeCell ref="B39:C39"/>
    <mergeCell ref="A40:A41"/>
    <mergeCell ref="B40:C41"/>
    <mergeCell ref="I40:I41"/>
    <mergeCell ref="A43:B43"/>
    <mergeCell ref="C43:I43"/>
    <mergeCell ref="B32:C32"/>
    <mergeCell ref="B33:C33"/>
    <mergeCell ref="B34:C34"/>
    <mergeCell ref="B35:C35"/>
    <mergeCell ref="B36:C36"/>
    <mergeCell ref="B37:C37"/>
    <mergeCell ref="H26:H27"/>
    <mergeCell ref="I26:I27"/>
    <mergeCell ref="A28:C28"/>
    <mergeCell ref="B29:C29"/>
    <mergeCell ref="A30:A31"/>
    <mergeCell ref="B30:C31"/>
    <mergeCell ref="I30:I31"/>
    <mergeCell ref="A26:A27"/>
    <mergeCell ref="B26:C27"/>
    <mergeCell ref="D26:D27"/>
    <mergeCell ref="E26:E27"/>
    <mergeCell ref="F26:F27"/>
    <mergeCell ref="G26:G27"/>
    <mergeCell ref="H19:H20"/>
    <mergeCell ref="I19:I20"/>
    <mergeCell ref="A21:C21"/>
    <mergeCell ref="B22:C22"/>
    <mergeCell ref="A24:B24"/>
    <mergeCell ref="A25:B25"/>
    <mergeCell ref="A19:A20"/>
    <mergeCell ref="B19:C20"/>
    <mergeCell ref="D19:D20"/>
    <mergeCell ref="E19:E20"/>
    <mergeCell ref="F19:F20"/>
    <mergeCell ref="G19:G20"/>
    <mergeCell ref="A17:B17"/>
    <mergeCell ref="A18:B18"/>
    <mergeCell ref="A9:B9"/>
    <mergeCell ref="C9:I9"/>
    <mergeCell ref="A10:A11"/>
    <mergeCell ref="B10:C11"/>
    <mergeCell ref="D10:D11"/>
    <mergeCell ref="E10:E11"/>
    <mergeCell ref="F10:F11"/>
    <mergeCell ref="G10:G11"/>
    <mergeCell ref="H10:H11"/>
    <mergeCell ref="I10:I11"/>
    <mergeCell ref="A3:B3"/>
    <mergeCell ref="A4:B4"/>
    <mergeCell ref="A5:I5"/>
    <mergeCell ref="A7:B7"/>
    <mergeCell ref="A8:B8"/>
    <mergeCell ref="C8:I8"/>
    <mergeCell ref="A12:C12"/>
    <mergeCell ref="A13:A15"/>
    <mergeCell ref="B13:C15"/>
    <mergeCell ref="I13:I15"/>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57.pielikums Jūrmalas pilsētas domes
2018.gada 23.augusta saistošajiem noteikumiem Nr.31
(protokols Nr.11, 8.punkts)
 </firstHeader>
    <firstFooter>&amp;L&amp;9&amp;D; &amp;T&amp;R&amp;9&amp;P (&amp;N)</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6"/>
  <sheetViews>
    <sheetView view="pageLayout" zoomScaleNormal="100" workbookViewId="0">
      <selection activeCell="R5" sqref="R5"/>
    </sheetView>
  </sheetViews>
  <sheetFormatPr defaultRowHeight="12" outlineLevelCol="1" x14ac:dyDescent="0.25"/>
  <cols>
    <col min="1" max="1" width="10.140625" style="390" customWidth="1"/>
    <col min="2" max="2" width="28" style="390" customWidth="1"/>
    <col min="3" max="3" width="7.7109375" style="390" customWidth="1"/>
    <col min="4" max="5" width="7.7109375" style="390" hidden="1" customWidth="1" outlineLevel="1"/>
    <col min="6" max="6" width="8.42578125" style="390" customWidth="1" collapsed="1"/>
    <col min="7" max="7" width="9.7109375" style="390" hidden="1" customWidth="1" outlineLevel="1"/>
    <col min="8" max="8" width="9.42578125" style="390" hidden="1" customWidth="1" outlineLevel="1"/>
    <col min="9" max="9" width="8.42578125" style="390" customWidth="1" collapsed="1"/>
    <col min="10" max="11" width="7.7109375" style="390" hidden="1" customWidth="1" outlineLevel="1"/>
    <col min="12" max="12" width="8.7109375" style="390" customWidth="1" collapsed="1"/>
    <col min="13" max="13" width="7.7109375" style="390"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373</v>
      </c>
      <c r="P1" s="1"/>
    </row>
    <row r="2" spans="1:17" ht="35.25" customHeight="1" x14ac:dyDescent="0.25">
      <c r="A2" s="801" t="s">
        <v>1</v>
      </c>
      <c r="B2" s="802"/>
      <c r="C2" s="802"/>
      <c r="D2" s="802"/>
      <c r="E2" s="802"/>
      <c r="F2" s="802"/>
      <c r="G2" s="802"/>
      <c r="H2" s="802"/>
      <c r="I2" s="802"/>
      <c r="J2" s="802"/>
      <c r="K2" s="802"/>
      <c r="L2" s="802"/>
      <c r="M2" s="802"/>
      <c r="N2" s="802"/>
      <c r="O2" s="802"/>
      <c r="P2" s="803"/>
      <c r="Q2" s="5"/>
    </row>
    <row r="3" spans="1:17" ht="12.75" customHeight="1" x14ac:dyDescent="0.25">
      <c r="A3" s="6" t="s">
        <v>2</v>
      </c>
      <c r="B3" s="7"/>
      <c r="C3" s="804" t="s">
        <v>3</v>
      </c>
      <c r="D3" s="804"/>
      <c r="E3" s="804"/>
      <c r="F3" s="804"/>
      <c r="G3" s="804"/>
      <c r="H3" s="804"/>
      <c r="I3" s="804"/>
      <c r="J3" s="804"/>
      <c r="K3" s="804"/>
      <c r="L3" s="804"/>
      <c r="M3" s="804"/>
      <c r="N3" s="804"/>
      <c r="O3" s="804"/>
      <c r="P3" s="805"/>
      <c r="Q3" s="5"/>
    </row>
    <row r="4" spans="1:17" ht="12.75" customHeight="1" x14ac:dyDescent="0.25">
      <c r="A4" s="6" t="s">
        <v>4</v>
      </c>
      <c r="B4" s="7"/>
      <c r="C4" s="804" t="s">
        <v>5</v>
      </c>
      <c r="D4" s="804"/>
      <c r="E4" s="804"/>
      <c r="F4" s="804"/>
      <c r="G4" s="804"/>
      <c r="H4" s="804"/>
      <c r="I4" s="804"/>
      <c r="J4" s="804"/>
      <c r="K4" s="804"/>
      <c r="L4" s="804"/>
      <c r="M4" s="804"/>
      <c r="N4" s="804"/>
      <c r="O4" s="804"/>
      <c r="P4" s="805"/>
      <c r="Q4" s="5"/>
    </row>
    <row r="5" spans="1:17" ht="12.75" customHeight="1" x14ac:dyDescent="0.25">
      <c r="A5" s="8" t="s">
        <v>6</v>
      </c>
      <c r="B5" s="9"/>
      <c r="C5" s="799" t="s">
        <v>7</v>
      </c>
      <c r="D5" s="799"/>
      <c r="E5" s="799"/>
      <c r="F5" s="799"/>
      <c r="G5" s="799"/>
      <c r="H5" s="799"/>
      <c r="I5" s="799"/>
      <c r="J5" s="799"/>
      <c r="K5" s="799"/>
      <c r="L5" s="799"/>
      <c r="M5" s="799"/>
      <c r="N5" s="799"/>
      <c r="O5" s="799"/>
      <c r="P5" s="800"/>
      <c r="Q5" s="5"/>
    </row>
    <row r="6" spans="1:17" ht="12.75" customHeight="1" x14ac:dyDescent="0.25">
      <c r="A6" s="8" t="s">
        <v>8</v>
      </c>
      <c r="B6" s="9"/>
      <c r="C6" s="799" t="s">
        <v>374</v>
      </c>
      <c r="D6" s="799"/>
      <c r="E6" s="799"/>
      <c r="F6" s="799"/>
      <c r="G6" s="799"/>
      <c r="H6" s="799"/>
      <c r="I6" s="799"/>
      <c r="J6" s="799"/>
      <c r="K6" s="799"/>
      <c r="L6" s="799"/>
      <c r="M6" s="799"/>
      <c r="N6" s="799"/>
      <c r="O6" s="799"/>
      <c r="P6" s="800"/>
      <c r="Q6" s="5"/>
    </row>
    <row r="7" spans="1:17" ht="15" customHeight="1" x14ac:dyDescent="0.25">
      <c r="A7" s="8" t="s">
        <v>10</v>
      </c>
      <c r="B7" s="9"/>
      <c r="C7" s="804" t="s">
        <v>375</v>
      </c>
      <c r="D7" s="804"/>
      <c r="E7" s="804"/>
      <c r="F7" s="804"/>
      <c r="G7" s="804"/>
      <c r="H7" s="804"/>
      <c r="I7" s="804"/>
      <c r="J7" s="804"/>
      <c r="K7" s="804"/>
      <c r="L7" s="804"/>
      <c r="M7" s="804"/>
      <c r="N7" s="804"/>
      <c r="O7" s="804"/>
      <c r="P7" s="805"/>
      <c r="Q7" s="5"/>
    </row>
    <row r="8" spans="1:17" ht="12.75" customHeight="1" x14ac:dyDescent="0.25">
      <c r="A8" s="10" t="s">
        <v>12</v>
      </c>
      <c r="B8" s="9"/>
      <c r="C8" s="806"/>
      <c r="D8" s="806"/>
      <c r="E8" s="806"/>
      <c r="F8" s="806"/>
      <c r="G8" s="806"/>
      <c r="H8" s="806"/>
      <c r="I8" s="806"/>
      <c r="J8" s="806"/>
      <c r="K8" s="806"/>
      <c r="L8" s="806"/>
      <c r="M8" s="806"/>
      <c r="N8" s="806"/>
      <c r="O8" s="806"/>
      <c r="P8" s="807"/>
      <c r="Q8" s="5"/>
    </row>
    <row r="9" spans="1:17" ht="12.75" customHeight="1" x14ac:dyDescent="0.25">
      <c r="A9" s="8"/>
      <c r="B9" s="9" t="s">
        <v>13</v>
      </c>
      <c r="C9" s="799" t="s">
        <v>14</v>
      </c>
      <c r="D9" s="799"/>
      <c r="E9" s="799"/>
      <c r="F9" s="799"/>
      <c r="G9" s="799"/>
      <c r="H9" s="799"/>
      <c r="I9" s="799"/>
      <c r="J9" s="799"/>
      <c r="K9" s="799"/>
      <c r="L9" s="799"/>
      <c r="M9" s="799"/>
      <c r="N9" s="799"/>
      <c r="O9" s="799"/>
      <c r="P9" s="800"/>
      <c r="Q9" s="5"/>
    </row>
    <row r="10" spans="1:17" ht="12.75" customHeight="1" x14ac:dyDescent="0.25">
      <c r="A10" s="8"/>
      <c r="B10" s="9" t="s">
        <v>15</v>
      </c>
      <c r="C10" s="846" t="s">
        <v>376</v>
      </c>
      <c r="D10" s="846"/>
      <c r="E10" s="846"/>
      <c r="F10" s="846"/>
      <c r="G10" s="846"/>
      <c r="H10" s="846"/>
      <c r="I10" s="846"/>
      <c r="J10" s="846"/>
      <c r="K10" s="846"/>
      <c r="L10" s="846"/>
      <c r="M10" s="846"/>
      <c r="N10" s="846"/>
      <c r="O10" s="846"/>
      <c r="P10" s="847"/>
      <c r="Q10" s="5"/>
    </row>
    <row r="11" spans="1:17" ht="12.75" customHeight="1" x14ac:dyDescent="0.25">
      <c r="A11" s="8"/>
      <c r="B11" s="9" t="s">
        <v>16</v>
      </c>
      <c r="C11" s="806"/>
      <c r="D11" s="806"/>
      <c r="E11" s="806"/>
      <c r="F11" s="806"/>
      <c r="G11" s="806"/>
      <c r="H11" s="806"/>
      <c r="I11" s="806"/>
      <c r="J11" s="806"/>
      <c r="K11" s="806"/>
      <c r="L11" s="806"/>
      <c r="M11" s="806"/>
      <c r="N11" s="806"/>
      <c r="O11" s="806"/>
      <c r="P11" s="807"/>
      <c r="Q11" s="5"/>
    </row>
    <row r="12" spans="1:17" ht="12.75" customHeight="1" x14ac:dyDescent="0.25">
      <c r="A12" s="8"/>
      <c r="B12" s="9" t="s">
        <v>17</v>
      </c>
      <c r="C12" s="799"/>
      <c r="D12" s="799"/>
      <c r="E12" s="799"/>
      <c r="F12" s="799"/>
      <c r="G12" s="799"/>
      <c r="H12" s="799"/>
      <c r="I12" s="799"/>
      <c r="J12" s="799"/>
      <c r="K12" s="799"/>
      <c r="L12" s="799"/>
      <c r="M12" s="799"/>
      <c r="N12" s="799"/>
      <c r="O12" s="799"/>
      <c r="P12" s="800"/>
      <c r="Q12" s="5"/>
    </row>
    <row r="13" spans="1:17" ht="12.75" customHeight="1" x14ac:dyDescent="0.25">
      <c r="A13" s="8"/>
      <c r="B13" s="9" t="s">
        <v>19</v>
      </c>
      <c r="C13" s="799"/>
      <c r="D13" s="799"/>
      <c r="E13" s="799"/>
      <c r="F13" s="799"/>
      <c r="G13" s="799"/>
      <c r="H13" s="799"/>
      <c r="I13" s="799"/>
      <c r="J13" s="799"/>
      <c r="K13" s="799"/>
      <c r="L13" s="799"/>
      <c r="M13" s="799"/>
      <c r="N13" s="799"/>
      <c r="O13" s="799"/>
      <c r="P13" s="800"/>
      <c r="Q13" s="5"/>
    </row>
    <row r="14" spans="1:17" ht="12.75" customHeight="1" x14ac:dyDescent="0.25">
      <c r="A14" s="11"/>
      <c r="B14" s="12"/>
      <c r="C14" s="808"/>
      <c r="D14" s="808"/>
      <c r="E14" s="808"/>
      <c r="F14" s="808"/>
      <c r="G14" s="808"/>
      <c r="H14" s="808"/>
      <c r="I14" s="808"/>
      <c r="J14" s="808"/>
      <c r="K14" s="808"/>
      <c r="L14" s="808"/>
      <c r="M14" s="808"/>
      <c r="N14" s="808"/>
      <c r="O14" s="808"/>
      <c r="P14" s="809"/>
      <c r="Q14" s="5"/>
    </row>
    <row r="15" spans="1:17" s="14" customFormat="1" ht="12.75" customHeight="1" x14ac:dyDescent="0.25">
      <c r="A15" s="810" t="s">
        <v>20</v>
      </c>
      <c r="B15" s="813" t="s">
        <v>21</v>
      </c>
      <c r="C15" s="815" t="s">
        <v>22</v>
      </c>
      <c r="D15" s="816"/>
      <c r="E15" s="816"/>
      <c r="F15" s="816"/>
      <c r="G15" s="816"/>
      <c r="H15" s="816"/>
      <c r="I15" s="816"/>
      <c r="J15" s="816"/>
      <c r="K15" s="816"/>
      <c r="L15" s="816"/>
      <c r="M15" s="816"/>
      <c r="N15" s="816"/>
      <c r="O15" s="816"/>
      <c r="P15" s="817"/>
      <c r="Q15" s="13"/>
    </row>
    <row r="16" spans="1:17" s="14" customFormat="1" ht="12.75" customHeight="1" x14ac:dyDescent="0.25">
      <c r="A16" s="811"/>
      <c r="B16" s="814"/>
      <c r="C16" s="818" t="s">
        <v>23</v>
      </c>
      <c r="D16" s="820" t="s">
        <v>24</v>
      </c>
      <c r="E16" s="822" t="s">
        <v>25</v>
      </c>
      <c r="F16" s="848" t="s">
        <v>26</v>
      </c>
      <c r="G16" s="827" t="s">
        <v>27</v>
      </c>
      <c r="H16" s="849" t="s">
        <v>28</v>
      </c>
      <c r="I16" s="852" t="s">
        <v>29</v>
      </c>
      <c r="J16" s="853" t="s">
        <v>30</v>
      </c>
      <c r="K16" s="854" t="s">
        <v>31</v>
      </c>
      <c r="L16" s="850" t="s">
        <v>32</v>
      </c>
      <c r="M16" s="834" t="s">
        <v>33</v>
      </c>
      <c r="N16" s="836" t="s">
        <v>34</v>
      </c>
      <c r="O16" s="830" t="s">
        <v>35</v>
      </c>
      <c r="P16" s="832" t="s">
        <v>36</v>
      </c>
    </row>
    <row r="17" spans="1:16" s="15" customFormat="1" ht="71.25" customHeight="1" thickBot="1" x14ac:dyDescent="0.3">
      <c r="A17" s="812"/>
      <c r="B17" s="814"/>
      <c r="C17" s="819"/>
      <c r="D17" s="821"/>
      <c r="E17" s="823"/>
      <c r="F17" s="825"/>
      <c r="G17" s="827"/>
      <c r="H17" s="849"/>
      <c r="I17" s="852"/>
      <c r="J17" s="845"/>
      <c r="K17" s="855"/>
      <c r="L17" s="851"/>
      <c r="M17" s="835"/>
      <c r="N17" s="837"/>
      <c r="O17" s="831"/>
      <c r="P17" s="833"/>
    </row>
    <row r="18" spans="1:16" s="15" customFormat="1" ht="9.75" customHeight="1" thickTop="1" x14ac:dyDescent="0.25">
      <c r="A18" s="16" t="s">
        <v>37</v>
      </c>
      <c r="B18" s="16">
        <v>2</v>
      </c>
      <c r="C18" s="17">
        <v>3</v>
      </c>
      <c r="D18" s="18">
        <v>4</v>
      </c>
      <c r="E18" s="19">
        <v>5</v>
      </c>
      <c r="F18" s="16">
        <v>6</v>
      </c>
      <c r="G18" s="18">
        <v>7</v>
      </c>
      <c r="H18" s="422">
        <v>8</v>
      </c>
      <c r="I18" s="16">
        <v>9</v>
      </c>
      <c r="J18" s="20">
        <v>10</v>
      </c>
      <c r="K18" s="19">
        <v>11</v>
      </c>
      <c r="L18" s="16">
        <v>12</v>
      </c>
      <c r="M18" s="17">
        <v>13</v>
      </c>
      <c r="N18" s="22">
        <v>14</v>
      </c>
      <c r="O18" s="21">
        <v>15</v>
      </c>
      <c r="P18" s="21">
        <v>16</v>
      </c>
    </row>
    <row r="19" spans="1:16" s="34" customFormat="1" x14ac:dyDescent="0.25">
      <c r="A19" s="23"/>
      <c r="B19" s="24" t="s">
        <v>38</v>
      </c>
      <c r="C19" s="25"/>
      <c r="D19" s="26"/>
      <c r="E19" s="27"/>
      <c r="F19" s="28"/>
      <c r="G19" s="26"/>
      <c r="H19" s="423"/>
      <c r="I19" s="28"/>
      <c r="J19" s="29"/>
      <c r="K19" s="27"/>
      <c r="L19" s="28"/>
      <c r="M19" s="32"/>
      <c r="N19" s="31"/>
      <c r="O19" s="30"/>
      <c r="P19" s="33"/>
    </row>
    <row r="20" spans="1:16" s="34" customFormat="1" ht="12.75" thickBot="1" x14ac:dyDescent="0.3">
      <c r="A20" s="35"/>
      <c r="B20" s="36" t="s">
        <v>39</v>
      </c>
      <c r="C20" s="37">
        <f>F20+I20+L20+O20</f>
        <v>938472</v>
      </c>
      <c r="D20" s="38">
        <f>SUM(D21,D24,D25,D41,D43)</f>
        <v>918639</v>
      </c>
      <c r="E20" s="39">
        <f t="shared" ref="E20:F20" si="0">SUM(E21,E24,E25,E41,E43)</f>
        <v>0</v>
      </c>
      <c r="F20" s="40">
        <f t="shared" si="0"/>
        <v>918639</v>
      </c>
      <c r="G20" s="38">
        <f>SUM(G21,G24,G43)</f>
        <v>19833</v>
      </c>
      <c r="H20" s="424">
        <f t="shared" ref="H20:I20" si="1">SUM(H21,H24,H43)</f>
        <v>0</v>
      </c>
      <c r="I20" s="40">
        <f t="shared" si="1"/>
        <v>19833</v>
      </c>
      <c r="J20" s="41">
        <f>SUM(J21,J26,J43)</f>
        <v>0</v>
      </c>
      <c r="K20" s="39">
        <f t="shared" ref="K20:L20" si="2">SUM(K21,K26,K43)</f>
        <v>0</v>
      </c>
      <c r="L20" s="40">
        <f t="shared" si="2"/>
        <v>0</v>
      </c>
      <c r="M20" s="37">
        <f>SUM(M21,M45)</f>
        <v>0</v>
      </c>
      <c r="N20" s="43">
        <f t="shared" ref="N20:O20" si="3">SUM(N21,N45)</f>
        <v>0</v>
      </c>
      <c r="O20" s="42">
        <f t="shared" si="3"/>
        <v>0</v>
      </c>
      <c r="P20" s="44"/>
    </row>
    <row r="21" spans="1:16" ht="12.75" hidden="1" thickTop="1" x14ac:dyDescent="0.25">
      <c r="A21" s="45"/>
      <c r="B21" s="46" t="s">
        <v>40</v>
      </c>
      <c r="C21" s="47">
        <f t="shared" ref="C21:C84" si="4">F21+I21+L21+O21</f>
        <v>0</v>
      </c>
      <c r="D21" s="48">
        <f>SUM(D22:D23)</f>
        <v>0</v>
      </c>
      <c r="E21" s="53">
        <f t="shared" ref="E21" si="5">SUM(E22:E23)</f>
        <v>0</v>
      </c>
      <c r="F21" s="425">
        <f>SUM(F22:F23)</f>
        <v>0</v>
      </c>
      <c r="G21" s="48">
        <f>SUM(G22:G23)</f>
        <v>0</v>
      </c>
      <c r="H21" s="51">
        <f t="shared" ref="H21:I21" si="6">SUM(H22:H23)</f>
        <v>0</v>
      </c>
      <c r="I21" s="52">
        <f t="shared" si="6"/>
        <v>0</v>
      </c>
      <c r="J21" s="51">
        <f>SUM(J22:J23)</f>
        <v>0</v>
      </c>
      <c r="K21" s="53">
        <f t="shared" ref="K21:L21" si="7">SUM(K22:K23)</f>
        <v>0</v>
      </c>
      <c r="L21" s="426">
        <f t="shared" si="7"/>
        <v>0</v>
      </c>
      <c r="M21" s="47">
        <f>SUM(M22:M23)</f>
        <v>0</v>
      </c>
      <c r="N21" s="53">
        <f t="shared" ref="N21:O21" si="8">SUM(N22:N23)</f>
        <v>0</v>
      </c>
      <c r="O21" s="52">
        <f t="shared" si="8"/>
        <v>0</v>
      </c>
      <c r="P21" s="54"/>
    </row>
    <row r="22" spans="1:16" ht="12.75" hidden="1" thickTop="1" x14ac:dyDescent="0.25">
      <c r="A22" s="55"/>
      <c r="B22" s="56" t="s">
        <v>41</v>
      </c>
      <c r="C22" s="57">
        <f t="shared" si="4"/>
        <v>0</v>
      </c>
      <c r="D22" s="58"/>
      <c r="E22" s="63"/>
      <c r="F22" s="427">
        <f>D22+E22</f>
        <v>0</v>
      </c>
      <c r="G22" s="58"/>
      <c r="H22" s="61"/>
      <c r="I22" s="62">
        <f>G22+H22</f>
        <v>0</v>
      </c>
      <c r="J22" s="61"/>
      <c r="K22" s="63"/>
      <c r="L22" s="428">
        <f>J22+K22</f>
        <v>0</v>
      </c>
      <c r="M22" s="64"/>
      <c r="N22" s="63"/>
      <c r="O22" s="62">
        <f>M22+N22</f>
        <v>0</v>
      </c>
      <c r="P22" s="65"/>
    </row>
    <row r="23" spans="1:16" ht="12.75" hidden="1" thickTop="1" x14ac:dyDescent="0.25">
      <c r="A23" s="66"/>
      <c r="B23" s="67" t="s">
        <v>42</v>
      </c>
      <c r="C23" s="68">
        <f t="shared" si="4"/>
        <v>0</v>
      </c>
      <c r="D23" s="69"/>
      <c r="E23" s="74"/>
      <c r="F23" s="429">
        <f>D23+E23</f>
        <v>0</v>
      </c>
      <c r="G23" s="69"/>
      <c r="H23" s="72"/>
      <c r="I23" s="73">
        <f>G23+H23</f>
        <v>0</v>
      </c>
      <c r="J23" s="72"/>
      <c r="K23" s="74"/>
      <c r="L23" s="430">
        <f>J23+K23</f>
        <v>0</v>
      </c>
      <c r="M23" s="75"/>
      <c r="N23" s="74"/>
      <c r="O23" s="73">
        <f>M23+N23</f>
        <v>0</v>
      </c>
      <c r="P23" s="76"/>
    </row>
    <row r="24" spans="1:16" s="34" customFormat="1" ht="25.5" thickTop="1" thickBot="1" x14ac:dyDescent="0.3">
      <c r="A24" s="77">
        <v>19300</v>
      </c>
      <c r="B24" s="77" t="s">
        <v>43</v>
      </c>
      <c r="C24" s="78">
        <f>F24+I24</f>
        <v>938472</v>
      </c>
      <c r="D24" s="79">
        <v>918639</v>
      </c>
      <c r="E24" s="80">
        <f>-1667+1667-292+292</f>
        <v>0</v>
      </c>
      <c r="F24" s="81">
        <f>D24+E24</f>
        <v>918639</v>
      </c>
      <c r="G24" s="79">
        <f>G51</f>
        <v>19833</v>
      </c>
      <c r="H24" s="431">
        <f>-6333+6333-500+500</f>
        <v>0</v>
      </c>
      <c r="I24" s="81">
        <f>G24+H24</f>
        <v>19833</v>
      </c>
      <c r="J24" s="84" t="s">
        <v>44</v>
      </c>
      <c r="K24" s="432" t="s">
        <v>44</v>
      </c>
      <c r="L24" s="433" t="s">
        <v>44</v>
      </c>
      <c r="M24" s="87" t="s">
        <v>44</v>
      </c>
      <c r="N24" s="85" t="s">
        <v>44</v>
      </c>
      <c r="O24" s="86" t="s">
        <v>44</v>
      </c>
      <c r="P24" s="88"/>
    </row>
    <row r="25" spans="1:16" s="34" customFormat="1" ht="24.75" hidden="1" thickTop="1" x14ac:dyDescent="0.25">
      <c r="A25" s="89"/>
      <c r="B25" s="90" t="s">
        <v>45</v>
      </c>
      <c r="C25" s="91">
        <f>F25</f>
        <v>0</v>
      </c>
      <c r="D25" s="92"/>
      <c r="E25" s="434"/>
      <c r="F25" s="435">
        <f>D25+E25</f>
        <v>0</v>
      </c>
      <c r="G25" s="95" t="s">
        <v>44</v>
      </c>
      <c r="H25" s="96" t="s">
        <v>44</v>
      </c>
      <c r="I25" s="97" t="s">
        <v>44</v>
      </c>
      <c r="J25" s="96" t="s">
        <v>44</v>
      </c>
      <c r="K25" s="98" t="s">
        <v>44</v>
      </c>
      <c r="L25" s="436" t="s">
        <v>44</v>
      </c>
      <c r="M25" s="99" t="s">
        <v>44</v>
      </c>
      <c r="N25" s="98" t="s">
        <v>44</v>
      </c>
      <c r="O25" s="97" t="s">
        <v>44</v>
      </c>
      <c r="P25" s="100"/>
    </row>
    <row r="26" spans="1:16" s="34" customFormat="1" ht="36.75" hidden="1" thickTop="1" x14ac:dyDescent="0.25">
      <c r="A26" s="90">
        <v>21300</v>
      </c>
      <c r="B26" s="90" t="s">
        <v>46</v>
      </c>
      <c r="C26" s="91">
        <f>L26</f>
        <v>0</v>
      </c>
      <c r="D26" s="95" t="s">
        <v>44</v>
      </c>
      <c r="E26" s="98" t="s">
        <v>44</v>
      </c>
      <c r="F26" s="437" t="s">
        <v>44</v>
      </c>
      <c r="G26" s="95" t="s">
        <v>44</v>
      </c>
      <c r="H26" s="96" t="s">
        <v>44</v>
      </c>
      <c r="I26" s="97" t="s">
        <v>44</v>
      </c>
      <c r="J26" s="103">
        <f>SUM(J27,J31,J33,J36)</f>
        <v>0</v>
      </c>
      <c r="K26" s="104">
        <f t="shared" ref="K26:L26" si="9">SUM(K27,K31,K33,K36)</f>
        <v>0</v>
      </c>
      <c r="L26" s="438">
        <f t="shared" si="9"/>
        <v>0</v>
      </c>
      <c r="M26" s="99" t="s">
        <v>44</v>
      </c>
      <c r="N26" s="98" t="s">
        <v>44</v>
      </c>
      <c r="O26" s="97" t="s">
        <v>44</v>
      </c>
      <c r="P26" s="100"/>
    </row>
    <row r="27" spans="1:16" s="34" customFormat="1" ht="24.75" hidden="1" thickTop="1" x14ac:dyDescent="0.25">
      <c r="A27" s="106">
        <v>21350</v>
      </c>
      <c r="B27" s="90" t="s">
        <v>47</v>
      </c>
      <c r="C27" s="91">
        <f t="shared" ref="C27:C40" si="10">L27</f>
        <v>0</v>
      </c>
      <c r="D27" s="95" t="s">
        <v>44</v>
      </c>
      <c r="E27" s="98" t="s">
        <v>44</v>
      </c>
      <c r="F27" s="437" t="s">
        <v>44</v>
      </c>
      <c r="G27" s="95" t="s">
        <v>44</v>
      </c>
      <c r="H27" s="96" t="s">
        <v>44</v>
      </c>
      <c r="I27" s="97" t="s">
        <v>44</v>
      </c>
      <c r="J27" s="103">
        <f>SUM(J28:J30)</f>
        <v>0</v>
      </c>
      <c r="K27" s="104">
        <f t="shared" ref="K27:L27" si="11">SUM(K28:K30)</f>
        <v>0</v>
      </c>
      <c r="L27" s="438">
        <f t="shared" si="11"/>
        <v>0</v>
      </c>
      <c r="M27" s="99" t="s">
        <v>44</v>
      </c>
      <c r="N27" s="98" t="s">
        <v>44</v>
      </c>
      <c r="O27" s="97" t="s">
        <v>44</v>
      </c>
      <c r="P27" s="100"/>
    </row>
    <row r="28" spans="1:16" ht="12.75" hidden="1" thickTop="1" x14ac:dyDescent="0.25">
      <c r="A28" s="55">
        <v>21351</v>
      </c>
      <c r="B28" s="107" t="s">
        <v>48</v>
      </c>
      <c r="C28" s="108">
        <f t="shared" si="10"/>
        <v>0</v>
      </c>
      <c r="D28" s="109" t="s">
        <v>44</v>
      </c>
      <c r="E28" s="117" t="s">
        <v>44</v>
      </c>
      <c r="F28" s="439" t="s">
        <v>44</v>
      </c>
      <c r="G28" s="109" t="s">
        <v>44</v>
      </c>
      <c r="H28" s="112" t="s">
        <v>44</v>
      </c>
      <c r="I28" s="113" t="s">
        <v>44</v>
      </c>
      <c r="J28" s="114"/>
      <c r="K28" s="115"/>
      <c r="L28" s="428">
        <f>J28+K28</f>
        <v>0</v>
      </c>
      <c r="M28" s="116" t="s">
        <v>44</v>
      </c>
      <c r="N28" s="117" t="s">
        <v>44</v>
      </c>
      <c r="O28" s="113" t="s">
        <v>44</v>
      </c>
      <c r="P28" s="118"/>
    </row>
    <row r="29" spans="1:16" ht="12.75" hidden="1" thickTop="1" x14ac:dyDescent="0.25">
      <c r="A29" s="66">
        <v>21352</v>
      </c>
      <c r="B29" s="119" t="s">
        <v>49</v>
      </c>
      <c r="C29" s="120">
        <f t="shared" si="10"/>
        <v>0</v>
      </c>
      <c r="D29" s="121" t="s">
        <v>44</v>
      </c>
      <c r="E29" s="129" t="s">
        <v>44</v>
      </c>
      <c r="F29" s="440" t="s">
        <v>44</v>
      </c>
      <c r="G29" s="121" t="s">
        <v>44</v>
      </c>
      <c r="H29" s="124" t="s">
        <v>44</v>
      </c>
      <c r="I29" s="125" t="s">
        <v>44</v>
      </c>
      <c r="J29" s="126"/>
      <c r="K29" s="127"/>
      <c r="L29" s="430">
        <f>J29+K29</f>
        <v>0</v>
      </c>
      <c r="M29" s="128" t="s">
        <v>44</v>
      </c>
      <c r="N29" s="129" t="s">
        <v>44</v>
      </c>
      <c r="O29" s="125" t="s">
        <v>44</v>
      </c>
      <c r="P29" s="130"/>
    </row>
    <row r="30" spans="1:16" ht="24.75" hidden="1" thickTop="1" x14ac:dyDescent="0.25">
      <c r="A30" s="66">
        <v>21359</v>
      </c>
      <c r="B30" s="119" t="s">
        <v>50</v>
      </c>
      <c r="C30" s="120">
        <f t="shared" si="10"/>
        <v>0</v>
      </c>
      <c r="D30" s="121" t="s">
        <v>44</v>
      </c>
      <c r="E30" s="129" t="s">
        <v>44</v>
      </c>
      <c r="F30" s="440" t="s">
        <v>44</v>
      </c>
      <c r="G30" s="121" t="s">
        <v>44</v>
      </c>
      <c r="H30" s="124" t="s">
        <v>44</v>
      </c>
      <c r="I30" s="125" t="s">
        <v>44</v>
      </c>
      <c r="J30" s="126"/>
      <c r="K30" s="127"/>
      <c r="L30" s="430">
        <f>J30+K30</f>
        <v>0</v>
      </c>
      <c r="M30" s="128" t="s">
        <v>44</v>
      </c>
      <c r="N30" s="129" t="s">
        <v>44</v>
      </c>
      <c r="O30" s="125" t="s">
        <v>44</v>
      </c>
      <c r="P30" s="130"/>
    </row>
    <row r="31" spans="1:16" s="34" customFormat="1" ht="36.75" hidden="1" thickTop="1" x14ac:dyDescent="0.25">
      <c r="A31" s="106">
        <v>21370</v>
      </c>
      <c r="B31" s="90" t="s">
        <v>51</v>
      </c>
      <c r="C31" s="91">
        <f t="shared" si="10"/>
        <v>0</v>
      </c>
      <c r="D31" s="95" t="s">
        <v>44</v>
      </c>
      <c r="E31" s="98" t="s">
        <v>44</v>
      </c>
      <c r="F31" s="437" t="s">
        <v>44</v>
      </c>
      <c r="G31" s="95" t="s">
        <v>44</v>
      </c>
      <c r="H31" s="96" t="s">
        <v>44</v>
      </c>
      <c r="I31" s="97" t="s">
        <v>44</v>
      </c>
      <c r="J31" s="103">
        <f>SUM(J32)</f>
        <v>0</v>
      </c>
      <c r="K31" s="104">
        <f t="shared" ref="K31:L31" si="12">SUM(K32)</f>
        <v>0</v>
      </c>
      <c r="L31" s="438">
        <f t="shared" si="12"/>
        <v>0</v>
      </c>
      <c r="M31" s="99" t="s">
        <v>44</v>
      </c>
      <c r="N31" s="98" t="s">
        <v>44</v>
      </c>
      <c r="O31" s="97" t="s">
        <v>44</v>
      </c>
      <c r="P31" s="100"/>
    </row>
    <row r="32" spans="1:16" ht="36.75" hidden="1" thickTop="1" x14ac:dyDescent="0.25">
      <c r="A32" s="131">
        <v>21379</v>
      </c>
      <c r="B32" s="132" t="s">
        <v>52</v>
      </c>
      <c r="C32" s="133">
        <f t="shared" si="10"/>
        <v>0</v>
      </c>
      <c r="D32" s="134" t="s">
        <v>44</v>
      </c>
      <c r="E32" s="143" t="s">
        <v>44</v>
      </c>
      <c r="F32" s="441" t="s">
        <v>44</v>
      </c>
      <c r="G32" s="134" t="s">
        <v>44</v>
      </c>
      <c r="H32" s="137" t="s">
        <v>44</v>
      </c>
      <c r="I32" s="138" t="s">
        <v>44</v>
      </c>
      <c r="J32" s="139"/>
      <c r="K32" s="140"/>
      <c r="L32" s="442">
        <f>J32+K32</f>
        <v>0</v>
      </c>
      <c r="M32" s="142" t="s">
        <v>44</v>
      </c>
      <c r="N32" s="143" t="s">
        <v>44</v>
      </c>
      <c r="O32" s="138" t="s">
        <v>44</v>
      </c>
      <c r="P32" s="144"/>
    </row>
    <row r="33" spans="1:16" s="34" customFormat="1" ht="12.75" hidden="1" thickTop="1" x14ac:dyDescent="0.25">
      <c r="A33" s="106">
        <v>21380</v>
      </c>
      <c r="B33" s="90" t="s">
        <v>53</v>
      </c>
      <c r="C33" s="91">
        <f t="shared" si="10"/>
        <v>0</v>
      </c>
      <c r="D33" s="95" t="s">
        <v>44</v>
      </c>
      <c r="E33" s="98" t="s">
        <v>44</v>
      </c>
      <c r="F33" s="437" t="s">
        <v>44</v>
      </c>
      <c r="G33" s="95" t="s">
        <v>44</v>
      </c>
      <c r="H33" s="96" t="s">
        <v>44</v>
      </c>
      <c r="I33" s="97" t="s">
        <v>44</v>
      </c>
      <c r="J33" s="103">
        <f>SUM(J34:J35)</f>
        <v>0</v>
      </c>
      <c r="K33" s="104">
        <f t="shared" ref="K33:L33" si="13">SUM(K34:K35)</f>
        <v>0</v>
      </c>
      <c r="L33" s="438">
        <f t="shared" si="13"/>
        <v>0</v>
      </c>
      <c r="M33" s="99" t="s">
        <v>44</v>
      </c>
      <c r="N33" s="98" t="s">
        <v>44</v>
      </c>
      <c r="O33" s="97" t="s">
        <v>44</v>
      </c>
      <c r="P33" s="100"/>
    </row>
    <row r="34" spans="1:16" ht="12.75" hidden="1" thickTop="1" x14ac:dyDescent="0.25">
      <c r="A34" s="56">
        <v>21381</v>
      </c>
      <c r="B34" s="107" t="s">
        <v>54</v>
      </c>
      <c r="C34" s="108">
        <f t="shared" si="10"/>
        <v>0</v>
      </c>
      <c r="D34" s="109" t="s">
        <v>44</v>
      </c>
      <c r="E34" s="117" t="s">
        <v>44</v>
      </c>
      <c r="F34" s="439" t="s">
        <v>44</v>
      </c>
      <c r="G34" s="109" t="s">
        <v>44</v>
      </c>
      <c r="H34" s="112" t="s">
        <v>44</v>
      </c>
      <c r="I34" s="113" t="s">
        <v>44</v>
      </c>
      <c r="J34" s="114"/>
      <c r="K34" s="115"/>
      <c r="L34" s="428">
        <f>J34+K34</f>
        <v>0</v>
      </c>
      <c r="M34" s="116" t="s">
        <v>44</v>
      </c>
      <c r="N34" s="117" t="s">
        <v>44</v>
      </c>
      <c r="O34" s="113" t="s">
        <v>44</v>
      </c>
      <c r="P34" s="118"/>
    </row>
    <row r="35" spans="1:16" ht="24.75" hidden="1" thickTop="1" x14ac:dyDescent="0.25">
      <c r="A35" s="67">
        <v>21383</v>
      </c>
      <c r="B35" s="119" t="s">
        <v>55</v>
      </c>
      <c r="C35" s="120">
        <f t="shared" si="10"/>
        <v>0</v>
      </c>
      <c r="D35" s="121" t="s">
        <v>44</v>
      </c>
      <c r="E35" s="129" t="s">
        <v>44</v>
      </c>
      <c r="F35" s="440" t="s">
        <v>44</v>
      </c>
      <c r="G35" s="121" t="s">
        <v>44</v>
      </c>
      <c r="H35" s="124" t="s">
        <v>44</v>
      </c>
      <c r="I35" s="125" t="s">
        <v>44</v>
      </c>
      <c r="J35" s="126"/>
      <c r="K35" s="127"/>
      <c r="L35" s="430">
        <f>J35+K35</f>
        <v>0</v>
      </c>
      <c r="M35" s="128" t="s">
        <v>44</v>
      </c>
      <c r="N35" s="129" t="s">
        <v>44</v>
      </c>
      <c r="O35" s="125" t="s">
        <v>44</v>
      </c>
      <c r="P35" s="130"/>
    </row>
    <row r="36" spans="1:16" s="34" customFormat="1" ht="25.5" hidden="1" customHeight="1" x14ac:dyDescent="0.25">
      <c r="A36" s="106">
        <v>21390</v>
      </c>
      <c r="B36" s="90" t="s">
        <v>56</v>
      </c>
      <c r="C36" s="91">
        <f t="shared" si="10"/>
        <v>0</v>
      </c>
      <c r="D36" s="95" t="s">
        <v>44</v>
      </c>
      <c r="E36" s="98" t="s">
        <v>44</v>
      </c>
      <c r="F36" s="437" t="s">
        <v>44</v>
      </c>
      <c r="G36" s="95" t="s">
        <v>44</v>
      </c>
      <c r="H36" s="96" t="s">
        <v>44</v>
      </c>
      <c r="I36" s="97" t="s">
        <v>44</v>
      </c>
      <c r="J36" s="103">
        <f>SUM(J37:J40)</f>
        <v>0</v>
      </c>
      <c r="K36" s="104">
        <f t="shared" ref="K36:L36" si="14">SUM(K37:K40)</f>
        <v>0</v>
      </c>
      <c r="L36" s="438">
        <f t="shared" si="14"/>
        <v>0</v>
      </c>
      <c r="M36" s="99" t="s">
        <v>44</v>
      </c>
      <c r="N36" s="98" t="s">
        <v>44</v>
      </c>
      <c r="O36" s="97" t="s">
        <v>44</v>
      </c>
      <c r="P36" s="100"/>
    </row>
    <row r="37" spans="1:16" ht="24.75" hidden="1" thickTop="1" x14ac:dyDescent="0.25">
      <c r="A37" s="56">
        <v>21391</v>
      </c>
      <c r="B37" s="107" t="s">
        <v>57</v>
      </c>
      <c r="C37" s="108">
        <f t="shared" si="10"/>
        <v>0</v>
      </c>
      <c r="D37" s="109" t="s">
        <v>44</v>
      </c>
      <c r="E37" s="117" t="s">
        <v>44</v>
      </c>
      <c r="F37" s="439" t="s">
        <v>44</v>
      </c>
      <c r="G37" s="109" t="s">
        <v>44</v>
      </c>
      <c r="H37" s="112" t="s">
        <v>44</v>
      </c>
      <c r="I37" s="113" t="s">
        <v>44</v>
      </c>
      <c r="J37" s="114"/>
      <c r="K37" s="115"/>
      <c r="L37" s="428">
        <f>J37+K37</f>
        <v>0</v>
      </c>
      <c r="M37" s="116" t="s">
        <v>44</v>
      </c>
      <c r="N37" s="117" t="s">
        <v>44</v>
      </c>
      <c r="O37" s="113" t="s">
        <v>44</v>
      </c>
      <c r="P37" s="118"/>
    </row>
    <row r="38" spans="1:16" ht="12.75" hidden="1" thickTop="1" x14ac:dyDescent="0.25">
      <c r="A38" s="67">
        <v>21393</v>
      </c>
      <c r="B38" s="119" t="s">
        <v>58</v>
      </c>
      <c r="C38" s="120">
        <f t="shared" si="10"/>
        <v>0</v>
      </c>
      <c r="D38" s="121" t="s">
        <v>44</v>
      </c>
      <c r="E38" s="129" t="s">
        <v>44</v>
      </c>
      <c r="F38" s="440" t="s">
        <v>44</v>
      </c>
      <c r="G38" s="121" t="s">
        <v>44</v>
      </c>
      <c r="H38" s="124" t="s">
        <v>44</v>
      </c>
      <c r="I38" s="125" t="s">
        <v>44</v>
      </c>
      <c r="J38" s="126"/>
      <c r="K38" s="127"/>
      <c r="L38" s="430">
        <f>J38+K38</f>
        <v>0</v>
      </c>
      <c r="M38" s="128" t="s">
        <v>44</v>
      </c>
      <c r="N38" s="129" t="s">
        <v>44</v>
      </c>
      <c r="O38" s="125" t="s">
        <v>44</v>
      </c>
      <c r="P38" s="130"/>
    </row>
    <row r="39" spans="1:16" ht="12.75" hidden="1" thickTop="1" x14ac:dyDescent="0.25">
      <c r="A39" s="67">
        <v>21395</v>
      </c>
      <c r="B39" s="119" t="s">
        <v>59</v>
      </c>
      <c r="C39" s="120">
        <f t="shared" si="10"/>
        <v>0</v>
      </c>
      <c r="D39" s="121" t="s">
        <v>44</v>
      </c>
      <c r="E39" s="129" t="s">
        <v>44</v>
      </c>
      <c r="F39" s="440" t="s">
        <v>44</v>
      </c>
      <c r="G39" s="121" t="s">
        <v>44</v>
      </c>
      <c r="H39" s="124" t="s">
        <v>44</v>
      </c>
      <c r="I39" s="125" t="s">
        <v>44</v>
      </c>
      <c r="J39" s="126"/>
      <c r="K39" s="127"/>
      <c r="L39" s="430">
        <f>J39+K39</f>
        <v>0</v>
      </c>
      <c r="M39" s="128" t="s">
        <v>44</v>
      </c>
      <c r="N39" s="129" t="s">
        <v>44</v>
      </c>
      <c r="O39" s="125" t="s">
        <v>44</v>
      </c>
      <c r="P39" s="130"/>
    </row>
    <row r="40" spans="1:16" ht="24.75" hidden="1" thickTop="1" x14ac:dyDescent="0.25">
      <c r="A40" s="145">
        <v>21399</v>
      </c>
      <c r="B40" s="146" t="s">
        <v>60</v>
      </c>
      <c r="C40" s="147">
        <f t="shared" si="10"/>
        <v>0</v>
      </c>
      <c r="D40" s="148" t="s">
        <v>44</v>
      </c>
      <c r="E40" s="157" t="s">
        <v>44</v>
      </c>
      <c r="F40" s="443" t="s">
        <v>44</v>
      </c>
      <c r="G40" s="148" t="s">
        <v>44</v>
      </c>
      <c r="H40" s="151" t="s">
        <v>44</v>
      </c>
      <c r="I40" s="152" t="s">
        <v>44</v>
      </c>
      <c r="J40" s="153"/>
      <c r="K40" s="154"/>
      <c r="L40" s="444">
        <f>J40+K40</f>
        <v>0</v>
      </c>
      <c r="M40" s="156" t="s">
        <v>44</v>
      </c>
      <c r="N40" s="157" t="s">
        <v>44</v>
      </c>
      <c r="O40" s="152" t="s">
        <v>44</v>
      </c>
      <c r="P40" s="158"/>
    </row>
    <row r="41" spans="1:16" s="34" customFormat="1" ht="26.25" hidden="1" customHeight="1" x14ac:dyDescent="0.25">
      <c r="A41" s="159">
        <v>21420</v>
      </c>
      <c r="B41" s="160" t="s">
        <v>61</v>
      </c>
      <c r="C41" s="161">
        <f>F41</f>
        <v>0</v>
      </c>
      <c r="D41" s="162">
        <f>SUM(D42)</f>
        <v>0</v>
      </c>
      <c r="E41" s="445">
        <f t="shared" ref="E41:F41" si="15">SUM(E42)</f>
        <v>0</v>
      </c>
      <c r="F41" s="446">
        <f t="shared" si="15"/>
        <v>0</v>
      </c>
      <c r="G41" s="165" t="s">
        <v>44</v>
      </c>
      <c r="H41" s="166" t="s">
        <v>44</v>
      </c>
      <c r="I41" s="167" t="s">
        <v>44</v>
      </c>
      <c r="J41" s="166" t="s">
        <v>44</v>
      </c>
      <c r="K41" s="168" t="s">
        <v>44</v>
      </c>
      <c r="L41" s="447" t="s">
        <v>44</v>
      </c>
      <c r="M41" s="169" t="s">
        <v>44</v>
      </c>
      <c r="N41" s="168" t="s">
        <v>44</v>
      </c>
      <c r="O41" s="167" t="s">
        <v>44</v>
      </c>
      <c r="P41" s="170"/>
    </row>
    <row r="42" spans="1:16" s="34" customFormat="1" ht="26.25" hidden="1" customHeight="1" x14ac:dyDescent="0.25">
      <c r="A42" s="145">
        <v>21429</v>
      </c>
      <c r="B42" s="146" t="s">
        <v>62</v>
      </c>
      <c r="C42" s="147">
        <f>F42</f>
        <v>0</v>
      </c>
      <c r="D42" s="171"/>
      <c r="E42" s="448"/>
      <c r="F42" s="303">
        <f>D42+E42</f>
        <v>0</v>
      </c>
      <c r="G42" s="148" t="s">
        <v>44</v>
      </c>
      <c r="H42" s="151" t="s">
        <v>44</v>
      </c>
      <c r="I42" s="152" t="s">
        <v>44</v>
      </c>
      <c r="J42" s="151" t="s">
        <v>44</v>
      </c>
      <c r="K42" s="157" t="s">
        <v>44</v>
      </c>
      <c r="L42" s="449" t="s">
        <v>44</v>
      </c>
      <c r="M42" s="156" t="s">
        <v>44</v>
      </c>
      <c r="N42" s="157" t="s">
        <v>44</v>
      </c>
      <c r="O42" s="152" t="s">
        <v>44</v>
      </c>
      <c r="P42" s="158"/>
    </row>
    <row r="43" spans="1:16" s="34" customFormat="1" ht="24.75" hidden="1" thickTop="1" x14ac:dyDescent="0.25">
      <c r="A43" s="106">
        <v>21490</v>
      </c>
      <c r="B43" s="90" t="s">
        <v>63</v>
      </c>
      <c r="C43" s="174">
        <f>F43+I43+L43</f>
        <v>0</v>
      </c>
      <c r="D43" s="175">
        <f>D44</f>
        <v>0</v>
      </c>
      <c r="E43" s="180">
        <f t="shared" ref="E43:L43" si="16">E44</f>
        <v>0</v>
      </c>
      <c r="F43" s="450">
        <f t="shared" si="16"/>
        <v>0</v>
      </c>
      <c r="G43" s="175">
        <f t="shared" si="16"/>
        <v>0</v>
      </c>
      <c r="H43" s="178">
        <f t="shared" si="16"/>
        <v>0</v>
      </c>
      <c r="I43" s="179">
        <f t="shared" si="16"/>
        <v>0</v>
      </c>
      <c r="J43" s="178">
        <f t="shared" si="16"/>
        <v>0</v>
      </c>
      <c r="K43" s="180">
        <f t="shared" si="16"/>
        <v>0</v>
      </c>
      <c r="L43" s="451">
        <f t="shared" si="16"/>
        <v>0</v>
      </c>
      <c r="M43" s="99" t="s">
        <v>44</v>
      </c>
      <c r="N43" s="98" t="s">
        <v>44</v>
      </c>
      <c r="O43" s="97" t="s">
        <v>44</v>
      </c>
      <c r="P43" s="100"/>
    </row>
    <row r="44" spans="1:16" s="34" customFormat="1" ht="24.75" hidden="1" thickTop="1" x14ac:dyDescent="0.25">
      <c r="A44" s="67">
        <v>21499</v>
      </c>
      <c r="B44" s="119" t="s">
        <v>64</v>
      </c>
      <c r="C44" s="181">
        <f>F44+I44+L44</f>
        <v>0</v>
      </c>
      <c r="D44" s="182"/>
      <c r="E44" s="186"/>
      <c r="F44" s="452">
        <f>D44+E44</f>
        <v>0</v>
      </c>
      <c r="G44" s="182"/>
      <c r="H44" s="185"/>
      <c r="I44" s="141">
        <f>G44+H44</f>
        <v>0</v>
      </c>
      <c r="J44" s="185"/>
      <c r="K44" s="186"/>
      <c r="L44" s="442">
        <f>J44+K44</f>
        <v>0</v>
      </c>
      <c r="M44" s="142" t="s">
        <v>44</v>
      </c>
      <c r="N44" s="143" t="s">
        <v>44</v>
      </c>
      <c r="O44" s="138" t="s">
        <v>44</v>
      </c>
      <c r="P44" s="144"/>
    </row>
    <row r="45" spans="1:16" ht="12.75" hidden="1" customHeight="1" x14ac:dyDescent="0.25">
      <c r="A45" s="187">
        <v>23000</v>
      </c>
      <c r="B45" s="188" t="s">
        <v>65</v>
      </c>
      <c r="C45" s="174">
        <f>O45</f>
        <v>0</v>
      </c>
      <c r="D45" s="95" t="s">
        <v>44</v>
      </c>
      <c r="E45" s="98" t="s">
        <v>44</v>
      </c>
      <c r="F45" s="437" t="s">
        <v>44</v>
      </c>
      <c r="G45" s="95" t="s">
        <v>44</v>
      </c>
      <c r="H45" s="96" t="s">
        <v>44</v>
      </c>
      <c r="I45" s="97" t="s">
        <v>44</v>
      </c>
      <c r="J45" s="96" t="s">
        <v>44</v>
      </c>
      <c r="K45" s="98" t="s">
        <v>44</v>
      </c>
      <c r="L45" s="436" t="s">
        <v>44</v>
      </c>
      <c r="M45" s="174">
        <f>SUM(M46:M47)</f>
        <v>0</v>
      </c>
      <c r="N45" s="180">
        <f t="shared" ref="N45:O45" si="17">SUM(N46:N47)</f>
        <v>0</v>
      </c>
      <c r="O45" s="179">
        <f t="shared" si="17"/>
        <v>0</v>
      </c>
      <c r="P45" s="189"/>
    </row>
    <row r="46" spans="1:16" ht="24.75" hidden="1" thickTop="1" x14ac:dyDescent="0.25">
      <c r="A46" s="190">
        <v>23410</v>
      </c>
      <c r="B46" s="191" t="s">
        <v>66</v>
      </c>
      <c r="C46" s="161">
        <f t="shared" ref="C46:C47" si="18">O46</f>
        <v>0</v>
      </c>
      <c r="D46" s="165" t="s">
        <v>44</v>
      </c>
      <c r="E46" s="168" t="s">
        <v>44</v>
      </c>
      <c r="F46" s="453" t="s">
        <v>44</v>
      </c>
      <c r="G46" s="165" t="s">
        <v>44</v>
      </c>
      <c r="H46" s="166" t="s">
        <v>44</v>
      </c>
      <c r="I46" s="167" t="s">
        <v>44</v>
      </c>
      <c r="J46" s="166" t="s">
        <v>44</v>
      </c>
      <c r="K46" s="168" t="s">
        <v>44</v>
      </c>
      <c r="L46" s="447" t="s">
        <v>44</v>
      </c>
      <c r="M46" s="194"/>
      <c r="N46" s="195"/>
      <c r="O46" s="196">
        <f>M46+N46</f>
        <v>0</v>
      </c>
      <c r="P46" s="197"/>
    </row>
    <row r="47" spans="1:16" ht="24.75" hidden="1" thickTop="1" x14ac:dyDescent="0.25">
      <c r="A47" s="190">
        <v>23510</v>
      </c>
      <c r="B47" s="191" t="s">
        <v>67</v>
      </c>
      <c r="C47" s="161">
        <f t="shared" si="18"/>
        <v>0</v>
      </c>
      <c r="D47" s="165" t="s">
        <v>44</v>
      </c>
      <c r="E47" s="168" t="s">
        <v>44</v>
      </c>
      <c r="F47" s="453" t="s">
        <v>44</v>
      </c>
      <c r="G47" s="165" t="s">
        <v>44</v>
      </c>
      <c r="H47" s="166" t="s">
        <v>44</v>
      </c>
      <c r="I47" s="167" t="s">
        <v>44</v>
      </c>
      <c r="J47" s="166" t="s">
        <v>44</v>
      </c>
      <c r="K47" s="168" t="s">
        <v>44</v>
      </c>
      <c r="L47" s="447" t="s">
        <v>44</v>
      </c>
      <c r="M47" s="194"/>
      <c r="N47" s="195"/>
      <c r="O47" s="196">
        <f>M47+N47</f>
        <v>0</v>
      </c>
      <c r="P47" s="197"/>
    </row>
    <row r="48" spans="1:16" ht="12.75" thickTop="1" x14ac:dyDescent="0.25">
      <c r="A48" s="198"/>
      <c r="B48" s="191"/>
      <c r="C48" s="199"/>
      <c r="D48" s="200"/>
      <c r="E48" s="201"/>
      <c r="F48" s="193"/>
      <c r="G48" s="200"/>
      <c r="H48" s="454"/>
      <c r="I48" s="455"/>
      <c r="J48" s="203"/>
      <c r="K48" s="456"/>
      <c r="L48" s="164"/>
      <c r="M48" s="194"/>
      <c r="N48" s="195"/>
      <c r="O48" s="196"/>
      <c r="P48" s="197"/>
    </row>
    <row r="49" spans="1:16" s="34" customFormat="1" x14ac:dyDescent="0.25">
      <c r="A49" s="204"/>
      <c r="B49" s="205" t="s">
        <v>68</v>
      </c>
      <c r="C49" s="206"/>
      <c r="D49" s="207"/>
      <c r="E49" s="208"/>
      <c r="F49" s="209"/>
      <c r="G49" s="207"/>
      <c r="H49" s="457"/>
      <c r="I49" s="209"/>
      <c r="J49" s="210"/>
      <c r="K49" s="208"/>
      <c r="L49" s="209"/>
      <c r="M49" s="213"/>
      <c r="N49" s="212"/>
      <c r="O49" s="211"/>
      <c r="P49" s="214"/>
    </row>
    <row r="50" spans="1:16" s="34" customFormat="1" ht="12.75" thickBot="1" x14ac:dyDescent="0.3">
      <c r="A50" s="215"/>
      <c r="B50" s="35" t="s">
        <v>69</v>
      </c>
      <c r="C50" s="216">
        <f t="shared" si="4"/>
        <v>938472</v>
      </c>
      <c r="D50" s="217">
        <f>SUM(D51,D283)</f>
        <v>918639</v>
      </c>
      <c r="E50" s="218">
        <f t="shared" ref="E50:F50" si="19">SUM(E51,E283)</f>
        <v>0</v>
      </c>
      <c r="F50" s="219">
        <f t="shared" si="19"/>
        <v>918639</v>
      </c>
      <c r="G50" s="217">
        <f>SUM(G51,G283)</f>
        <v>19833</v>
      </c>
      <c r="H50" s="458">
        <f t="shared" ref="H50:I50" si="20">SUM(H51,H283)</f>
        <v>0</v>
      </c>
      <c r="I50" s="219">
        <f t="shared" si="20"/>
        <v>19833</v>
      </c>
      <c r="J50" s="220">
        <f>SUM(J51,J283)</f>
        <v>0</v>
      </c>
      <c r="K50" s="218">
        <f t="shared" ref="K50:L50" si="21">SUM(K51,K283)</f>
        <v>0</v>
      </c>
      <c r="L50" s="219">
        <f t="shared" si="21"/>
        <v>0</v>
      </c>
      <c r="M50" s="216">
        <f>SUM(M51,M283)</f>
        <v>0</v>
      </c>
      <c r="N50" s="222">
        <f t="shared" ref="N50:O50" si="22">SUM(N51,N283)</f>
        <v>0</v>
      </c>
      <c r="O50" s="221">
        <f t="shared" si="22"/>
        <v>0</v>
      </c>
      <c r="P50" s="223"/>
    </row>
    <row r="51" spans="1:16" s="34" customFormat="1" ht="36.75" thickTop="1" x14ac:dyDescent="0.25">
      <c r="A51" s="224"/>
      <c r="B51" s="225" t="s">
        <v>70</v>
      </c>
      <c r="C51" s="226">
        <f t="shared" si="4"/>
        <v>938472</v>
      </c>
      <c r="D51" s="227">
        <f>SUM(D52,D194)</f>
        <v>918639</v>
      </c>
      <c r="E51" s="228">
        <f t="shared" ref="E51:F51" si="23">SUM(E52,E194)</f>
        <v>0</v>
      </c>
      <c r="F51" s="229">
        <f t="shared" si="23"/>
        <v>918639</v>
      </c>
      <c r="G51" s="227">
        <f>SUM(G52,G194)</f>
        <v>19833</v>
      </c>
      <c r="H51" s="459">
        <f t="shared" ref="H51:I51" si="24">SUM(H52,H194)</f>
        <v>0</v>
      </c>
      <c r="I51" s="229">
        <f t="shared" si="24"/>
        <v>19833</v>
      </c>
      <c r="J51" s="230">
        <f>SUM(J52,J194)</f>
        <v>0</v>
      </c>
      <c r="K51" s="228">
        <f t="shared" ref="K51:L51" si="25">SUM(K52,K194)</f>
        <v>0</v>
      </c>
      <c r="L51" s="229">
        <f t="shared" si="25"/>
        <v>0</v>
      </c>
      <c r="M51" s="226">
        <f>SUM(M52,M194)</f>
        <v>0</v>
      </c>
      <c r="N51" s="232">
        <f t="shared" ref="N51:O51" si="26">SUM(N52,N194)</f>
        <v>0</v>
      </c>
      <c r="O51" s="231">
        <f t="shared" si="26"/>
        <v>0</v>
      </c>
      <c r="P51" s="233"/>
    </row>
    <row r="52" spans="1:16" s="34" customFormat="1" ht="24" x14ac:dyDescent="0.25">
      <c r="A52" s="28"/>
      <c r="B52" s="23" t="s">
        <v>71</v>
      </c>
      <c r="C52" s="234">
        <f t="shared" si="4"/>
        <v>891521</v>
      </c>
      <c r="D52" s="235">
        <f>SUM(D53,D75,D173,D187)</f>
        <v>878962</v>
      </c>
      <c r="E52" s="236">
        <f t="shared" ref="E52:F52" si="27">SUM(E53,E75,E173,E187)</f>
        <v>-1667</v>
      </c>
      <c r="F52" s="237">
        <f t="shared" si="27"/>
        <v>877295</v>
      </c>
      <c r="G52" s="235">
        <f>SUM(G53,G75,G173,G187)</f>
        <v>19833</v>
      </c>
      <c r="H52" s="460">
        <f t="shared" ref="H52:I52" si="28">SUM(H53,H75,H173,H187)</f>
        <v>-5607</v>
      </c>
      <c r="I52" s="237">
        <f t="shared" si="28"/>
        <v>14226</v>
      </c>
      <c r="J52" s="238">
        <f>SUM(J53,J75,J173,J187)</f>
        <v>0</v>
      </c>
      <c r="K52" s="236">
        <f t="shared" ref="K52:L52" si="29">SUM(K53,K75,K173,K187)</f>
        <v>0</v>
      </c>
      <c r="L52" s="237">
        <f t="shared" si="29"/>
        <v>0</v>
      </c>
      <c r="M52" s="234">
        <f>SUM(M53,M75,M173,M187)</f>
        <v>0</v>
      </c>
      <c r="N52" s="240">
        <f t="shared" ref="N52:O52" si="30">SUM(N53,N75,N173,N187)</f>
        <v>0</v>
      </c>
      <c r="O52" s="239">
        <f t="shared" si="30"/>
        <v>0</v>
      </c>
      <c r="P52" s="241"/>
    </row>
    <row r="53" spans="1:16" s="34" customFormat="1" x14ac:dyDescent="0.25">
      <c r="A53" s="242">
        <v>1000</v>
      </c>
      <c r="B53" s="242" t="s">
        <v>72</v>
      </c>
      <c r="C53" s="243">
        <f t="shared" si="4"/>
        <v>17259</v>
      </c>
      <c r="D53" s="244">
        <f>SUM(D54,D67)</f>
        <v>17259</v>
      </c>
      <c r="E53" s="245">
        <f t="shared" ref="E53:F53" si="31">SUM(E54,E67)</f>
        <v>0</v>
      </c>
      <c r="F53" s="246">
        <f t="shared" si="31"/>
        <v>17259</v>
      </c>
      <c r="G53" s="244">
        <f>SUM(G54,G67)</f>
        <v>0</v>
      </c>
      <c r="H53" s="461">
        <f t="shared" ref="H53:I53" si="32">SUM(H54,H67)</f>
        <v>0</v>
      </c>
      <c r="I53" s="246">
        <f t="shared" si="32"/>
        <v>0</v>
      </c>
      <c r="J53" s="247">
        <f>SUM(J54,J67)</f>
        <v>0</v>
      </c>
      <c r="K53" s="245">
        <f t="shared" ref="K53:L53" si="33">SUM(K54,K67)</f>
        <v>0</v>
      </c>
      <c r="L53" s="246">
        <f t="shared" si="33"/>
        <v>0</v>
      </c>
      <c r="M53" s="243">
        <f>SUM(M54,M67)</f>
        <v>0</v>
      </c>
      <c r="N53" s="249">
        <f t="shared" ref="N53:O53" si="34">SUM(N54,N67)</f>
        <v>0</v>
      </c>
      <c r="O53" s="248">
        <f t="shared" si="34"/>
        <v>0</v>
      </c>
      <c r="P53" s="250"/>
    </row>
    <row r="54" spans="1:16" x14ac:dyDescent="0.25">
      <c r="A54" s="90">
        <v>1100</v>
      </c>
      <c r="B54" s="251" t="s">
        <v>73</v>
      </c>
      <c r="C54" s="91">
        <f t="shared" si="4"/>
        <v>15740</v>
      </c>
      <c r="D54" s="252">
        <f>SUM(D55,D58,D66)</f>
        <v>15740</v>
      </c>
      <c r="E54" s="253">
        <f t="shared" ref="E54:F54" si="35">SUM(E55,E58,E66)</f>
        <v>0</v>
      </c>
      <c r="F54" s="94">
        <f t="shared" si="35"/>
        <v>15740</v>
      </c>
      <c r="G54" s="252">
        <f>SUM(G55,G58,G66)</f>
        <v>0</v>
      </c>
      <c r="H54" s="438">
        <f t="shared" ref="H54:I54" si="36">SUM(H55,H58,H66)</f>
        <v>0</v>
      </c>
      <c r="I54" s="94">
        <f t="shared" si="36"/>
        <v>0</v>
      </c>
      <c r="J54" s="103">
        <f>SUM(J55,J58,J66)</f>
        <v>0</v>
      </c>
      <c r="K54" s="253">
        <f t="shared" ref="K54:L54" si="37">SUM(K55,K58,K66)</f>
        <v>0</v>
      </c>
      <c r="L54" s="94">
        <f t="shared" si="37"/>
        <v>0</v>
      </c>
      <c r="M54" s="254">
        <f>SUM(M55,M58,M66)</f>
        <v>0</v>
      </c>
      <c r="N54" s="255">
        <f t="shared" ref="N54:O54" si="38">SUM(N55,N58,N66)</f>
        <v>0</v>
      </c>
      <c r="O54" s="256">
        <f t="shared" si="38"/>
        <v>0</v>
      </c>
      <c r="P54" s="257"/>
    </row>
    <row r="55" spans="1:16" hidden="1" x14ac:dyDescent="0.25">
      <c r="A55" s="258">
        <v>1110</v>
      </c>
      <c r="B55" s="191" t="s">
        <v>74</v>
      </c>
      <c r="C55" s="199">
        <f t="shared" si="4"/>
        <v>0</v>
      </c>
      <c r="D55" s="259">
        <f>SUM(D56:D57)</f>
        <v>0</v>
      </c>
      <c r="E55" s="264">
        <f t="shared" ref="E55:F55" si="39">SUM(E56:E57)</f>
        <v>0</v>
      </c>
      <c r="F55" s="462">
        <f t="shared" si="39"/>
        <v>0</v>
      </c>
      <c r="G55" s="259">
        <f>SUM(G56:G57)</f>
        <v>0</v>
      </c>
      <c r="H55" s="262">
        <f t="shared" ref="H55:I55" si="40">SUM(H56:H57)</f>
        <v>0</v>
      </c>
      <c r="I55" s="263">
        <f t="shared" si="40"/>
        <v>0</v>
      </c>
      <c r="J55" s="262">
        <f>SUM(J56:J57)</f>
        <v>0</v>
      </c>
      <c r="K55" s="264">
        <f t="shared" ref="K55:L55" si="41">SUM(K56:K57)</f>
        <v>0</v>
      </c>
      <c r="L55" s="463">
        <f t="shared" si="41"/>
        <v>0</v>
      </c>
      <c r="M55" s="199">
        <f>SUM(M56:M57)</f>
        <v>0</v>
      </c>
      <c r="N55" s="264">
        <f t="shared" ref="N55:O55" si="42">SUM(N56:N57)</f>
        <v>0</v>
      </c>
      <c r="O55" s="263">
        <f t="shared" si="42"/>
        <v>0</v>
      </c>
      <c r="P55" s="265"/>
    </row>
    <row r="56" spans="1:16" hidden="1" x14ac:dyDescent="0.25">
      <c r="A56" s="56">
        <v>1111</v>
      </c>
      <c r="B56" s="107" t="s">
        <v>75</v>
      </c>
      <c r="C56" s="108">
        <f t="shared" si="4"/>
        <v>0</v>
      </c>
      <c r="D56" s="266">
        <v>0</v>
      </c>
      <c r="E56" s="115"/>
      <c r="F56" s="464">
        <f t="shared" ref="F56:F57" si="43">D56+E56</f>
        <v>0</v>
      </c>
      <c r="G56" s="266"/>
      <c r="H56" s="114"/>
      <c r="I56" s="269">
        <f t="shared" ref="I56:I57" si="44">G56+H56</f>
        <v>0</v>
      </c>
      <c r="J56" s="114"/>
      <c r="K56" s="115"/>
      <c r="L56" s="465">
        <f t="shared" ref="L56:L57" si="45">J56+K56</f>
        <v>0</v>
      </c>
      <c r="M56" s="270"/>
      <c r="N56" s="115"/>
      <c r="O56" s="269">
        <f>M56+N56</f>
        <v>0</v>
      </c>
      <c r="P56" s="271"/>
    </row>
    <row r="57" spans="1:16" ht="24" hidden="1" customHeight="1" x14ac:dyDescent="0.25">
      <c r="A57" s="67">
        <v>1119</v>
      </c>
      <c r="B57" s="119" t="s">
        <v>76</v>
      </c>
      <c r="C57" s="120">
        <f t="shared" si="4"/>
        <v>0</v>
      </c>
      <c r="D57" s="272">
        <v>0</v>
      </c>
      <c r="E57" s="127"/>
      <c r="F57" s="429">
        <f t="shared" si="43"/>
        <v>0</v>
      </c>
      <c r="G57" s="272"/>
      <c r="H57" s="126"/>
      <c r="I57" s="274">
        <f t="shared" si="44"/>
        <v>0</v>
      </c>
      <c r="J57" s="126"/>
      <c r="K57" s="127"/>
      <c r="L57" s="466">
        <f t="shared" si="45"/>
        <v>0</v>
      </c>
      <c r="M57" s="275"/>
      <c r="N57" s="127"/>
      <c r="O57" s="274">
        <f>M57+N57</f>
        <v>0</v>
      </c>
      <c r="P57" s="276"/>
    </row>
    <row r="58" spans="1:16" hidden="1" x14ac:dyDescent="0.25">
      <c r="A58" s="277">
        <v>1140</v>
      </c>
      <c r="B58" s="119" t="s">
        <v>77</v>
      </c>
      <c r="C58" s="120">
        <f t="shared" si="4"/>
        <v>0</v>
      </c>
      <c r="D58" s="278">
        <f>SUM(D59:D65)</f>
        <v>0</v>
      </c>
      <c r="E58" s="281">
        <f t="shared" ref="E58:F58" si="46">SUM(E59:E65)</f>
        <v>0</v>
      </c>
      <c r="F58" s="429">
        <f t="shared" si="46"/>
        <v>0</v>
      </c>
      <c r="G58" s="278">
        <f>SUM(G59:G65)</f>
        <v>0</v>
      </c>
      <c r="H58" s="280">
        <f t="shared" ref="H58:I58" si="47">SUM(H59:H65)</f>
        <v>0</v>
      </c>
      <c r="I58" s="274">
        <f t="shared" si="47"/>
        <v>0</v>
      </c>
      <c r="J58" s="280">
        <f>SUM(J59:J65)</f>
        <v>0</v>
      </c>
      <c r="K58" s="281">
        <f t="shared" ref="K58:L58" si="48">SUM(K59:K65)</f>
        <v>0</v>
      </c>
      <c r="L58" s="466">
        <f t="shared" si="48"/>
        <v>0</v>
      </c>
      <c r="M58" s="120">
        <f>SUM(M59:M65)</f>
        <v>0</v>
      </c>
      <c r="N58" s="281">
        <f t="shared" ref="N58:O58" si="49">SUM(N59:N65)</f>
        <v>0</v>
      </c>
      <c r="O58" s="274">
        <f t="shared" si="49"/>
        <v>0</v>
      </c>
      <c r="P58" s="276"/>
    </row>
    <row r="59" spans="1:16" hidden="1" x14ac:dyDescent="0.25">
      <c r="A59" s="67">
        <v>1141</v>
      </c>
      <c r="B59" s="119" t="s">
        <v>78</v>
      </c>
      <c r="C59" s="120">
        <f t="shared" si="4"/>
        <v>0</v>
      </c>
      <c r="D59" s="272">
        <v>0</v>
      </c>
      <c r="E59" s="127"/>
      <c r="F59" s="429">
        <f t="shared" ref="F59:F66" si="50">D59+E59</f>
        <v>0</v>
      </c>
      <c r="G59" s="272"/>
      <c r="H59" s="126"/>
      <c r="I59" s="274">
        <f t="shared" ref="I59:I66" si="51">G59+H59</f>
        <v>0</v>
      </c>
      <c r="J59" s="126"/>
      <c r="K59" s="127"/>
      <c r="L59" s="466">
        <f t="shared" ref="L59:L66" si="52">J59+K59</f>
        <v>0</v>
      </c>
      <c r="M59" s="275"/>
      <c r="N59" s="127"/>
      <c r="O59" s="274">
        <f t="shared" ref="O59:O66" si="53">M59+N59</f>
        <v>0</v>
      </c>
      <c r="P59" s="276"/>
    </row>
    <row r="60" spans="1:16" ht="24.75" hidden="1" customHeight="1" x14ac:dyDescent="0.25">
      <c r="A60" s="67">
        <v>1142</v>
      </c>
      <c r="B60" s="119" t="s">
        <v>79</v>
      </c>
      <c r="C60" s="120">
        <f t="shared" si="4"/>
        <v>0</v>
      </c>
      <c r="D60" s="272">
        <v>0</v>
      </c>
      <c r="E60" s="127"/>
      <c r="F60" s="429">
        <f t="shared" si="50"/>
        <v>0</v>
      </c>
      <c r="G60" s="272"/>
      <c r="H60" s="126"/>
      <c r="I60" s="274">
        <f t="shared" si="51"/>
        <v>0</v>
      </c>
      <c r="J60" s="126"/>
      <c r="K60" s="127"/>
      <c r="L60" s="466">
        <f>J60+K60</f>
        <v>0</v>
      </c>
      <c r="M60" s="275"/>
      <c r="N60" s="127"/>
      <c r="O60" s="274">
        <f t="shared" si="53"/>
        <v>0</v>
      </c>
      <c r="P60" s="276"/>
    </row>
    <row r="61" spans="1:16" ht="24" hidden="1" x14ac:dyDescent="0.25">
      <c r="A61" s="67">
        <v>1145</v>
      </c>
      <c r="B61" s="119" t="s">
        <v>80</v>
      </c>
      <c r="C61" s="120">
        <f t="shared" si="4"/>
        <v>0</v>
      </c>
      <c r="D61" s="272">
        <v>0</v>
      </c>
      <c r="E61" s="127"/>
      <c r="F61" s="429">
        <f t="shared" si="50"/>
        <v>0</v>
      </c>
      <c r="G61" s="272"/>
      <c r="H61" s="126"/>
      <c r="I61" s="274">
        <f t="shared" si="51"/>
        <v>0</v>
      </c>
      <c r="J61" s="126"/>
      <c r="K61" s="127"/>
      <c r="L61" s="466">
        <f t="shared" si="52"/>
        <v>0</v>
      </c>
      <c r="M61" s="275"/>
      <c r="N61" s="127"/>
      <c r="O61" s="274">
        <f>M61+N61</f>
        <v>0</v>
      </c>
      <c r="P61" s="276"/>
    </row>
    <row r="62" spans="1:16" ht="27.75" hidden="1" customHeight="1" x14ac:dyDescent="0.25">
      <c r="A62" s="67">
        <v>1146</v>
      </c>
      <c r="B62" s="119" t="s">
        <v>81</v>
      </c>
      <c r="C62" s="120">
        <f t="shared" si="4"/>
        <v>0</v>
      </c>
      <c r="D62" s="272">
        <v>0</v>
      </c>
      <c r="E62" s="127"/>
      <c r="F62" s="429">
        <f t="shared" si="50"/>
        <v>0</v>
      </c>
      <c r="G62" s="272"/>
      <c r="H62" s="126"/>
      <c r="I62" s="274">
        <f t="shared" si="51"/>
        <v>0</v>
      </c>
      <c r="J62" s="126"/>
      <c r="K62" s="127"/>
      <c r="L62" s="466">
        <f t="shared" si="52"/>
        <v>0</v>
      </c>
      <c r="M62" s="275"/>
      <c r="N62" s="127"/>
      <c r="O62" s="274">
        <f t="shared" si="53"/>
        <v>0</v>
      </c>
      <c r="P62" s="276"/>
    </row>
    <row r="63" spans="1:16" hidden="1" x14ac:dyDescent="0.25">
      <c r="A63" s="67">
        <v>1147</v>
      </c>
      <c r="B63" s="119" t="s">
        <v>82</v>
      </c>
      <c r="C63" s="120">
        <f t="shared" si="4"/>
        <v>0</v>
      </c>
      <c r="D63" s="272">
        <v>0</v>
      </c>
      <c r="E63" s="127"/>
      <c r="F63" s="429">
        <f t="shared" si="50"/>
        <v>0</v>
      </c>
      <c r="G63" s="272"/>
      <c r="H63" s="126"/>
      <c r="I63" s="274">
        <f t="shared" si="51"/>
        <v>0</v>
      </c>
      <c r="J63" s="126"/>
      <c r="K63" s="127"/>
      <c r="L63" s="466">
        <f t="shared" si="52"/>
        <v>0</v>
      </c>
      <c r="M63" s="275"/>
      <c r="N63" s="127"/>
      <c r="O63" s="274">
        <f t="shared" si="53"/>
        <v>0</v>
      </c>
      <c r="P63" s="276"/>
    </row>
    <row r="64" spans="1:16" hidden="1" x14ac:dyDescent="0.25">
      <c r="A64" s="67">
        <v>1148</v>
      </c>
      <c r="B64" s="119" t="s">
        <v>83</v>
      </c>
      <c r="C64" s="120">
        <f t="shared" si="4"/>
        <v>0</v>
      </c>
      <c r="D64" s="272">
        <v>0</v>
      </c>
      <c r="E64" s="127"/>
      <c r="F64" s="429">
        <f t="shared" si="50"/>
        <v>0</v>
      </c>
      <c r="G64" s="272"/>
      <c r="H64" s="126"/>
      <c r="I64" s="274">
        <f t="shared" si="51"/>
        <v>0</v>
      </c>
      <c r="J64" s="126"/>
      <c r="K64" s="127"/>
      <c r="L64" s="466">
        <f t="shared" si="52"/>
        <v>0</v>
      </c>
      <c r="M64" s="275"/>
      <c r="N64" s="127"/>
      <c r="O64" s="274">
        <f t="shared" si="53"/>
        <v>0</v>
      </c>
      <c r="P64" s="276"/>
    </row>
    <row r="65" spans="1:16" ht="24" hidden="1" customHeight="1" x14ac:dyDescent="0.25">
      <c r="A65" s="67">
        <v>1149</v>
      </c>
      <c r="B65" s="119" t="s">
        <v>84</v>
      </c>
      <c r="C65" s="120">
        <f>F65+I65+L65+O65</f>
        <v>0</v>
      </c>
      <c r="D65" s="272">
        <v>0</v>
      </c>
      <c r="E65" s="127"/>
      <c r="F65" s="429">
        <f t="shared" si="50"/>
        <v>0</v>
      </c>
      <c r="G65" s="272"/>
      <c r="H65" s="126"/>
      <c r="I65" s="274">
        <f t="shared" si="51"/>
        <v>0</v>
      </c>
      <c r="J65" s="126"/>
      <c r="K65" s="127"/>
      <c r="L65" s="466">
        <f t="shared" si="52"/>
        <v>0</v>
      </c>
      <c r="M65" s="275"/>
      <c r="N65" s="127"/>
      <c r="O65" s="274">
        <f t="shared" si="53"/>
        <v>0</v>
      </c>
      <c r="P65" s="276"/>
    </row>
    <row r="66" spans="1:16" ht="36" x14ac:dyDescent="0.25">
      <c r="A66" s="258">
        <v>1150</v>
      </c>
      <c r="B66" s="191" t="s">
        <v>85</v>
      </c>
      <c r="C66" s="199">
        <f>F66+I66+L66+O66</f>
        <v>15740</v>
      </c>
      <c r="D66" s="282">
        <v>15740</v>
      </c>
      <c r="E66" s="283"/>
      <c r="F66" s="261">
        <f t="shared" si="50"/>
        <v>15740</v>
      </c>
      <c r="G66" s="282"/>
      <c r="H66" s="467"/>
      <c r="I66" s="261">
        <f t="shared" si="51"/>
        <v>0</v>
      </c>
      <c r="J66" s="284"/>
      <c r="K66" s="283"/>
      <c r="L66" s="261">
        <f t="shared" si="52"/>
        <v>0</v>
      </c>
      <c r="M66" s="286"/>
      <c r="N66" s="285"/>
      <c r="O66" s="263">
        <f t="shared" si="53"/>
        <v>0</v>
      </c>
      <c r="P66" s="265"/>
    </row>
    <row r="67" spans="1:16" ht="24" x14ac:dyDescent="0.25">
      <c r="A67" s="90">
        <v>1200</v>
      </c>
      <c r="B67" s="251" t="s">
        <v>86</v>
      </c>
      <c r="C67" s="91">
        <f t="shared" si="4"/>
        <v>1519</v>
      </c>
      <c r="D67" s="252">
        <f>SUM(D68:D69)</f>
        <v>1519</v>
      </c>
      <c r="E67" s="253">
        <f t="shared" ref="E67:F67" si="54">SUM(E68:E69)</f>
        <v>0</v>
      </c>
      <c r="F67" s="94">
        <f t="shared" si="54"/>
        <v>1519</v>
      </c>
      <c r="G67" s="252">
        <f>SUM(G68:G69)</f>
        <v>0</v>
      </c>
      <c r="H67" s="438">
        <f t="shared" ref="H67:I67" si="55">SUM(H68:H69)</f>
        <v>0</v>
      </c>
      <c r="I67" s="94">
        <f t="shared" si="55"/>
        <v>0</v>
      </c>
      <c r="J67" s="103">
        <f>SUM(J68:J69)</f>
        <v>0</v>
      </c>
      <c r="K67" s="253">
        <f t="shared" ref="K67:L67" si="56">SUM(K68:K69)</f>
        <v>0</v>
      </c>
      <c r="L67" s="94">
        <f t="shared" si="56"/>
        <v>0</v>
      </c>
      <c r="M67" s="91">
        <f>SUM(M68:M69)</f>
        <v>0</v>
      </c>
      <c r="N67" s="104">
        <f t="shared" ref="N67:O67" si="57">SUM(N68:N69)</f>
        <v>0</v>
      </c>
      <c r="O67" s="105">
        <f t="shared" si="57"/>
        <v>0</v>
      </c>
      <c r="P67" s="287"/>
    </row>
    <row r="68" spans="1:16" ht="24" x14ac:dyDescent="0.25">
      <c r="A68" s="420">
        <v>1210</v>
      </c>
      <c r="B68" s="107" t="s">
        <v>87</v>
      </c>
      <c r="C68" s="108">
        <f t="shared" si="4"/>
        <v>1519</v>
      </c>
      <c r="D68" s="266">
        <v>1519</v>
      </c>
      <c r="E68" s="267"/>
      <c r="F68" s="268">
        <f>D68+E68</f>
        <v>1519</v>
      </c>
      <c r="G68" s="266"/>
      <c r="H68" s="468"/>
      <c r="I68" s="268">
        <f>G68+H68</f>
        <v>0</v>
      </c>
      <c r="J68" s="114"/>
      <c r="K68" s="267"/>
      <c r="L68" s="268">
        <f>J68+K68</f>
        <v>0</v>
      </c>
      <c r="M68" s="270"/>
      <c r="N68" s="115"/>
      <c r="O68" s="269">
        <f>M68+N68</f>
        <v>0</v>
      </c>
      <c r="P68" s="271"/>
    </row>
    <row r="69" spans="1:16" ht="24" hidden="1" x14ac:dyDescent="0.25">
      <c r="A69" s="277">
        <v>1220</v>
      </c>
      <c r="B69" s="119" t="s">
        <v>88</v>
      </c>
      <c r="C69" s="120">
        <f t="shared" si="4"/>
        <v>0</v>
      </c>
      <c r="D69" s="278">
        <f>SUM(D70:D74)</f>
        <v>0</v>
      </c>
      <c r="E69" s="281">
        <f t="shared" ref="E69:F69" si="58">SUM(E70:E74)</f>
        <v>0</v>
      </c>
      <c r="F69" s="429">
        <f t="shared" si="58"/>
        <v>0</v>
      </c>
      <c r="G69" s="278">
        <f>SUM(G70:G74)</f>
        <v>0</v>
      </c>
      <c r="H69" s="280">
        <f t="shared" ref="H69:I69" si="59">SUM(H70:H74)</f>
        <v>0</v>
      </c>
      <c r="I69" s="274">
        <f t="shared" si="59"/>
        <v>0</v>
      </c>
      <c r="J69" s="280">
        <f>SUM(J70:J74)</f>
        <v>0</v>
      </c>
      <c r="K69" s="281">
        <f t="shared" ref="K69:L69" si="60">SUM(K70:K74)</f>
        <v>0</v>
      </c>
      <c r="L69" s="466">
        <f t="shared" si="60"/>
        <v>0</v>
      </c>
      <c r="M69" s="120">
        <f>SUM(M70:M74)</f>
        <v>0</v>
      </c>
      <c r="N69" s="281">
        <f t="shared" ref="N69:O69" si="61">SUM(N70:N74)</f>
        <v>0</v>
      </c>
      <c r="O69" s="274">
        <f t="shared" si="61"/>
        <v>0</v>
      </c>
      <c r="P69" s="276"/>
    </row>
    <row r="70" spans="1:16" ht="48" hidden="1" x14ac:dyDescent="0.25">
      <c r="A70" s="67">
        <v>1221</v>
      </c>
      <c r="B70" s="119" t="s">
        <v>89</v>
      </c>
      <c r="C70" s="120">
        <f t="shared" si="4"/>
        <v>0</v>
      </c>
      <c r="D70" s="272">
        <v>0</v>
      </c>
      <c r="E70" s="127"/>
      <c r="F70" s="429">
        <f t="shared" ref="F70:F74" si="62">D70+E70</f>
        <v>0</v>
      </c>
      <c r="G70" s="272"/>
      <c r="H70" s="126"/>
      <c r="I70" s="274">
        <f t="shared" ref="I70:I74" si="63">G70+H70</f>
        <v>0</v>
      </c>
      <c r="J70" s="126"/>
      <c r="K70" s="127"/>
      <c r="L70" s="466">
        <f t="shared" ref="L70:L74" si="64">J70+K70</f>
        <v>0</v>
      </c>
      <c r="M70" s="275"/>
      <c r="N70" s="127"/>
      <c r="O70" s="274">
        <f t="shared" ref="O70:O74" si="65">M70+N70</f>
        <v>0</v>
      </c>
      <c r="P70" s="276"/>
    </row>
    <row r="71" spans="1:16" hidden="1" x14ac:dyDescent="0.25">
      <c r="A71" s="67">
        <v>1223</v>
      </c>
      <c r="B71" s="119" t="s">
        <v>90</v>
      </c>
      <c r="C71" s="120">
        <f t="shared" si="4"/>
        <v>0</v>
      </c>
      <c r="D71" s="272">
        <v>0</v>
      </c>
      <c r="E71" s="127"/>
      <c r="F71" s="429">
        <f t="shared" si="62"/>
        <v>0</v>
      </c>
      <c r="G71" s="272"/>
      <c r="H71" s="126"/>
      <c r="I71" s="274">
        <f t="shared" si="63"/>
        <v>0</v>
      </c>
      <c r="J71" s="126"/>
      <c r="K71" s="127"/>
      <c r="L71" s="466">
        <f t="shared" si="64"/>
        <v>0</v>
      </c>
      <c r="M71" s="275"/>
      <c r="N71" s="127"/>
      <c r="O71" s="274">
        <f t="shared" si="65"/>
        <v>0</v>
      </c>
      <c r="P71" s="276"/>
    </row>
    <row r="72" spans="1:16" hidden="1" x14ac:dyDescent="0.25">
      <c r="A72" s="67">
        <v>1225</v>
      </c>
      <c r="B72" s="119" t="s">
        <v>91</v>
      </c>
      <c r="C72" s="120">
        <f t="shared" si="4"/>
        <v>0</v>
      </c>
      <c r="D72" s="272">
        <v>0</v>
      </c>
      <c r="E72" s="127"/>
      <c r="F72" s="429">
        <f t="shared" si="62"/>
        <v>0</v>
      </c>
      <c r="G72" s="272"/>
      <c r="H72" s="126"/>
      <c r="I72" s="274">
        <f t="shared" si="63"/>
        <v>0</v>
      </c>
      <c r="J72" s="126"/>
      <c r="K72" s="127"/>
      <c r="L72" s="466">
        <f t="shared" si="64"/>
        <v>0</v>
      </c>
      <c r="M72" s="275"/>
      <c r="N72" s="127"/>
      <c r="O72" s="274">
        <f t="shared" si="65"/>
        <v>0</v>
      </c>
      <c r="P72" s="276"/>
    </row>
    <row r="73" spans="1:16" ht="36" hidden="1" x14ac:dyDescent="0.25">
      <c r="A73" s="67">
        <v>1227</v>
      </c>
      <c r="B73" s="119" t="s">
        <v>92</v>
      </c>
      <c r="C73" s="120">
        <f t="shared" si="4"/>
        <v>0</v>
      </c>
      <c r="D73" s="272">
        <v>0</v>
      </c>
      <c r="E73" s="127"/>
      <c r="F73" s="429">
        <f t="shared" si="62"/>
        <v>0</v>
      </c>
      <c r="G73" s="272"/>
      <c r="H73" s="126"/>
      <c r="I73" s="274">
        <f t="shared" si="63"/>
        <v>0</v>
      </c>
      <c r="J73" s="126"/>
      <c r="K73" s="127"/>
      <c r="L73" s="466">
        <f t="shared" si="64"/>
        <v>0</v>
      </c>
      <c r="M73" s="275"/>
      <c r="N73" s="127"/>
      <c r="O73" s="274">
        <f t="shared" si="65"/>
        <v>0</v>
      </c>
      <c r="P73" s="276"/>
    </row>
    <row r="74" spans="1:16" ht="48" hidden="1" x14ac:dyDescent="0.25">
      <c r="A74" s="67">
        <v>1228</v>
      </c>
      <c r="B74" s="119" t="s">
        <v>93</v>
      </c>
      <c r="C74" s="120">
        <f t="shared" si="4"/>
        <v>0</v>
      </c>
      <c r="D74" s="272">
        <v>0</v>
      </c>
      <c r="E74" s="127"/>
      <c r="F74" s="429">
        <f t="shared" si="62"/>
        <v>0</v>
      </c>
      <c r="G74" s="272"/>
      <c r="H74" s="126"/>
      <c r="I74" s="274">
        <f t="shared" si="63"/>
        <v>0</v>
      </c>
      <c r="J74" s="126"/>
      <c r="K74" s="127"/>
      <c r="L74" s="466">
        <f t="shared" si="64"/>
        <v>0</v>
      </c>
      <c r="M74" s="275"/>
      <c r="N74" s="127"/>
      <c r="O74" s="274">
        <f t="shared" si="65"/>
        <v>0</v>
      </c>
      <c r="P74" s="276"/>
    </row>
    <row r="75" spans="1:16" x14ac:dyDescent="0.25">
      <c r="A75" s="242">
        <v>2000</v>
      </c>
      <c r="B75" s="242" t="s">
        <v>94</v>
      </c>
      <c r="C75" s="243">
        <f t="shared" si="4"/>
        <v>605214</v>
      </c>
      <c r="D75" s="244">
        <f>SUM(D76,D83,D130,D164,D165,D172)</f>
        <v>592655</v>
      </c>
      <c r="E75" s="245">
        <f t="shared" ref="E75:F75" si="66">SUM(E76,E83,E130,E164,E165,E172)</f>
        <v>-1667</v>
      </c>
      <c r="F75" s="246">
        <f t="shared" si="66"/>
        <v>590988</v>
      </c>
      <c r="G75" s="244">
        <f>SUM(G76,G83,G130,G164,G165,G172)</f>
        <v>19833</v>
      </c>
      <c r="H75" s="461">
        <f t="shared" ref="H75:I75" si="67">SUM(H76,H83,H130,H164,H165,H172)</f>
        <v>-5607</v>
      </c>
      <c r="I75" s="246">
        <f t="shared" si="67"/>
        <v>14226</v>
      </c>
      <c r="J75" s="247">
        <f>SUM(J76,J83,J130,J164,J165,J172)</f>
        <v>0</v>
      </c>
      <c r="K75" s="245">
        <f t="shared" ref="K75:L75" si="68">SUM(K76,K83,K130,K164,K165,K172)</f>
        <v>0</v>
      </c>
      <c r="L75" s="246">
        <f t="shared" si="68"/>
        <v>0</v>
      </c>
      <c r="M75" s="243">
        <f>SUM(M76,M83,M130,M164,M165,M172)</f>
        <v>0</v>
      </c>
      <c r="N75" s="249">
        <f t="shared" ref="N75:O75" si="69">SUM(N76,N83,N130,N164,N165,N172)</f>
        <v>0</v>
      </c>
      <c r="O75" s="248">
        <f t="shared" si="69"/>
        <v>0</v>
      </c>
      <c r="P75" s="250"/>
    </row>
    <row r="76" spans="1:16" ht="24" hidden="1" x14ac:dyDescent="0.25">
      <c r="A76" s="90">
        <v>2100</v>
      </c>
      <c r="B76" s="251" t="s">
        <v>95</v>
      </c>
      <c r="C76" s="91">
        <f t="shared" si="4"/>
        <v>0</v>
      </c>
      <c r="D76" s="252">
        <f>SUM(D77,D80)</f>
        <v>0</v>
      </c>
      <c r="E76" s="104">
        <f t="shared" ref="E76:F76" si="70">SUM(E77,E80)</f>
        <v>0</v>
      </c>
      <c r="F76" s="435">
        <f t="shared" si="70"/>
        <v>0</v>
      </c>
      <c r="G76" s="252">
        <f>SUM(G77,G80)</f>
        <v>0</v>
      </c>
      <c r="H76" s="103">
        <f t="shared" ref="H76:I76" si="71">SUM(H77,H80)</f>
        <v>0</v>
      </c>
      <c r="I76" s="105">
        <f t="shared" si="71"/>
        <v>0</v>
      </c>
      <c r="J76" s="103">
        <f>SUM(J77,J80)</f>
        <v>0</v>
      </c>
      <c r="K76" s="104">
        <f t="shared" ref="K76:L76" si="72">SUM(K77,K80)</f>
        <v>0</v>
      </c>
      <c r="L76" s="438">
        <f t="shared" si="72"/>
        <v>0</v>
      </c>
      <c r="M76" s="91">
        <f>SUM(M77,M80)</f>
        <v>0</v>
      </c>
      <c r="N76" s="104">
        <f t="shared" ref="N76:O76" si="73">SUM(N77,N80)</f>
        <v>0</v>
      </c>
      <c r="O76" s="105">
        <f t="shared" si="73"/>
        <v>0</v>
      </c>
      <c r="P76" s="287"/>
    </row>
    <row r="77" spans="1:16" ht="24" hidden="1" x14ac:dyDescent="0.25">
      <c r="A77" s="420">
        <v>2110</v>
      </c>
      <c r="B77" s="107" t="s">
        <v>96</v>
      </c>
      <c r="C77" s="108">
        <f t="shared" si="4"/>
        <v>0</v>
      </c>
      <c r="D77" s="289">
        <f>SUM(D78:D79)</f>
        <v>0</v>
      </c>
      <c r="E77" s="292">
        <f t="shared" ref="E77:F77" si="74">SUM(E78:E79)</f>
        <v>0</v>
      </c>
      <c r="F77" s="464">
        <f t="shared" si="74"/>
        <v>0</v>
      </c>
      <c r="G77" s="289">
        <f>SUM(G78:G79)</f>
        <v>0</v>
      </c>
      <c r="H77" s="291">
        <f t="shared" ref="H77:I77" si="75">SUM(H78:H79)</f>
        <v>0</v>
      </c>
      <c r="I77" s="269">
        <f t="shared" si="75"/>
        <v>0</v>
      </c>
      <c r="J77" s="291">
        <f>SUM(J78:J79)</f>
        <v>0</v>
      </c>
      <c r="K77" s="292">
        <f t="shared" ref="K77:L77" si="76">SUM(K78:K79)</f>
        <v>0</v>
      </c>
      <c r="L77" s="465">
        <f t="shared" si="76"/>
        <v>0</v>
      </c>
      <c r="M77" s="108">
        <f>SUM(M78:M79)</f>
        <v>0</v>
      </c>
      <c r="N77" s="292">
        <f t="shared" ref="N77:O77" si="77">SUM(N78:N79)</f>
        <v>0</v>
      </c>
      <c r="O77" s="269">
        <f t="shared" si="77"/>
        <v>0</v>
      </c>
      <c r="P77" s="271"/>
    </row>
    <row r="78" spans="1:16" hidden="1" x14ac:dyDescent="0.25">
      <c r="A78" s="67">
        <v>2111</v>
      </c>
      <c r="B78" s="119" t="s">
        <v>97</v>
      </c>
      <c r="C78" s="120">
        <f t="shared" si="4"/>
        <v>0</v>
      </c>
      <c r="D78" s="272">
        <v>0</v>
      </c>
      <c r="E78" s="127"/>
      <c r="F78" s="429">
        <f t="shared" ref="F78:F79" si="78">D78+E78</f>
        <v>0</v>
      </c>
      <c r="G78" s="272"/>
      <c r="H78" s="126"/>
      <c r="I78" s="274">
        <f t="shared" ref="I78:I79" si="79">G78+H78</f>
        <v>0</v>
      </c>
      <c r="J78" s="126"/>
      <c r="K78" s="127"/>
      <c r="L78" s="466">
        <f t="shared" ref="L78:L79" si="80">J78+K78</f>
        <v>0</v>
      </c>
      <c r="M78" s="275"/>
      <c r="N78" s="127"/>
      <c r="O78" s="274">
        <f t="shared" ref="O78:O79" si="81">M78+N78</f>
        <v>0</v>
      </c>
      <c r="P78" s="276"/>
    </row>
    <row r="79" spans="1:16" ht="24" hidden="1" x14ac:dyDescent="0.25">
      <c r="A79" s="67">
        <v>2112</v>
      </c>
      <c r="B79" s="119" t="s">
        <v>98</v>
      </c>
      <c r="C79" s="120">
        <f t="shared" si="4"/>
        <v>0</v>
      </c>
      <c r="D79" s="272">
        <v>0</v>
      </c>
      <c r="E79" s="127"/>
      <c r="F79" s="429">
        <f t="shared" si="78"/>
        <v>0</v>
      </c>
      <c r="G79" s="272"/>
      <c r="H79" s="126"/>
      <c r="I79" s="274">
        <f t="shared" si="79"/>
        <v>0</v>
      </c>
      <c r="J79" s="126"/>
      <c r="K79" s="127"/>
      <c r="L79" s="466">
        <f t="shared" si="80"/>
        <v>0</v>
      </c>
      <c r="M79" s="275"/>
      <c r="N79" s="127"/>
      <c r="O79" s="274">
        <f t="shared" si="81"/>
        <v>0</v>
      </c>
      <c r="P79" s="276"/>
    </row>
    <row r="80" spans="1:16" ht="24" hidden="1" x14ac:dyDescent="0.25">
      <c r="A80" s="277">
        <v>2120</v>
      </c>
      <c r="B80" s="119" t="s">
        <v>99</v>
      </c>
      <c r="C80" s="120">
        <f t="shared" si="4"/>
        <v>0</v>
      </c>
      <c r="D80" s="278">
        <f>SUM(D81:D82)</f>
        <v>0</v>
      </c>
      <c r="E80" s="281">
        <f t="shared" ref="E80:F80" si="82">SUM(E81:E82)</f>
        <v>0</v>
      </c>
      <c r="F80" s="429">
        <f t="shared" si="82"/>
        <v>0</v>
      </c>
      <c r="G80" s="278">
        <f>SUM(G81:G82)</f>
        <v>0</v>
      </c>
      <c r="H80" s="280">
        <f t="shared" ref="H80:I80" si="83">SUM(H81:H82)</f>
        <v>0</v>
      </c>
      <c r="I80" s="274">
        <f t="shared" si="83"/>
        <v>0</v>
      </c>
      <c r="J80" s="280">
        <f>SUM(J81:J82)</f>
        <v>0</v>
      </c>
      <c r="K80" s="281">
        <f t="shared" ref="K80:L80" si="84">SUM(K81:K82)</f>
        <v>0</v>
      </c>
      <c r="L80" s="466">
        <f t="shared" si="84"/>
        <v>0</v>
      </c>
      <c r="M80" s="120">
        <f>SUM(M81:M82)</f>
        <v>0</v>
      </c>
      <c r="N80" s="281">
        <f t="shared" ref="N80:O80" si="85">SUM(N81:N82)</f>
        <v>0</v>
      </c>
      <c r="O80" s="274">
        <f t="shared" si="85"/>
        <v>0</v>
      </c>
      <c r="P80" s="276"/>
    </row>
    <row r="81" spans="1:16" hidden="1" x14ac:dyDescent="0.25">
      <c r="A81" s="67">
        <v>2121</v>
      </c>
      <c r="B81" s="119" t="s">
        <v>97</v>
      </c>
      <c r="C81" s="120">
        <f t="shared" si="4"/>
        <v>0</v>
      </c>
      <c r="D81" s="272">
        <v>0</v>
      </c>
      <c r="E81" s="127"/>
      <c r="F81" s="429">
        <f t="shared" ref="F81:F82" si="86">D81+E81</f>
        <v>0</v>
      </c>
      <c r="G81" s="272"/>
      <c r="H81" s="126"/>
      <c r="I81" s="274">
        <f t="shared" ref="I81:I82" si="87">G81+H81</f>
        <v>0</v>
      </c>
      <c r="J81" s="126"/>
      <c r="K81" s="127"/>
      <c r="L81" s="466">
        <f t="shared" ref="L81:L82" si="88">J81+K81</f>
        <v>0</v>
      </c>
      <c r="M81" s="275"/>
      <c r="N81" s="127"/>
      <c r="O81" s="274">
        <f t="shared" ref="O81:O82" si="89">M81+N81</f>
        <v>0</v>
      </c>
      <c r="P81" s="276"/>
    </row>
    <row r="82" spans="1:16" ht="24" hidden="1" x14ac:dyDescent="0.25">
      <c r="A82" s="67">
        <v>2122</v>
      </c>
      <c r="B82" s="119" t="s">
        <v>98</v>
      </c>
      <c r="C82" s="120">
        <f t="shared" si="4"/>
        <v>0</v>
      </c>
      <c r="D82" s="272">
        <v>0</v>
      </c>
      <c r="E82" s="127"/>
      <c r="F82" s="429">
        <f t="shared" si="86"/>
        <v>0</v>
      </c>
      <c r="G82" s="272"/>
      <c r="H82" s="126"/>
      <c r="I82" s="274">
        <f t="shared" si="87"/>
        <v>0</v>
      </c>
      <c r="J82" s="126"/>
      <c r="K82" s="127"/>
      <c r="L82" s="466">
        <f t="shared" si="88"/>
        <v>0</v>
      </c>
      <c r="M82" s="275"/>
      <c r="N82" s="127"/>
      <c r="O82" s="274">
        <f t="shared" si="89"/>
        <v>0</v>
      </c>
      <c r="P82" s="276"/>
    </row>
    <row r="83" spans="1:16" x14ac:dyDescent="0.25">
      <c r="A83" s="90">
        <v>2200</v>
      </c>
      <c r="B83" s="251" t="s">
        <v>100</v>
      </c>
      <c r="C83" s="91">
        <f t="shared" si="4"/>
        <v>597403</v>
      </c>
      <c r="D83" s="252">
        <f>SUM(D84,D89,D95,D103,D112,D116,D122,D128)</f>
        <v>585570</v>
      </c>
      <c r="E83" s="253">
        <f t="shared" ref="E83:F83" si="90">SUM(E84,E89,E95,E103,E112,E116,E122,E128)</f>
        <v>-1667</v>
      </c>
      <c r="F83" s="94">
        <f t="shared" si="90"/>
        <v>583903</v>
      </c>
      <c r="G83" s="252">
        <f>SUM(G84,G89,G95,G103,G112,G116,G122,G128)</f>
        <v>19833</v>
      </c>
      <c r="H83" s="438">
        <f t="shared" ref="H83:I83" si="91">SUM(H84,H89,H95,H103,H112,H116,H122,H128)</f>
        <v>-6333</v>
      </c>
      <c r="I83" s="94">
        <f t="shared" si="91"/>
        <v>13500</v>
      </c>
      <c r="J83" s="103">
        <f>SUM(J84,J89,J95,J103,J112,J116,J122,J128)</f>
        <v>0</v>
      </c>
      <c r="K83" s="253">
        <f t="shared" ref="K83:L83" si="92">SUM(K84,K89,K95,K103,K112,K116,K122,K128)</f>
        <v>0</v>
      </c>
      <c r="L83" s="94">
        <f t="shared" si="92"/>
        <v>0</v>
      </c>
      <c r="M83" s="147">
        <f>SUM(M84,M89,M95,M103,M112,M116,M122,M128)</f>
        <v>0</v>
      </c>
      <c r="N83" s="293">
        <f t="shared" ref="N83:O83" si="93">SUM(N84,N89,N95,N103,N112,N116,N122,N128)</f>
        <v>0</v>
      </c>
      <c r="O83" s="294">
        <f t="shared" si="93"/>
        <v>0</v>
      </c>
      <c r="P83" s="295"/>
    </row>
    <row r="84" spans="1:16" ht="24" hidden="1" x14ac:dyDescent="0.25">
      <c r="A84" s="258">
        <v>2210</v>
      </c>
      <c r="B84" s="191" t="s">
        <v>101</v>
      </c>
      <c r="C84" s="199">
        <f t="shared" si="4"/>
        <v>0</v>
      </c>
      <c r="D84" s="259">
        <f>SUM(D85:D88)</f>
        <v>0</v>
      </c>
      <c r="E84" s="264">
        <f t="shared" ref="E84:F84" si="94">SUM(E85:E88)</f>
        <v>0</v>
      </c>
      <c r="F84" s="462">
        <f t="shared" si="94"/>
        <v>0</v>
      </c>
      <c r="G84" s="259">
        <f>SUM(G85:G88)</f>
        <v>0</v>
      </c>
      <c r="H84" s="262">
        <f t="shared" ref="H84:I84" si="95">SUM(H85:H88)</f>
        <v>0</v>
      </c>
      <c r="I84" s="263">
        <f t="shared" si="95"/>
        <v>0</v>
      </c>
      <c r="J84" s="262">
        <f>SUM(J85:J88)</f>
        <v>0</v>
      </c>
      <c r="K84" s="264">
        <f t="shared" ref="K84:L84" si="96">SUM(K85:K88)</f>
        <v>0</v>
      </c>
      <c r="L84" s="463">
        <f t="shared" si="96"/>
        <v>0</v>
      </c>
      <c r="M84" s="199">
        <f>SUM(M85:M88)</f>
        <v>0</v>
      </c>
      <c r="N84" s="264">
        <f t="shared" ref="N84:O84" si="97">SUM(N85:N88)</f>
        <v>0</v>
      </c>
      <c r="O84" s="263">
        <f t="shared" si="97"/>
        <v>0</v>
      </c>
      <c r="P84" s="265"/>
    </row>
    <row r="85" spans="1:16" ht="24" hidden="1" x14ac:dyDescent="0.25">
      <c r="A85" s="56">
        <v>2211</v>
      </c>
      <c r="B85" s="107" t="s">
        <v>102</v>
      </c>
      <c r="C85" s="108">
        <f t="shared" ref="C85:C148" si="98">F85+I85+L85+O85</f>
        <v>0</v>
      </c>
      <c r="D85" s="266">
        <v>0</v>
      </c>
      <c r="E85" s="115"/>
      <c r="F85" s="464">
        <f t="shared" ref="F85:F88" si="99">D85+E85</f>
        <v>0</v>
      </c>
      <c r="G85" s="266"/>
      <c r="H85" s="114"/>
      <c r="I85" s="269">
        <f t="shared" ref="I85:I88" si="100">G85+H85</f>
        <v>0</v>
      </c>
      <c r="J85" s="114"/>
      <c r="K85" s="115"/>
      <c r="L85" s="465">
        <f t="shared" ref="L85:L88" si="101">J85+K85</f>
        <v>0</v>
      </c>
      <c r="M85" s="270"/>
      <c r="N85" s="115"/>
      <c r="O85" s="269">
        <f t="shared" ref="O85:O88" si="102">M85+N85</f>
        <v>0</v>
      </c>
      <c r="P85" s="271"/>
    </row>
    <row r="86" spans="1:16" ht="36" hidden="1" x14ac:dyDescent="0.25">
      <c r="A86" s="67">
        <v>2212</v>
      </c>
      <c r="B86" s="119" t="s">
        <v>103</v>
      </c>
      <c r="C86" s="120">
        <f t="shared" si="98"/>
        <v>0</v>
      </c>
      <c r="D86" s="272">
        <v>0</v>
      </c>
      <c r="E86" s="127"/>
      <c r="F86" s="429">
        <f t="shared" si="99"/>
        <v>0</v>
      </c>
      <c r="G86" s="272"/>
      <c r="H86" s="126"/>
      <c r="I86" s="274">
        <f t="shared" si="100"/>
        <v>0</v>
      </c>
      <c r="J86" s="126"/>
      <c r="K86" s="127"/>
      <c r="L86" s="466">
        <f t="shared" si="101"/>
        <v>0</v>
      </c>
      <c r="M86" s="275"/>
      <c r="N86" s="127"/>
      <c r="O86" s="274">
        <f t="shared" si="102"/>
        <v>0</v>
      </c>
      <c r="P86" s="276"/>
    </row>
    <row r="87" spans="1:16" ht="24" hidden="1" x14ac:dyDescent="0.25">
      <c r="A87" s="67">
        <v>2214</v>
      </c>
      <c r="B87" s="119" t="s">
        <v>104</v>
      </c>
      <c r="C87" s="120">
        <f t="shared" si="98"/>
        <v>0</v>
      </c>
      <c r="D87" s="272">
        <v>0</v>
      </c>
      <c r="E87" s="127"/>
      <c r="F87" s="429">
        <f t="shared" si="99"/>
        <v>0</v>
      </c>
      <c r="G87" s="272"/>
      <c r="H87" s="126"/>
      <c r="I87" s="274">
        <f t="shared" si="100"/>
        <v>0</v>
      </c>
      <c r="J87" s="126"/>
      <c r="K87" s="127"/>
      <c r="L87" s="466">
        <f t="shared" si="101"/>
        <v>0</v>
      </c>
      <c r="M87" s="275"/>
      <c r="N87" s="127"/>
      <c r="O87" s="274">
        <f t="shared" si="102"/>
        <v>0</v>
      </c>
      <c r="P87" s="276"/>
    </row>
    <row r="88" spans="1:16" hidden="1" x14ac:dyDescent="0.25">
      <c r="A88" s="67">
        <v>2219</v>
      </c>
      <c r="B88" s="119" t="s">
        <v>105</v>
      </c>
      <c r="C88" s="120">
        <f t="shared" si="98"/>
        <v>0</v>
      </c>
      <c r="D88" s="272">
        <v>0</v>
      </c>
      <c r="E88" s="127"/>
      <c r="F88" s="429">
        <f t="shared" si="99"/>
        <v>0</v>
      </c>
      <c r="G88" s="272"/>
      <c r="H88" s="126"/>
      <c r="I88" s="274">
        <f t="shared" si="100"/>
        <v>0</v>
      </c>
      <c r="J88" s="126"/>
      <c r="K88" s="127"/>
      <c r="L88" s="466">
        <f t="shared" si="101"/>
        <v>0</v>
      </c>
      <c r="M88" s="275"/>
      <c r="N88" s="127"/>
      <c r="O88" s="274">
        <f t="shared" si="102"/>
        <v>0</v>
      </c>
      <c r="P88" s="276"/>
    </row>
    <row r="89" spans="1:16" ht="24" hidden="1" x14ac:dyDescent="0.25">
      <c r="A89" s="277">
        <v>2220</v>
      </c>
      <c r="B89" s="119" t="s">
        <v>106</v>
      </c>
      <c r="C89" s="120">
        <f t="shared" si="98"/>
        <v>0</v>
      </c>
      <c r="D89" s="278">
        <f>SUM(D90:D94)</f>
        <v>0</v>
      </c>
      <c r="E89" s="281">
        <f t="shared" ref="E89:F89" si="103">SUM(E90:E94)</f>
        <v>0</v>
      </c>
      <c r="F89" s="429">
        <f t="shared" si="103"/>
        <v>0</v>
      </c>
      <c r="G89" s="278">
        <f>SUM(G90:G94)</f>
        <v>0</v>
      </c>
      <c r="H89" s="280">
        <f t="shared" ref="H89:I89" si="104">SUM(H90:H94)</f>
        <v>0</v>
      </c>
      <c r="I89" s="274">
        <f t="shared" si="104"/>
        <v>0</v>
      </c>
      <c r="J89" s="280">
        <f>SUM(J90:J94)</f>
        <v>0</v>
      </c>
      <c r="K89" s="281">
        <f t="shared" ref="K89:L89" si="105">SUM(K90:K94)</f>
        <v>0</v>
      </c>
      <c r="L89" s="466">
        <f t="shared" si="105"/>
        <v>0</v>
      </c>
      <c r="M89" s="120">
        <f>SUM(M90:M94)</f>
        <v>0</v>
      </c>
      <c r="N89" s="281">
        <f t="shared" ref="N89:O89" si="106">SUM(N90:N94)</f>
        <v>0</v>
      </c>
      <c r="O89" s="274">
        <f t="shared" si="106"/>
        <v>0</v>
      </c>
      <c r="P89" s="276"/>
    </row>
    <row r="90" spans="1:16" ht="24" hidden="1" x14ac:dyDescent="0.25">
      <c r="A90" s="67">
        <v>2221</v>
      </c>
      <c r="B90" s="119" t="s">
        <v>107</v>
      </c>
      <c r="C90" s="120">
        <f t="shared" si="98"/>
        <v>0</v>
      </c>
      <c r="D90" s="272">
        <v>0</v>
      </c>
      <c r="E90" s="127"/>
      <c r="F90" s="429">
        <f t="shared" ref="F90:F94" si="107">D90+E90</f>
        <v>0</v>
      </c>
      <c r="G90" s="272"/>
      <c r="H90" s="126"/>
      <c r="I90" s="274">
        <f t="shared" ref="I90:I94" si="108">G90+H90</f>
        <v>0</v>
      </c>
      <c r="J90" s="126"/>
      <c r="K90" s="127"/>
      <c r="L90" s="466">
        <f t="shared" ref="L90:L94" si="109">J90+K90</f>
        <v>0</v>
      </c>
      <c r="M90" s="275"/>
      <c r="N90" s="127"/>
      <c r="O90" s="274">
        <f t="shared" ref="O90:O94" si="110">M90+N90</f>
        <v>0</v>
      </c>
      <c r="P90" s="276"/>
    </row>
    <row r="91" spans="1:16" hidden="1" x14ac:dyDescent="0.25">
      <c r="A91" s="67">
        <v>2222</v>
      </c>
      <c r="B91" s="119" t="s">
        <v>108</v>
      </c>
      <c r="C91" s="120">
        <f t="shared" si="98"/>
        <v>0</v>
      </c>
      <c r="D91" s="272">
        <v>0</v>
      </c>
      <c r="E91" s="127"/>
      <c r="F91" s="429">
        <f t="shared" si="107"/>
        <v>0</v>
      </c>
      <c r="G91" s="272"/>
      <c r="H91" s="126"/>
      <c r="I91" s="274">
        <f t="shared" si="108"/>
        <v>0</v>
      </c>
      <c r="J91" s="126"/>
      <c r="K91" s="127"/>
      <c r="L91" s="466">
        <f t="shared" si="109"/>
        <v>0</v>
      </c>
      <c r="M91" s="275"/>
      <c r="N91" s="127"/>
      <c r="O91" s="274">
        <f t="shared" si="110"/>
        <v>0</v>
      </c>
      <c r="P91" s="276"/>
    </row>
    <row r="92" spans="1:16" hidden="1" x14ac:dyDescent="0.25">
      <c r="A92" s="67">
        <v>2223</v>
      </c>
      <c r="B92" s="119" t="s">
        <v>109</v>
      </c>
      <c r="C92" s="120">
        <f t="shared" si="98"/>
        <v>0</v>
      </c>
      <c r="D92" s="272">
        <v>0</v>
      </c>
      <c r="E92" s="127"/>
      <c r="F92" s="429">
        <f t="shared" si="107"/>
        <v>0</v>
      </c>
      <c r="G92" s="272"/>
      <c r="H92" s="126"/>
      <c r="I92" s="274">
        <f t="shared" si="108"/>
        <v>0</v>
      </c>
      <c r="J92" s="126"/>
      <c r="K92" s="127"/>
      <c r="L92" s="466">
        <f t="shared" si="109"/>
        <v>0</v>
      </c>
      <c r="M92" s="275"/>
      <c r="N92" s="127"/>
      <c r="O92" s="274">
        <f t="shared" si="110"/>
        <v>0</v>
      </c>
      <c r="P92" s="276"/>
    </row>
    <row r="93" spans="1:16" ht="48" hidden="1" x14ac:dyDescent="0.25">
      <c r="A93" s="67">
        <v>2224</v>
      </c>
      <c r="B93" s="119" t="s">
        <v>110</v>
      </c>
      <c r="C93" s="120">
        <f t="shared" si="98"/>
        <v>0</v>
      </c>
      <c r="D93" s="272">
        <v>0</v>
      </c>
      <c r="E93" s="127"/>
      <c r="F93" s="429">
        <f t="shared" si="107"/>
        <v>0</v>
      </c>
      <c r="G93" s="272"/>
      <c r="H93" s="126"/>
      <c r="I93" s="274">
        <f t="shared" si="108"/>
        <v>0</v>
      </c>
      <c r="J93" s="126"/>
      <c r="K93" s="127"/>
      <c r="L93" s="466">
        <f t="shared" si="109"/>
        <v>0</v>
      </c>
      <c r="M93" s="275"/>
      <c r="N93" s="127"/>
      <c r="O93" s="274">
        <f t="shared" si="110"/>
        <v>0</v>
      </c>
      <c r="P93" s="276"/>
    </row>
    <row r="94" spans="1:16" ht="24" hidden="1" x14ac:dyDescent="0.25">
      <c r="A94" s="67">
        <v>2229</v>
      </c>
      <c r="B94" s="119" t="s">
        <v>111</v>
      </c>
      <c r="C94" s="120">
        <f t="shared" si="98"/>
        <v>0</v>
      </c>
      <c r="D94" s="272">
        <v>0</v>
      </c>
      <c r="E94" s="127"/>
      <c r="F94" s="429">
        <f t="shared" si="107"/>
        <v>0</v>
      </c>
      <c r="G94" s="272"/>
      <c r="H94" s="126"/>
      <c r="I94" s="274">
        <f t="shared" si="108"/>
        <v>0</v>
      </c>
      <c r="J94" s="126"/>
      <c r="K94" s="127"/>
      <c r="L94" s="466">
        <f t="shared" si="109"/>
        <v>0</v>
      </c>
      <c r="M94" s="275"/>
      <c r="N94" s="127"/>
      <c r="O94" s="274">
        <f t="shared" si="110"/>
        <v>0</v>
      </c>
      <c r="P94" s="276"/>
    </row>
    <row r="95" spans="1:16" ht="36" x14ac:dyDescent="0.25">
      <c r="A95" s="277">
        <v>2230</v>
      </c>
      <c r="B95" s="119" t="s">
        <v>112</v>
      </c>
      <c r="C95" s="120">
        <f t="shared" si="98"/>
        <v>4800</v>
      </c>
      <c r="D95" s="278">
        <f>SUM(D96:D102)</f>
        <v>4800</v>
      </c>
      <c r="E95" s="279">
        <f t="shared" ref="E95:F95" si="111">SUM(E96:E102)</f>
        <v>0</v>
      </c>
      <c r="F95" s="71">
        <f t="shared" si="111"/>
        <v>4800</v>
      </c>
      <c r="G95" s="278">
        <f>SUM(G96:G102)</f>
        <v>0</v>
      </c>
      <c r="H95" s="466">
        <f t="shared" ref="H95:I95" si="112">SUM(H96:H102)</f>
        <v>0</v>
      </c>
      <c r="I95" s="71">
        <f t="shared" si="112"/>
        <v>0</v>
      </c>
      <c r="J95" s="280">
        <f>SUM(J96:J102)</f>
        <v>0</v>
      </c>
      <c r="K95" s="279">
        <f t="shared" ref="K95:L95" si="113">SUM(K96:K102)</f>
        <v>0</v>
      </c>
      <c r="L95" s="71">
        <f t="shared" si="113"/>
        <v>0</v>
      </c>
      <c r="M95" s="120">
        <f>SUM(M96:M102)</f>
        <v>0</v>
      </c>
      <c r="N95" s="281">
        <f t="shared" ref="N95:O95" si="114">SUM(N96:N102)</f>
        <v>0</v>
      </c>
      <c r="O95" s="274">
        <f t="shared" si="114"/>
        <v>0</v>
      </c>
      <c r="P95" s="276"/>
    </row>
    <row r="96" spans="1:16" ht="24" x14ac:dyDescent="0.25">
      <c r="A96" s="67">
        <v>2231</v>
      </c>
      <c r="B96" s="119" t="s">
        <v>113</v>
      </c>
      <c r="C96" s="120">
        <f t="shared" si="98"/>
        <v>4800</v>
      </c>
      <c r="D96" s="272">
        <v>4800</v>
      </c>
      <c r="E96" s="273"/>
      <c r="F96" s="71">
        <f t="shared" ref="F96:F102" si="115">D96+E96</f>
        <v>4800</v>
      </c>
      <c r="G96" s="272"/>
      <c r="H96" s="469"/>
      <c r="I96" s="71">
        <f t="shared" ref="I96:I102" si="116">G96+H96</f>
        <v>0</v>
      </c>
      <c r="J96" s="126"/>
      <c r="K96" s="273"/>
      <c r="L96" s="71">
        <f t="shared" ref="L96:L102" si="117">J96+K96</f>
        <v>0</v>
      </c>
      <c r="M96" s="275"/>
      <c r="N96" s="127"/>
      <c r="O96" s="274">
        <f t="shared" ref="O96:O102" si="118">M96+N96</f>
        <v>0</v>
      </c>
      <c r="P96" s="276"/>
    </row>
    <row r="97" spans="1:16" ht="24.75" hidden="1" customHeight="1" x14ac:dyDescent="0.25">
      <c r="A97" s="67">
        <v>2232</v>
      </c>
      <c r="B97" s="119" t="s">
        <v>114</v>
      </c>
      <c r="C97" s="120">
        <f t="shared" si="98"/>
        <v>0</v>
      </c>
      <c r="D97" s="272">
        <v>0</v>
      </c>
      <c r="E97" s="127"/>
      <c r="F97" s="429">
        <f t="shared" si="115"/>
        <v>0</v>
      </c>
      <c r="G97" s="272"/>
      <c r="H97" s="126"/>
      <c r="I97" s="274">
        <f t="shared" si="116"/>
        <v>0</v>
      </c>
      <c r="J97" s="126"/>
      <c r="K97" s="127"/>
      <c r="L97" s="466">
        <f t="shared" si="117"/>
        <v>0</v>
      </c>
      <c r="M97" s="275"/>
      <c r="N97" s="127"/>
      <c r="O97" s="274">
        <f t="shared" si="118"/>
        <v>0</v>
      </c>
      <c r="P97" s="276"/>
    </row>
    <row r="98" spans="1:16" ht="24" hidden="1" x14ac:dyDescent="0.25">
      <c r="A98" s="56">
        <v>2233</v>
      </c>
      <c r="B98" s="107" t="s">
        <v>115</v>
      </c>
      <c r="C98" s="108">
        <f t="shared" si="98"/>
        <v>0</v>
      </c>
      <c r="D98" s="266">
        <v>0</v>
      </c>
      <c r="E98" s="115"/>
      <c r="F98" s="464">
        <f t="shared" si="115"/>
        <v>0</v>
      </c>
      <c r="G98" s="266"/>
      <c r="H98" s="114"/>
      <c r="I98" s="269">
        <f t="shared" si="116"/>
        <v>0</v>
      </c>
      <c r="J98" s="114"/>
      <c r="K98" s="115"/>
      <c r="L98" s="465">
        <f t="shared" si="117"/>
        <v>0</v>
      </c>
      <c r="M98" s="270"/>
      <c r="N98" s="115"/>
      <c r="O98" s="269">
        <f t="shared" si="118"/>
        <v>0</v>
      </c>
      <c r="P98" s="271"/>
    </row>
    <row r="99" spans="1:16" ht="36" hidden="1" x14ac:dyDescent="0.25">
      <c r="A99" s="67">
        <v>2234</v>
      </c>
      <c r="B99" s="119" t="s">
        <v>116</v>
      </c>
      <c r="C99" s="120">
        <f t="shared" si="98"/>
        <v>0</v>
      </c>
      <c r="D99" s="272">
        <v>0</v>
      </c>
      <c r="E99" s="127"/>
      <c r="F99" s="429">
        <f t="shared" si="115"/>
        <v>0</v>
      </c>
      <c r="G99" s="272"/>
      <c r="H99" s="126"/>
      <c r="I99" s="274">
        <f t="shared" si="116"/>
        <v>0</v>
      </c>
      <c r="J99" s="126"/>
      <c r="K99" s="127"/>
      <c r="L99" s="466">
        <f t="shared" si="117"/>
        <v>0</v>
      </c>
      <c r="M99" s="275"/>
      <c r="N99" s="127"/>
      <c r="O99" s="274">
        <f t="shared" si="118"/>
        <v>0</v>
      </c>
      <c r="P99" s="276"/>
    </row>
    <row r="100" spans="1:16" ht="24" hidden="1" x14ac:dyDescent="0.25">
      <c r="A100" s="67">
        <v>2235</v>
      </c>
      <c r="B100" s="119" t="s">
        <v>117</v>
      </c>
      <c r="C100" s="120">
        <f t="shared" si="98"/>
        <v>0</v>
      </c>
      <c r="D100" s="272">
        <v>0</v>
      </c>
      <c r="E100" s="127"/>
      <c r="F100" s="429">
        <f t="shared" si="115"/>
        <v>0</v>
      </c>
      <c r="G100" s="272"/>
      <c r="H100" s="126"/>
      <c r="I100" s="274">
        <f t="shared" si="116"/>
        <v>0</v>
      </c>
      <c r="J100" s="126"/>
      <c r="K100" s="127"/>
      <c r="L100" s="466">
        <f t="shared" si="117"/>
        <v>0</v>
      </c>
      <c r="M100" s="275"/>
      <c r="N100" s="127"/>
      <c r="O100" s="274">
        <f t="shared" si="118"/>
        <v>0</v>
      </c>
      <c r="P100" s="276"/>
    </row>
    <row r="101" spans="1:16" hidden="1" x14ac:dyDescent="0.25">
      <c r="A101" s="67">
        <v>2236</v>
      </c>
      <c r="B101" s="119" t="s">
        <v>118</v>
      </c>
      <c r="C101" s="120">
        <f t="shared" si="98"/>
        <v>0</v>
      </c>
      <c r="D101" s="272">
        <v>0</v>
      </c>
      <c r="E101" s="127"/>
      <c r="F101" s="429">
        <f t="shared" si="115"/>
        <v>0</v>
      </c>
      <c r="G101" s="272"/>
      <c r="H101" s="126"/>
      <c r="I101" s="274">
        <f t="shared" si="116"/>
        <v>0</v>
      </c>
      <c r="J101" s="126"/>
      <c r="K101" s="127"/>
      <c r="L101" s="466">
        <f t="shared" si="117"/>
        <v>0</v>
      </c>
      <c r="M101" s="275"/>
      <c r="N101" s="127"/>
      <c r="O101" s="274">
        <f t="shared" si="118"/>
        <v>0</v>
      </c>
      <c r="P101" s="276"/>
    </row>
    <row r="102" spans="1:16" ht="24" hidden="1" x14ac:dyDescent="0.25">
      <c r="A102" s="67">
        <v>2239</v>
      </c>
      <c r="B102" s="119" t="s">
        <v>119</v>
      </c>
      <c r="C102" s="120">
        <f t="shared" si="98"/>
        <v>0</v>
      </c>
      <c r="D102" s="272">
        <v>0</v>
      </c>
      <c r="E102" s="127"/>
      <c r="F102" s="429">
        <f t="shared" si="115"/>
        <v>0</v>
      </c>
      <c r="G102" s="272"/>
      <c r="H102" s="126"/>
      <c r="I102" s="274">
        <f t="shared" si="116"/>
        <v>0</v>
      </c>
      <c r="J102" s="126"/>
      <c r="K102" s="127"/>
      <c r="L102" s="466">
        <f t="shared" si="117"/>
        <v>0</v>
      </c>
      <c r="M102" s="275"/>
      <c r="N102" s="127"/>
      <c r="O102" s="274">
        <f t="shared" si="118"/>
        <v>0</v>
      </c>
      <c r="P102" s="276"/>
    </row>
    <row r="103" spans="1:16" ht="36" x14ac:dyDescent="0.25">
      <c r="A103" s="277">
        <v>2240</v>
      </c>
      <c r="B103" s="119" t="s">
        <v>120</v>
      </c>
      <c r="C103" s="120">
        <f t="shared" si="98"/>
        <v>182</v>
      </c>
      <c r="D103" s="278">
        <f>SUM(D104:D111)</f>
        <v>182</v>
      </c>
      <c r="E103" s="279">
        <f t="shared" ref="E103:F103" si="119">SUM(E104:E111)</f>
        <v>0</v>
      </c>
      <c r="F103" s="71">
        <f t="shared" si="119"/>
        <v>182</v>
      </c>
      <c r="G103" s="278">
        <f>SUM(G104:G111)</f>
        <v>0</v>
      </c>
      <c r="H103" s="466">
        <f t="shared" ref="H103:I103" si="120">SUM(H104:H111)</f>
        <v>0</v>
      </c>
      <c r="I103" s="71">
        <f t="shared" si="120"/>
        <v>0</v>
      </c>
      <c r="J103" s="280">
        <f>SUM(J104:J111)</f>
        <v>0</v>
      </c>
      <c r="K103" s="279">
        <f t="shared" ref="K103:L103" si="121">SUM(K104:K111)</f>
        <v>0</v>
      </c>
      <c r="L103" s="71">
        <f t="shared" si="121"/>
        <v>0</v>
      </c>
      <c r="M103" s="120">
        <f>SUM(M104:M111)</f>
        <v>0</v>
      </c>
      <c r="N103" s="281">
        <f t="shared" ref="N103:O103" si="122">SUM(N104:N111)</f>
        <v>0</v>
      </c>
      <c r="O103" s="274">
        <f t="shared" si="122"/>
        <v>0</v>
      </c>
      <c r="P103" s="276"/>
    </row>
    <row r="104" spans="1:16" hidden="1" x14ac:dyDescent="0.25">
      <c r="A104" s="67">
        <v>2241</v>
      </c>
      <c r="B104" s="119" t="s">
        <v>121</v>
      </c>
      <c r="C104" s="120">
        <f t="shared" si="98"/>
        <v>0</v>
      </c>
      <c r="D104" s="272">
        <v>0</v>
      </c>
      <c r="E104" s="127"/>
      <c r="F104" s="429">
        <f t="shared" ref="F104:F111" si="123">D104+E104</f>
        <v>0</v>
      </c>
      <c r="G104" s="272"/>
      <c r="H104" s="126"/>
      <c r="I104" s="274">
        <f t="shared" ref="I104:I111" si="124">G104+H104</f>
        <v>0</v>
      </c>
      <c r="J104" s="126"/>
      <c r="K104" s="127"/>
      <c r="L104" s="466">
        <f t="shared" ref="L104:L111" si="125">J104+K104</f>
        <v>0</v>
      </c>
      <c r="M104" s="275"/>
      <c r="N104" s="127"/>
      <c r="O104" s="274">
        <f t="shared" ref="O104:O111" si="126">M104+N104</f>
        <v>0</v>
      </c>
      <c r="P104" s="276"/>
    </row>
    <row r="105" spans="1:16" ht="24" hidden="1" x14ac:dyDescent="0.25">
      <c r="A105" s="67">
        <v>2242</v>
      </c>
      <c r="B105" s="119" t="s">
        <v>122</v>
      </c>
      <c r="C105" s="120">
        <f t="shared" si="98"/>
        <v>0</v>
      </c>
      <c r="D105" s="272">
        <v>0</v>
      </c>
      <c r="E105" s="127"/>
      <c r="F105" s="429">
        <f t="shared" si="123"/>
        <v>0</v>
      </c>
      <c r="G105" s="272"/>
      <c r="H105" s="126"/>
      <c r="I105" s="274">
        <f t="shared" si="124"/>
        <v>0</v>
      </c>
      <c r="J105" s="126"/>
      <c r="K105" s="127"/>
      <c r="L105" s="466">
        <f t="shared" si="125"/>
        <v>0</v>
      </c>
      <c r="M105" s="275"/>
      <c r="N105" s="127"/>
      <c r="O105" s="274">
        <f t="shared" si="126"/>
        <v>0</v>
      </c>
      <c r="P105" s="276"/>
    </row>
    <row r="106" spans="1:16" ht="24" x14ac:dyDescent="0.25">
      <c r="A106" s="67">
        <v>2243</v>
      </c>
      <c r="B106" s="119" t="s">
        <v>123</v>
      </c>
      <c r="C106" s="120">
        <f t="shared" si="98"/>
        <v>182</v>
      </c>
      <c r="D106" s="272">
        <v>182</v>
      </c>
      <c r="E106" s="273"/>
      <c r="F106" s="71">
        <f t="shared" si="123"/>
        <v>182</v>
      </c>
      <c r="G106" s="272"/>
      <c r="H106" s="469"/>
      <c r="I106" s="71">
        <f t="shared" si="124"/>
        <v>0</v>
      </c>
      <c r="J106" s="126"/>
      <c r="K106" s="273"/>
      <c r="L106" s="71">
        <f t="shared" si="125"/>
        <v>0</v>
      </c>
      <c r="M106" s="275"/>
      <c r="N106" s="127"/>
      <c r="O106" s="274">
        <f t="shared" si="126"/>
        <v>0</v>
      </c>
      <c r="P106" s="276"/>
    </row>
    <row r="107" spans="1:16" hidden="1" x14ac:dyDescent="0.25">
      <c r="A107" s="67">
        <v>2244</v>
      </c>
      <c r="B107" s="119" t="s">
        <v>124</v>
      </c>
      <c r="C107" s="120">
        <f t="shared" si="98"/>
        <v>0</v>
      </c>
      <c r="D107" s="272">
        <v>0</v>
      </c>
      <c r="E107" s="127"/>
      <c r="F107" s="429">
        <f t="shared" si="123"/>
        <v>0</v>
      </c>
      <c r="G107" s="272"/>
      <c r="H107" s="126"/>
      <c r="I107" s="274">
        <f t="shared" si="124"/>
        <v>0</v>
      </c>
      <c r="J107" s="126"/>
      <c r="K107" s="127"/>
      <c r="L107" s="466">
        <f t="shared" si="125"/>
        <v>0</v>
      </c>
      <c r="M107" s="275"/>
      <c r="N107" s="127"/>
      <c r="O107" s="274">
        <f t="shared" si="126"/>
        <v>0</v>
      </c>
      <c r="P107" s="276"/>
    </row>
    <row r="108" spans="1:16" ht="24" hidden="1" x14ac:dyDescent="0.25">
      <c r="A108" s="67">
        <v>2246</v>
      </c>
      <c r="B108" s="119" t="s">
        <v>125</v>
      </c>
      <c r="C108" s="120">
        <f t="shared" si="98"/>
        <v>0</v>
      </c>
      <c r="D108" s="272">
        <v>0</v>
      </c>
      <c r="E108" s="127"/>
      <c r="F108" s="429">
        <f t="shared" si="123"/>
        <v>0</v>
      </c>
      <c r="G108" s="272"/>
      <c r="H108" s="126"/>
      <c r="I108" s="274">
        <f t="shared" si="124"/>
        <v>0</v>
      </c>
      <c r="J108" s="126"/>
      <c r="K108" s="127"/>
      <c r="L108" s="466">
        <f t="shared" si="125"/>
        <v>0</v>
      </c>
      <c r="M108" s="275"/>
      <c r="N108" s="127"/>
      <c r="O108" s="274">
        <f t="shared" si="126"/>
        <v>0</v>
      </c>
      <c r="P108" s="276"/>
    </row>
    <row r="109" spans="1:16" hidden="1" x14ac:dyDescent="0.25">
      <c r="A109" s="67">
        <v>2247</v>
      </c>
      <c r="B109" s="119" t="s">
        <v>126</v>
      </c>
      <c r="C109" s="120">
        <f t="shared" si="98"/>
        <v>0</v>
      </c>
      <c r="D109" s="272">
        <v>0</v>
      </c>
      <c r="E109" s="127"/>
      <c r="F109" s="429">
        <f t="shared" si="123"/>
        <v>0</v>
      </c>
      <c r="G109" s="272"/>
      <c r="H109" s="126"/>
      <c r="I109" s="274">
        <f t="shared" si="124"/>
        <v>0</v>
      </c>
      <c r="J109" s="126"/>
      <c r="K109" s="127"/>
      <c r="L109" s="466">
        <f t="shared" si="125"/>
        <v>0</v>
      </c>
      <c r="M109" s="275"/>
      <c r="N109" s="127"/>
      <c r="O109" s="274">
        <f t="shared" si="126"/>
        <v>0</v>
      </c>
      <c r="P109" s="276"/>
    </row>
    <row r="110" spans="1:16" ht="24" hidden="1" x14ac:dyDescent="0.25">
      <c r="A110" s="67">
        <v>2248</v>
      </c>
      <c r="B110" s="119" t="s">
        <v>127</v>
      </c>
      <c r="C110" s="120">
        <f t="shared" si="98"/>
        <v>0</v>
      </c>
      <c r="D110" s="272">
        <v>0</v>
      </c>
      <c r="E110" s="127"/>
      <c r="F110" s="429">
        <f t="shared" si="123"/>
        <v>0</v>
      </c>
      <c r="G110" s="272"/>
      <c r="H110" s="126"/>
      <c r="I110" s="274">
        <f t="shared" si="124"/>
        <v>0</v>
      </c>
      <c r="J110" s="126"/>
      <c r="K110" s="127"/>
      <c r="L110" s="466">
        <f t="shared" si="125"/>
        <v>0</v>
      </c>
      <c r="M110" s="275"/>
      <c r="N110" s="127"/>
      <c r="O110" s="274">
        <f t="shared" si="126"/>
        <v>0</v>
      </c>
      <c r="P110" s="276"/>
    </row>
    <row r="111" spans="1:16" ht="24" hidden="1" x14ac:dyDescent="0.25">
      <c r="A111" s="67">
        <v>2249</v>
      </c>
      <c r="B111" s="119" t="s">
        <v>128</v>
      </c>
      <c r="C111" s="120">
        <f t="shared" si="98"/>
        <v>0</v>
      </c>
      <c r="D111" s="272">
        <v>0</v>
      </c>
      <c r="E111" s="127"/>
      <c r="F111" s="429">
        <f t="shared" si="123"/>
        <v>0</v>
      </c>
      <c r="G111" s="272"/>
      <c r="H111" s="126"/>
      <c r="I111" s="274">
        <f t="shared" si="124"/>
        <v>0</v>
      </c>
      <c r="J111" s="126"/>
      <c r="K111" s="127"/>
      <c r="L111" s="466">
        <f t="shared" si="125"/>
        <v>0</v>
      </c>
      <c r="M111" s="275"/>
      <c r="N111" s="127"/>
      <c r="O111" s="274">
        <f t="shared" si="126"/>
        <v>0</v>
      </c>
      <c r="P111" s="276"/>
    </row>
    <row r="112" spans="1:16" hidden="1" x14ac:dyDescent="0.25">
      <c r="A112" s="277">
        <v>2250</v>
      </c>
      <c r="B112" s="119" t="s">
        <v>129</v>
      </c>
      <c r="C112" s="120">
        <f t="shared" si="98"/>
        <v>0</v>
      </c>
      <c r="D112" s="278">
        <f>SUM(D113:D115)</f>
        <v>0</v>
      </c>
      <c r="E112" s="281">
        <f t="shared" ref="E112:F112" si="127">SUM(E113:E115)</f>
        <v>0</v>
      </c>
      <c r="F112" s="429">
        <f t="shared" si="127"/>
        <v>0</v>
      </c>
      <c r="G112" s="278">
        <f>SUM(G113:G115)</f>
        <v>0</v>
      </c>
      <c r="H112" s="280">
        <f t="shared" ref="H112:I112" si="128">SUM(H113:H115)</f>
        <v>0</v>
      </c>
      <c r="I112" s="274">
        <f t="shared" si="128"/>
        <v>0</v>
      </c>
      <c r="J112" s="280">
        <f>SUM(J113:J115)</f>
        <v>0</v>
      </c>
      <c r="K112" s="281">
        <f t="shared" ref="K112:L112" si="129">SUM(K113:K115)</f>
        <v>0</v>
      </c>
      <c r="L112" s="466">
        <f t="shared" si="129"/>
        <v>0</v>
      </c>
      <c r="M112" s="120">
        <f>SUM(M113:M115)</f>
        <v>0</v>
      </c>
      <c r="N112" s="281">
        <f t="shared" ref="N112:O112" si="130">SUM(N113:N115)</f>
        <v>0</v>
      </c>
      <c r="O112" s="274">
        <f t="shared" si="130"/>
        <v>0</v>
      </c>
      <c r="P112" s="276"/>
    </row>
    <row r="113" spans="1:16" hidden="1" x14ac:dyDescent="0.25">
      <c r="A113" s="67">
        <v>2251</v>
      </c>
      <c r="B113" s="119" t="s">
        <v>130</v>
      </c>
      <c r="C113" s="120">
        <f t="shared" si="98"/>
        <v>0</v>
      </c>
      <c r="D113" s="272">
        <v>0</v>
      </c>
      <c r="E113" s="127"/>
      <c r="F113" s="429">
        <f t="shared" ref="F113:F115" si="131">D113+E113</f>
        <v>0</v>
      </c>
      <c r="G113" s="272"/>
      <c r="H113" s="126"/>
      <c r="I113" s="274">
        <f t="shared" ref="I113:I115" si="132">G113+H113</f>
        <v>0</v>
      </c>
      <c r="J113" s="126"/>
      <c r="K113" s="127"/>
      <c r="L113" s="466">
        <f t="shared" ref="L113:L115" si="133">J113+K113</f>
        <v>0</v>
      </c>
      <c r="M113" s="275"/>
      <c r="N113" s="127"/>
      <c r="O113" s="274">
        <f t="shared" ref="O113:O115" si="134">M113+N113</f>
        <v>0</v>
      </c>
      <c r="P113" s="276"/>
    </row>
    <row r="114" spans="1:16" ht="24" hidden="1" x14ac:dyDescent="0.25">
      <c r="A114" s="67">
        <v>2252</v>
      </c>
      <c r="B114" s="119" t="s">
        <v>131</v>
      </c>
      <c r="C114" s="120">
        <f t="shared" si="98"/>
        <v>0</v>
      </c>
      <c r="D114" s="272">
        <v>0</v>
      </c>
      <c r="E114" s="127"/>
      <c r="F114" s="429">
        <f t="shared" si="131"/>
        <v>0</v>
      </c>
      <c r="G114" s="272"/>
      <c r="H114" s="126"/>
      <c r="I114" s="274">
        <f t="shared" si="132"/>
        <v>0</v>
      </c>
      <c r="J114" s="126"/>
      <c r="K114" s="127"/>
      <c r="L114" s="466">
        <f t="shared" si="133"/>
        <v>0</v>
      </c>
      <c r="M114" s="275"/>
      <c r="N114" s="127"/>
      <c r="O114" s="274">
        <f t="shared" si="134"/>
        <v>0</v>
      </c>
      <c r="P114" s="276"/>
    </row>
    <row r="115" spans="1:16" ht="24" hidden="1" x14ac:dyDescent="0.25">
      <c r="A115" s="67">
        <v>2259</v>
      </c>
      <c r="B115" s="119" t="s">
        <v>132</v>
      </c>
      <c r="C115" s="120">
        <f t="shared" si="98"/>
        <v>0</v>
      </c>
      <c r="D115" s="272">
        <v>0</v>
      </c>
      <c r="E115" s="127"/>
      <c r="F115" s="429">
        <f t="shared" si="131"/>
        <v>0</v>
      </c>
      <c r="G115" s="272"/>
      <c r="H115" s="126"/>
      <c r="I115" s="274">
        <f t="shared" si="132"/>
        <v>0</v>
      </c>
      <c r="J115" s="126"/>
      <c r="K115" s="127"/>
      <c r="L115" s="466">
        <f t="shared" si="133"/>
        <v>0</v>
      </c>
      <c r="M115" s="275"/>
      <c r="N115" s="127"/>
      <c r="O115" s="274">
        <f t="shared" si="134"/>
        <v>0</v>
      </c>
      <c r="P115" s="276"/>
    </row>
    <row r="116" spans="1:16" x14ac:dyDescent="0.25">
      <c r="A116" s="277">
        <v>2260</v>
      </c>
      <c r="B116" s="119" t="s">
        <v>133</v>
      </c>
      <c r="C116" s="120">
        <f t="shared" si="98"/>
        <v>5026</v>
      </c>
      <c r="D116" s="278">
        <f>SUM(D117:D121)</f>
        <v>4234</v>
      </c>
      <c r="E116" s="279">
        <f t="shared" ref="E116:F116" si="135">SUM(E117:E121)</f>
        <v>292</v>
      </c>
      <c r="F116" s="71">
        <f t="shared" si="135"/>
        <v>4526</v>
      </c>
      <c r="G116" s="278">
        <f>SUM(G117:G121)</f>
        <v>0</v>
      </c>
      <c r="H116" s="466">
        <f t="shared" ref="H116:I116" si="136">SUM(H117:H121)</f>
        <v>500</v>
      </c>
      <c r="I116" s="71">
        <f t="shared" si="136"/>
        <v>500</v>
      </c>
      <c r="J116" s="280">
        <f>SUM(J117:J121)</f>
        <v>0</v>
      </c>
      <c r="K116" s="279">
        <f t="shared" ref="K116:L116" si="137">SUM(K117:K121)</f>
        <v>0</v>
      </c>
      <c r="L116" s="71">
        <f t="shared" si="137"/>
        <v>0</v>
      </c>
      <c r="M116" s="120">
        <f>SUM(M117:M121)</f>
        <v>0</v>
      </c>
      <c r="N116" s="281">
        <f t="shared" ref="N116:O116" si="138">SUM(N117:N121)</f>
        <v>0</v>
      </c>
      <c r="O116" s="274">
        <f t="shared" si="138"/>
        <v>0</v>
      </c>
      <c r="P116" s="276"/>
    </row>
    <row r="117" spans="1:16" x14ac:dyDescent="0.25">
      <c r="A117" s="67">
        <v>2261</v>
      </c>
      <c r="B117" s="119" t="s">
        <v>134</v>
      </c>
      <c r="C117" s="120">
        <f t="shared" si="98"/>
        <v>800</v>
      </c>
      <c r="D117" s="272">
        <v>800</v>
      </c>
      <c r="E117" s="273"/>
      <c r="F117" s="71">
        <f t="shared" ref="F117:F121" si="139">D117+E117</f>
        <v>800</v>
      </c>
      <c r="G117" s="272"/>
      <c r="H117" s="469"/>
      <c r="I117" s="71">
        <f t="shared" ref="I117:I121" si="140">G117+H117</f>
        <v>0</v>
      </c>
      <c r="J117" s="126"/>
      <c r="K117" s="273"/>
      <c r="L117" s="71">
        <f t="shared" ref="L117:L121" si="141">J117+K117</f>
        <v>0</v>
      </c>
      <c r="M117" s="275"/>
      <c r="N117" s="127"/>
      <c r="O117" s="274">
        <f t="shared" ref="O117:O121" si="142">M117+N117</f>
        <v>0</v>
      </c>
      <c r="P117" s="276"/>
    </row>
    <row r="118" spans="1:16" x14ac:dyDescent="0.25">
      <c r="A118" s="67">
        <v>2262</v>
      </c>
      <c r="B118" s="119" t="s">
        <v>135</v>
      </c>
      <c r="C118" s="120">
        <f t="shared" si="98"/>
        <v>600</v>
      </c>
      <c r="D118" s="272">
        <v>600</v>
      </c>
      <c r="E118" s="273"/>
      <c r="F118" s="71">
        <f t="shared" si="139"/>
        <v>600</v>
      </c>
      <c r="G118" s="272"/>
      <c r="H118" s="469"/>
      <c r="I118" s="71">
        <f t="shared" si="140"/>
        <v>0</v>
      </c>
      <c r="J118" s="126"/>
      <c r="K118" s="273"/>
      <c r="L118" s="71">
        <f t="shared" si="141"/>
        <v>0</v>
      </c>
      <c r="M118" s="275"/>
      <c r="N118" s="127"/>
      <c r="O118" s="274">
        <f t="shared" si="142"/>
        <v>0</v>
      </c>
      <c r="P118" s="276"/>
    </row>
    <row r="119" spans="1:16" hidden="1" x14ac:dyDescent="0.25">
      <c r="A119" s="67">
        <v>2263</v>
      </c>
      <c r="B119" s="119" t="s">
        <v>136</v>
      </c>
      <c r="C119" s="120">
        <f t="shared" si="98"/>
        <v>0</v>
      </c>
      <c r="D119" s="272">
        <v>0</v>
      </c>
      <c r="E119" s="127"/>
      <c r="F119" s="429">
        <f t="shared" si="139"/>
        <v>0</v>
      </c>
      <c r="G119" s="272"/>
      <c r="H119" s="126"/>
      <c r="I119" s="274">
        <f t="shared" si="140"/>
        <v>0</v>
      </c>
      <c r="J119" s="126"/>
      <c r="K119" s="127"/>
      <c r="L119" s="466">
        <f t="shared" si="141"/>
        <v>0</v>
      </c>
      <c r="M119" s="275"/>
      <c r="N119" s="127"/>
      <c r="O119" s="274">
        <f t="shared" si="142"/>
        <v>0</v>
      </c>
      <c r="P119" s="276"/>
    </row>
    <row r="120" spans="1:16" ht="24" x14ac:dyDescent="0.25">
      <c r="A120" s="67">
        <v>2264</v>
      </c>
      <c r="B120" s="119" t="s">
        <v>137</v>
      </c>
      <c r="C120" s="120">
        <f t="shared" si="98"/>
        <v>3626</v>
      </c>
      <c r="D120" s="272">
        <v>2834</v>
      </c>
      <c r="E120" s="470">
        <v>292</v>
      </c>
      <c r="F120" s="71">
        <f t="shared" si="139"/>
        <v>3126</v>
      </c>
      <c r="G120" s="272"/>
      <c r="H120" s="471">
        <v>500</v>
      </c>
      <c r="I120" s="71">
        <f t="shared" si="140"/>
        <v>500</v>
      </c>
      <c r="J120" s="126"/>
      <c r="K120" s="273"/>
      <c r="L120" s="71">
        <f t="shared" si="141"/>
        <v>0</v>
      </c>
      <c r="M120" s="275"/>
      <c r="N120" s="127"/>
      <c r="O120" s="274">
        <f t="shared" si="142"/>
        <v>0</v>
      </c>
      <c r="P120" s="276"/>
    </row>
    <row r="121" spans="1:16" hidden="1" x14ac:dyDescent="0.25">
      <c r="A121" s="67">
        <v>2269</v>
      </c>
      <c r="B121" s="119" t="s">
        <v>138</v>
      </c>
      <c r="C121" s="120">
        <f t="shared" si="98"/>
        <v>0</v>
      </c>
      <c r="D121" s="272">
        <v>0</v>
      </c>
      <c r="E121" s="127"/>
      <c r="F121" s="429">
        <f t="shared" si="139"/>
        <v>0</v>
      </c>
      <c r="G121" s="272"/>
      <c r="H121" s="126"/>
      <c r="I121" s="274">
        <f t="shared" si="140"/>
        <v>0</v>
      </c>
      <c r="J121" s="126"/>
      <c r="K121" s="127"/>
      <c r="L121" s="466">
        <f t="shared" si="141"/>
        <v>0</v>
      </c>
      <c r="M121" s="275"/>
      <c r="N121" s="127"/>
      <c r="O121" s="274">
        <f t="shared" si="142"/>
        <v>0</v>
      </c>
      <c r="P121" s="276"/>
    </row>
    <row r="122" spans="1:16" x14ac:dyDescent="0.25">
      <c r="A122" s="277">
        <v>2270</v>
      </c>
      <c r="B122" s="119" t="s">
        <v>139</v>
      </c>
      <c r="C122" s="120">
        <f t="shared" si="98"/>
        <v>587395</v>
      </c>
      <c r="D122" s="278">
        <f>SUM(D123:D127)</f>
        <v>576354</v>
      </c>
      <c r="E122" s="279">
        <f t="shared" ref="E122:F122" si="143">SUM(E123:E127)</f>
        <v>-1959</v>
      </c>
      <c r="F122" s="71">
        <f t="shared" si="143"/>
        <v>574395</v>
      </c>
      <c r="G122" s="278">
        <f>SUM(G123:G127)</f>
        <v>19833</v>
      </c>
      <c r="H122" s="466">
        <f t="shared" ref="H122:I122" si="144">SUM(H123:H127)</f>
        <v>-6833</v>
      </c>
      <c r="I122" s="71">
        <f t="shared" si="144"/>
        <v>13000</v>
      </c>
      <c r="J122" s="280">
        <f>SUM(J123:J127)</f>
        <v>0</v>
      </c>
      <c r="K122" s="279">
        <f t="shared" ref="K122:L122" si="145">SUM(K123:K127)</f>
        <v>0</v>
      </c>
      <c r="L122" s="71">
        <f t="shared" si="145"/>
        <v>0</v>
      </c>
      <c r="M122" s="120">
        <f>SUM(M123:M127)</f>
        <v>0</v>
      </c>
      <c r="N122" s="281">
        <f t="shared" ref="N122:O122" si="146">SUM(N123:N127)</f>
        <v>0</v>
      </c>
      <c r="O122" s="274">
        <f t="shared" si="146"/>
        <v>0</v>
      </c>
      <c r="P122" s="276"/>
    </row>
    <row r="123" spans="1:16" hidden="1" x14ac:dyDescent="0.25">
      <c r="A123" s="67">
        <v>2272</v>
      </c>
      <c r="B123" s="296" t="s">
        <v>140</v>
      </c>
      <c r="C123" s="120">
        <f t="shared" si="98"/>
        <v>0</v>
      </c>
      <c r="D123" s="272">
        <v>0</v>
      </c>
      <c r="E123" s="127"/>
      <c r="F123" s="429">
        <f t="shared" ref="F123:F127" si="147">D123+E123</f>
        <v>0</v>
      </c>
      <c r="G123" s="272"/>
      <c r="H123" s="126"/>
      <c r="I123" s="274">
        <f t="shared" ref="I123:I127" si="148">G123+H123</f>
        <v>0</v>
      </c>
      <c r="J123" s="126"/>
      <c r="K123" s="127"/>
      <c r="L123" s="466">
        <f t="shared" ref="L123:L127" si="149">J123+K123</f>
        <v>0</v>
      </c>
      <c r="M123" s="275"/>
      <c r="N123" s="127"/>
      <c r="O123" s="274">
        <f t="shared" ref="O123:O127" si="150">M123+N123</f>
        <v>0</v>
      </c>
      <c r="P123" s="276"/>
    </row>
    <row r="124" spans="1:16" ht="24" hidden="1" x14ac:dyDescent="0.25">
      <c r="A124" s="67">
        <v>2274</v>
      </c>
      <c r="B124" s="297" t="s">
        <v>141</v>
      </c>
      <c r="C124" s="120">
        <f t="shared" si="98"/>
        <v>0</v>
      </c>
      <c r="D124" s="272">
        <v>0</v>
      </c>
      <c r="E124" s="127"/>
      <c r="F124" s="429">
        <f t="shared" si="147"/>
        <v>0</v>
      </c>
      <c r="G124" s="272"/>
      <c r="H124" s="126"/>
      <c r="I124" s="274">
        <f t="shared" si="148"/>
        <v>0</v>
      </c>
      <c r="J124" s="126"/>
      <c r="K124" s="127"/>
      <c r="L124" s="466">
        <f t="shared" si="149"/>
        <v>0</v>
      </c>
      <c r="M124" s="275"/>
      <c r="N124" s="127"/>
      <c r="O124" s="274">
        <f t="shared" si="150"/>
        <v>0</v>
      </c>
      <c r="P124" s="276"/>
    </row>
    <row r="125" spans="1:16" ht="24" x14ac:dyDescent="0.25">
      <c r="A125" s="67">
        <v>2275</v>
      </c>
      <c r="B125" s="119" t="s">
        <v>142</v>
      </c>
      <c r="C125" s="120">
        <f t="shared" si="98"/>
        <v>37367</v>
      </c>
      <c r="D125" s="272">
        <v>26326</v>
      </c>
      <c r="E125" s="470">
        <f>-1667-292</f>
        <v>-1959</v>
      </c>
      <c r="F125" s="71">
        <f t="shared" si="147"/>
        <v>24367</v>
      </c>
      <c r="G125" s="272">
        <v>19833</v>
      </c>
      <c r="H125" s="471">
        <f>-6333-500</f>
        <v>-6833</v>
      </c>
      <c r="I125" s="71">
        <f t="shared" si="148"/>
        <v>13000</v>
      </c>
      <c r="J125" s="126"/>
      <c r="K125" s="273"/>
      <c r="L125" s="71">
        <f t="shared" si="149"/>
        <v>0</v>
      </c>
      <c r="M125" s="275"/>
      <c r="N125" s="127"/>
      <c r="O125" s="274">
        <f t="shared" si="150"/>
        <v>0</v>
      </c>
      <c r="P125" s="276"/>
    </row>
    <row r="126" spans="1:16" ht="36" hidden="1" x14ac:dyDescent="0.25">
      <c r="A126" s="67">
        <v>2276</v>
      </c>
      <c r="B126" s="119" t="s">
        <v>143</v>
      </c>
      <c r="C126" s="120">
        <f t="shared" si="98"/>
        <v>0</v>
      </c>
      <c r="D126" s="272">
        <v>0</v>
      </c>
      <c r="E126" s="127"/>
      <c r="F126" s="429">
        <f t="shared" si="147"/>
        <v>0</v>
      </c>
      <c r="G126" s="272"/>
      <c r="H126" s="126"/>
      <c r="I126" s="274">
        <f t="shared" si="148"/>
        <v>0</v>
      </c>
      <c r="J126" s="126"/>
      <c r="K126" s="127"/>
      <c r="L126" s="466">
        <f t="shared" si="149"/>
        <v>0</v>
      </c>
      <c r="M126" s="275"/>
      <c r="N126" s="127"/>
      <c r="O126" s="274">
        <f t="shared" si="150"/>
        <v>0</v>
      </c>
      <c r="P126" s="276"/>
    </row>
    <row r="127" spans="1:16" ht="24" x14ac:dyDescent="0.25">
      <c r="A127" s="67">
        <v>2279</v>
      </c>
      <c r="B127" s="119" t="s">
        <v>144</v>
      </c>
      <c r="C127" s="120">
        <f t="shared" si="98"/>
        <v>550028</v>
      </c>
      <c r="D127" s="272">
        <v>550028</v>
      </c>
      <c r="E127" s="273"/>
      <c r="F127" s="71">
        <f t="shared" si="147"/>
        <v>550028</v>
      </c>
      <c r="G127" s="272"/>
      <c r="H127" s="469"/>
      <c r="I127" s="71">
        <f t="shared" si="148"/>
        <v>0</v>
      </c>
      <c r="J127" s="126"/>
      <c r="K127" s="273"/>
      <c r="L127" s="71">
        <f t="shared" si="149"/>
        <v>0</v>
      </c>
      <c r="M127" s="275"/>
      <c r="N127" s="127"/>
      <c r="O127" s="274">
        <f t="shared" si="150"/>
        <v>0</v>
      </c>
      <c r="P127" s="276"/>
    </row>
    <row r="128" spans="1:16" ht="24" hidden="1" x14ac:dyDescent="0.25">
      <c r="A128" s="420">
        <v>2280</v>
      </c>
      <c r="B128" s="107" t="s">
        <v>145</v>
      </c>
      <c r="C128" s="108">
        <f t="shared" si="98"/>
        <v>0</v>
      </c>
      <c r="D128" s="289">
        <f t="shared" ref="D128:O128" si="151">SUM(D129)</f>
        <v>0</v>
      </c>
      <c r="E128" s="292">
        <f t="shared" si="151"/>
        <v>0</v>
      </c>
      <c r="F128" s="464">
        <f t="shared" si="151"/>
        <v>0</v>
      </c>
      <c r="G128" s="289">
        <f t="shared" si="151"/>
        <v>0</v>
      </c>
      <c r="H128" s="291">
        <f t="shared" si="151"/>
        <v>0</v>
      </c>
      <c r="I128" s="269">
        <f t="shared" si="151"/>
        <v>0</v>
      </c>
      <c r="J128" s="291">
        <f t="shared" si="151"/>
        <v>0</v>
      </c>
      <c r="K128" s="292">
        <f t="shared" si="151"/>
        <v>0</v>
      </c>
      <c r="L128" s="465">
        <f t="shared" si="151"/>
        <v>0</v>
      </c>
      <c r="M128" s="120">
        <f t="shared" si="151"/>
        <v>0</v>
      </c>
      <c r="N128" s="281">
        <f t="shared" si="151"/>
        <v>0</v>
      </c>
      <c r="O128" s="274">
        <f t="shared" si="151"/>
        <v>0</v>
      </c>
      <c r="P128" s="276"/>
    </row>
    <row r="129" spans="1:16" ht="24" hidden="1" x14ac:dyDescent="0.25">
      <c r="A129" s="67">
        <v>2283</v>
      </c>
      <c r="B129" s="119" t="s">
        <v>146</v>
      </c>
      <c r="C129" s="120">
        <f t="shared" si="98"/>
        <v>0</v>
      </c>
      <c r="D129" s="272">
        <v>0</v>
      </c>
      <c r="E129" s="127"/>
      <c r="F129" s="429">
        <f>D129+E129</f>
        <v>0</v>
      </c>
      <c r="G129" s="272"/>
      <c r="H129" s="126"/>
      <c r="I129" s="274">
        <f>G129+H129</f>
        <v>0</v>
      </c>
      <c r="J129" s="126"/>
      <c r="K129" s="127"/>
      <c r="L129" s="466">
        <f>J129+K129</f>
        <v>0</v>
      </c>
      <c r="M129" s="275"/>
      <c r="N129" s="127"/>
      <c r="O129" s="274">
        <f>M129+N129</f>
        <v>0</v>
      </c>
      <c r="P129" s="276"/>
    </row>
    <row r="130" spans="1:16" ht="38.25" customHeight="1" x14ac:dyDescent="0.25">
      <c r="A130" s="90">
        <v>2300</v>
      </c>
      <c r="B130" s="251" t="s">
        <v>147</v>
      </c>
      <c r="C130" s="91">
        <f t="shared" si="98"/>
        <v>7811</v>
      </c>
      <c r="D130" s="252">
        <f>SUM(D131,D136,D140,D141,D144,D151,D159,D160,D163)</f>
        <v>7085</v>
      </c>
      <c r="E130" s="253">
        <f t="shared" ref="E130:F130" si="152">SUM(E131,E136,E140,E141,E144,E151,E159,E160,E163)</f>
        <v>0</v>
      </c>
      <c r="F130" s="94">
        <f t="shared" si="152"/>
        <v>7085</v>
      </c>
      <c r="G130" s="252">
        <f>SUM(G131,G136,G140,G141,G144,G151,G159,G160,G163)</f>
        <v>0</v>
      </c>
      <c r="H130" s="438">
        <f t="shared" ref="H130:I130" si="153">SUM(H131,H136,H140,H141,H144,H151,H159,H160,H163)</f>
        <v>726</v>
      </c>
      <c r="I130" s="94">
        <f t="shared" si="153"/>
        <v>726</v>
      </c>
      <c r="J130" s="103">
        <f>SUM(J131,J136,J140,J141,J144,J151,J159,J160,J163)</f>
        <v>0</v>
      </c>
      <c r="K130" s="253">
        <f t="shared" ref="K130:L130" si="154">SUM(K131,K136,K140,K141,K144,K151,K159,K160,K163)</f>
        <v>0</v>
      </c>
      <c r="L130" s="94">
        <f t="shared" si="154"/>
        <v>0</v>
      </c>
      <c r="M130" s="91">
        <f>SUM(M131,M136,M140,M141,M144,M151,M159,M160,M163)</f>
        <v>0</v>
      </c>
      <c r="N130" s="104">
        <f t="shared" ref="N130:O130" si="155">SUM(N131,N136,N140,N141,N144,N151,N159,N160,N163)</f>
        <v>0</v>
      </c>
      <c r="O130" s="105">
        <f t="shared" si="155"/>
        <v>0</v>
      </c>
      <c r="P130" s="287"/>
    </row>
    <row r="131" spans="1:16" ht="24" x14ac:dyDescent="0.25">
      <c r="A131" s="420">
        <v>2310</v>
      </c>
      <c r="B131" s="107" t="s">
        <v>148</v>
      </c>
      <c r="C131" s="108">
        <f t="shared" si="98"/>
        <v>7811</v>
      </c>
      <c r="D131" s="289">
        <f t="shared" ref="D131:O131" si="156">SUM(D132:D135)</f>
        <v>7085</v>
      </c>
      <c r="E131" s="290">
        <f t="shared" si="156"/>
        <v>0</v>
      </c>
      <c r="F131" s="268">
        <f t="shared" si="156"/>
        <v>7085</v>
      </c>
      <c r="G131" s="289">
        <f t="shared" si="156"/>
        <v>0</v>
      </c>
      <c r="H131" s="465">
        <f t="shared" si="156"/>
        <v>726</v>
      </c>
      <c r="I131" s="268">
        <f t="shared" si="156"/>
        <v>726</v>
      </c>
      <c r="J131" s="291">
        <f t="shared" si="156"/>
        <v>0</v>
      </c>
      <c r="K131" s="290">
        <f t="shared" si="156"/>
        <v>0</v>
      </c>
      <c r="L131" s="268">
        <f t="shared" si="156"/>
        <v>0</v>
      </c>
      <c r="M131" s="108">
        <f t="shared" si="156"/>
        <v>0</v>
      </c>
      <c r="N131" s="292">
        <f t="shared" si="156"/>
        <v>0</v>
      </c>
      <c r="O131" s="269">
        <f t="shared" si="156"/>
        <v>0</v>
      </c>
      <c r="P131" s="271"/>
    </row>
    <row r="132" spans="1:16" hidden="1" x14ac:dyDescent="0.25">
      <c r="A132" s="67">
        <v>2311</v>
      </c>
      <c r="B132" s="119" t="s">
        <v>149</v>
      </c>
      <c r="C132" s="120">
        <f t="shared" si="98"/>
        <v>0</v>
      </c>
      <c r="D132" s="272">
        <v>0</v>
      </c>
      <c r="E132" s="127"/>
      <c r="F132" s="429">
        <f t="shared" ref="F132:F135" si="157">D132+E132</f>
        <v>0</v>
      </c>
      <c r="G132" s="272"/>
      <c r="H132" s="126"/>
      <c r="I132" s="274">
        <f t="shared" ref="I132:I135" si="158">G132+H132</f>
        <v>0</v>
      </c>
      <c r="J132" s="126"/>
      <c r="K132" s="127"/>
      <c r="L132" s="466">
        <f t="shared" ref="L132:L135" si="159">J132+K132</f>
        <v>0</v>
      </c>
      <c r="M132" s="275"/>
      <c r="N132" s="127"/>
      <c r="O132" s="274">
        <f t="shared" ref="O132:O135" si="160">M132+N132</f>
        <v>0</v>
      </c>
      <c r="P132" s="276"/>
    </row>
    <row r="133" spans="1:16" hidden="1" x14ac:dyDescent="0.25">
      <c r="A133" s="67">
        <v>2312</v>
      </c>
      <c r="B133" s="119" t="s">
        <v>150</v>
      </c>
      <c r="C133" s="120">
        <f t="shared" si="98"/>
        <v>0</v>
      </c>
      <c r="D133" s="272">
        <v>0</v>
      </c>
      <c r="E133" s="127"/>
      <c r="F133" s="429">
        <f t="shared" si="157"/>
        <v>0</v>
      </c>
      <c r="G133" s="272"/>
      <c r="H133" s="126"/>
      <c r="I133" s="274">
        <f t="shared" si="158"/>
        <v>0</v>
      </c>
      <c r="J133" s="126"/>
      <c r="K133" s="127"/>
      <c r="L133" s="466">
        <f t="shared" si="159"/>
        <v>0</v>
      </c>
      <c r="M133" s="275"/>
      <c r="N133" s="127"/>
      <c r="O133" s="274">
        <f t="shared" si="160"/>
        <v>0</v>
      </c>
      <c r="P133" s="276"/>
    </row>
    <row r="134" spans="1:16" hidden="1" x14ac:dyDescent="0.25">
      <c r="A134" s="67">
        <v>2313</v>
      </c>
      <c r="B134" s="119" t="s">
        <v>151</v>
      </c>
      <c r="C134" s="120">
        <f t="shared" si="98"/>
        <v>0</v>
      </c>
      <c r="D134" s="272">
        <v>0</v>
      </c>
      <c r="E134" s="127"/>
      <c r="F134" s="429">
        <f t="shared" si="157"/>
        <v>0</v>
      </c>
      <c r="G134" s="272"/>
      <c r="H134" s="126"/>
      <c r="I134" s="274">
        <f t="shared" si="158"/>
        <v>0</v>
      </c>
      <c r="J134" s="126"/>
      <c r="K134" s="127"/>
      <c r="L134" s="466">
        <f t="shared" si="159"/>
        <v>0</v>
      </c>
      <c r="M134" s="275"/>
      <c r="N134" s="127"/>
      <c r="O134" s="274">
        <f t="shared" si="160"/>
        <v>0</v>
      </c>
      <c r="P134" s="276"/>
    </row>
    <row r="135" spans="1:16" ht="36" customHeight="1" x14ac:dyDescent="0.25">
      <c r="A135" s="67">
        <v>2314</v>
      </c>
      <c r="B135" s="119" t="s">
        <v>152</v>
      </c>
      <c r="C135" s="120">
        <f t="shared" si="98"/>
        <v>7811</v>
      </c>
      <c r="D135" s="272">
        <v>7085</v>
      </c>
      <c r="E135" s="273"/>
      <c r="F135" s="71">
        <f t="shared" si="157"/>
        <v>7085</v>
      </c>
      <c r="G135" s="272"/>
      <c r="H135" s="471">
        <v>726</v>
      </c>
      <c r="I135" s="71">
        <f t="shared" si="158"/>
        <v>726</v>
      </c>
      <c r="J135" s="126"/>
      <c r="K135" s="273"/>
      <c r="L135" s="71">
        <f t="shared" si="159"/>
        <v>0</v>
      </c>
      <c r="M135" s="275"/>
      <c r="N135" s="127"/>
      <c r="O135" s="274">
        <f t="shared" si="160"/>
        <v>0</v>
      </c>
      <c r="P135" s="276"/>
    </row>
    <row r="136" spans="1:16" hidden="1" x14ac:dyDescent="0.25">
      <c r="A136" s="277">
        <v>2320</v>
      </c>
      <c r="B136" s="119" t="s">
        <v>153</v>
      </c>
      <c r="C136" s="120">
        <f t="shared" si="98"/>
        <v>0</v>
      </c>
      <c r="D136" s="278">
        <f>SUM(D137:D139)</f>
        <v>0</v>
      </c>
      <c r="E136" s="281">
        <f t="shared" ref="E136:F136" si="161">SUM(E137:E139)</f>
        <v>0</v>
      </c>
      <c r="F136" s="429">
        <f t="shared" si="161"/>
        <v>0</v>
      </c>
      <c r="G136" s="278">
        <f>SUM(G137:G139)</f>
        <v>0</v>
      </c>
      <c r="H136" s="280">
        <f t="shared" ref="H136:I136" si="162">SUM(H137:H139)</f>
        <v>0</v>
      </c>
      <c r="I136" s="274">
        <f t="shared" si="162"/>
        <v>0</v>
      </c>
      <c r="J136" s="280">
        <f>SUM(J137:J139)</f>
        <v>0</v>
      </c>
      <c r="K136" s="281">
        <f t="shared" ref="K136:L136" si="163">SUM(K137:K139)</f>
        <v>0</v>
      </c>
      <c r="L136" s="466">
        <f t="shared" si="163"/>
        <v>0</v>
      </c>
      <c r="M136" s="120">
        <f>SUM(M137:M139)</f>
        <v>0</v>
      </c>
      <c r="N136" s="281">
        <f t="shared" ref="N136:O136" si="164">SUM(N137:N139)</f>
        <v>0</v>
      </c>
      <c r="O136" s="274">
        <f t="shared" si="164"/>
        <v>0</v>
      </c>
      <c r="P136" s="276"/>
    </row>
    <row r="137" spans="1:16" hidden="1" x14ac:dyDescent="0.25">
      <c r="A137" s="67">
        <v>2321</v>
      </c>
      <c r="B137" s="119" t="s">
        <v>154</v>
      </c>
      <c r="C137" s="120">
        <f t="shared" si="98"/>
        <v>0</v>
      </c>
      <c r="D137" s="272">
        <v>0</v>
      </c>
      <c r="E137" s="127"/>
      <c r="F137" s="429">
        <f t="shared" ref="F137:F140" si="165">D137+E137</f>
        <v>0</v>
      </c>
      <c r="G137" s="272"/>
      <c r="H137" s="126"/>
      <c r="I137" s="274">
        <f t="shared" ref="I137:I140" si="166">G137+H137</f>
        <v>0</v>
      </c>
      <c r="J137" s="126"/>
      <c r="K137" s="127"/>
      <c r="L137" s="466">
        <f t="shared" ref="L137:L140" si="167">J137+K137</f>
        <v>0</v>
      </c>
      <c r="M137" s="275"/>
      <c r="N137" s="127"/>
      <c r="O137" s="274">
        <f t="shared" ref="O137:O140" si="168">M137+N137</f>
        <v>0</v>
      </c>
      <c r="P137" s="276"/>
    </row>
    <row r="138" spans="1:16" hidden="1" x14ac:dyDescent="0.25">
      <c r="A138" s="67">
        <v>2322</v>
      </c>
      <c r="B138" s="119" t="s">
        <v>155</v>
      </c>
      <c r="C138" s="120">
        <f t="shared" si="98"/>
        <v>0</v>
      </c>
      <c r="D138" s="272">
        <v>0</v>
      </c>
      <c r="E138" s="127"/>
      <c r="F138" s="429">
        <f t="shared" si="165"/>
        <v>0</v>
      </c>
      <c r="G138" s="272"/>
      <c r="H138" s="126"/>
      <c r="I138" s="274">
        <f t="shared" si="166"/>
        <v>0</v>
      </c>
      <c r="J138" s="126"/>
      <c r="K138" s="127"/>
      <c r="L138" s="466">
        <f t="shared" si="167"/>
        <v>0</v>
      </c>
      <c r="M138" s="275"/>
      <c r="N138" s="127"/>
      <c r="O138" s="274">
        <f t="shared" si="168"/>
        <v>0</v>
      </c>
      <c r="P138" s="276"/>
    </row>
    <row r="139" spans="1:16" ht="10.5" hidden="1" customHeight="1" x14ac:dyDescent="0.25">
      <c r="A139" s="67">
        <v>2329</v>
      </c>
      <c r="B139" s="119" t="s">
        <v>156</v>
      </c>
      <c r="C139" s="120">
        <f t="shared" si="98"/>
        <v>0</v>
      </c>
      <c r="D139" s="272">
        <v>0</v>
      </c>
      <c r="E139" s="127"/>
      <c r="F139" s="429">
        <f t="shared" si="165"/>
        <v>0</v>
      </c>
      <c r="G139" s="272"/>
      <c r="H139" s="126"/>
      <c r="I139" s="274">
        <f t="shared" si="166"/>
        <v>0</v>
      </c>
      <c r="J139" s="126"/>
      <c r="K139" s="127"/>
      <c r="L139" s="466">
        <f t="shared" si="167"/>
        <v>0</v>
      </c>
      <c r="M139" s="275"/>
      <c r="N139" s="127"/>
      <c r="O139" s="274">
        <f t="shared" si="168"/>
        <v>0</v>
      </c>
      <c r="P139" s="276"/>
    </row>
    <row r="140" spans="1:16" hidden="1" x14ac:dyDescent="0.25">
      <c r="A140" s="277">
        <v>2330</v>
      </c>
      <c r="B140" s="119" t="s">
        <v>157</v>
      </c>
      <c r="C140" s="120">
        <f t="shared" si="98"/>
        <v>0</v>
      </c>
      <c r="D140" s="272">
        <v>0</v>
      </c>
      <c r="E140" s="127"/>
      <c r="F140" s="429">
        <f t="shared" si="165"/>
        <v>0</v>
      </c>
      <c r="G140" s="272"/>
      <c r="H140" s="126"/>
      <c r="I140" s="274">
        <f t="shared" si="166"/>
        <v>0</v>
      </c>
      <c r="J140" s="126"/>
      <c r="K140" s="127"/>
      <c r="L140" s="466">
        <f t="shared" si="167"/>
        <v>0</v>
      </c>
      <c r="M140" s="275"/>
      <c r="N140" s="127"/>
      <c r="O140" s="274">
        <f t="shared" si="168"/>
        <v>0</v>
      </c>
      <c r="P140" s="276"/>
    </row>
    <row r="141" spans="1:16" ht="48" hidden="1" x14ac:dyDescent="0.25">
      <c r="A141" s="277">
        <v>2340</v>
      </c>
      <c r="B141" s="119" t="s">
        <v>158</v>
      </c>
      <c r="C141" s="120">
        <f t="shared" si="98"/>
        <v>0</v>
      </c>
      <c r="D141" s="278">
        <f>SUM(D142:D143)</f>
        <v>0</v>
      </c>
      <c r="E141" s="281">
        <f t="shared" ref="E141:F141" si="169">SUM(E142:E143)</f>
        <v>0</v>
      </c>
      <c r="F141" s="429">
        <f t="shared" si="169"/>
        <v>0</v>
      </c>
      <c r="G141" s="278">
        <f>SUM(G142:G143)</f>
        <v>0</v>
      </c>
      <c r="H141" s="280">
        <f t="shared" ref="H141:I141" si="170">SUM(H142:H143)</f>
        <v>0</v>
      </c>
      <c r="I141" s="274">
        <f t="shared" si="170"/>
        <v>0</v>
      </c>
      <c r="J141" s="280">
        <f>SUM(J142:J143)</f>
        <v>0</v>
      </c>
      <c r="K141" s="281">
        <f t="shared" ref="K141:L141" si="171">SUM(K142:K143)</f>
        <v>0</v>
      </c>
      <c r="L141" s="466">
        <f t="shared" si="171"/>
        <v>0</v>
      </c>
      <c r="M141" s="120">
        <f>SUM(M142:M143)</f>
        <v>0</v>
      </c>
      <c r="N141" s="281">
        <f t="shared" ref="N141:O141" si="172">SUM(N142:N143)</f>
        <v>0</v>
      </c>
      <c r="O141" s="274">
        <f t="shared" si="172"/>
        <v>0</v>
      </c>
      <c r="P141" s="276"/>
    </row>
    <row r="142" spans="1:16" hidden="1" x14ac:dyDescent="0.25">
      <c r="A142" s="67">
        <v>2341</v>
      </c>
      <c r="B142" s="119" t="s">
        <v>159</v>
      </c>
      <c r="C142" s="120">
        <f t="shared" si="98"/>
        <v>0</v>
      </c>
      <c r="D142" s="272">
        <v>0</v>
      </c>
      <c r="E142" s="127"/>
      <c r="F142" s="429">
        <f t="shared" ref="F142:F143" si="173">D142+E142</f>
        <v>0</v>
      </c>
      <c r="G142" s="272"/>
      <c r="H142" s="126"/>
      <c r="I142" s="274">
        <f t="shared" ref="I142:I143" si="174">G142+H142</f>
        <v>0</v>
      </c>
      <c r="J142" s="126"/>
      <c r="K142" s="127"/>
      <c r="L142" s="466">
        <f t="shared" ref="L142:L143" si="175">J142+K142</f>
        <v>0</v>
      </c>
      <c r="M142" s="275"/>
      <c r="N142" s="127"/>
      <c r="O142" s="274">
        <f t="shared" ref="O142:O143" si="176">M142+N142</f>
        <v>0</v>
      </c>
      <c r="P142" s="276"/>
    </row>
    <row r="143" spans="1:16" ht="24" hidden="1" x14ac:dyDescent="0.25">
      <c r="A143" s="67">
        <v>2344</v>
      </c>
      <c r="B143" s="119" t="s">
        <v>160</v>
      </c>
      <c r="C143" s="120">
        <f t="shared" si="98"/>
        <v>0</v>
      </c>
      <c r="D143" s="272">
        <v>0</v>
      </c>
      <c r="E143" s="127"/>
      <c r="F143" s="429">
        <f t="shared" si="173"/>
        <v>0</v>
      </c>
      <c r="G143" s="272"/>
      <c r="H143" s="126"/>
      <c r="I143" s="274">
        <f t="shared" si="174"/>
        <v>0</v>
      </c>
      <c r="J143" s="126"/>
      <c r="K143" s="127"/>
      <c r="L143" s="466">
        <f t="shared" si="175"/>
        <v>0</v>
      </c>
      <c r="M143" s="275"/>
      <c r="N143" s="127"/>
      <c r="O143" s="274">
        <f t="shared" si="176"/>
        <v>0</v>
      </c>
      <c r="P143" s="276"/>
    </row>
    <row r="144" spans="1:16" ht="24" hidden="1" x14ac:dyDescent="0.25">
      <c r="A144" s="258">
        <v>2350</v>
      </c>
      <c r="B144" s="191" t="s">
        <v>161</v>
      </c>
      <c r="C144" s="199">
        <f t="shared" si="98"/>
        <v>0</v>
      </c>
      <c r="D144" s="259">
        <f>SUM(D145:D150)</f>
        <v>0</v>
      </c>
      <c r="E144" s="264">
        <f t="shared" ref="E144:F144" si="177">SUM(E145:E150)</f>
        <v>0</v>
      </c>
      <c r="F144" s="462">
        <f t="shared" si="177"/>
        <v>0</v>
      </c>
      <c r="G144" s="259">
        <f>SUM(G145:G150)</f>
        <v>0</v>
      </c>
      <c r="H144" s="262">
        <f t="shared" ref="H144:I144" si="178">SUM(H145:H150)</f>
        <v>0</v>
      </c>
      <c r="I144" s="263">
        <f t="shared" si="178"/>
        <v>0</v>
      </c>
      <c r="J144" s="262">
        <f>SUM(J145:J150)</f>
        <v>0</v>
      </c>
      <c r="K144" s="264">
        <f t="shared" ref="K144:L144" si="179">SUM(K145:K150)</f>
        <v>0</v>
      </c>
      <c r="L144" s="463">
        <f t="shared" si="179"/>
        <v>0</v>
      </c>
      <c r="M144" s="199">
        <f>SUM(M145:M150)</f>
        <v>0</v>
      </c>
      <c r="N144" s="264">
        <f t="shared" ref="N144:O144" si="180">SUM(N145:N150)</f>
        <v>0</v>
      </c>
      <c r="O144" s="263">
        <f t="shared" si="180"/>
        <v>0</v>
      </c>
      <c r="P144" s="265"/>
    </row>
    <row r="145" spans="1:16" hidden="1" x14ac:dyDescent="0.25">
      <c r="A145" s="56">
        <v>2351</v>
      </c>
      <c r="B145" s="107" t="s">
        <v>162</v>
      </c>
      <c r="C145" s="108">
        <f t="shared" si="98"/>
        <v>0</v>
      </c>
      <c r="D145" s="266">
        <v>0</v>
      </c>
      <c r="E145" s="115"/>
      <c r="F145" s="464">
        <f t="shared" ref="F145:F150" si="181">D145+E145</f>
        <v>0</v>
      </c>
      <c r="G145" s="266"/>
      <c r="H145" s="114"/>
      <c r="I145" s="269">
        <f t="shared" ref="I145:I150" si="182">G145+H145</f>
        <v>0</v>
      </c>
      <c r="J145" s="114"/>
      <c r="K145" s="115"/>
      <c r="L145" s="465">
        <f t="shared" ref="L145:L150" si="183">J145+K145</f>
        <v>0</v>
      </c>
      <c r="M145" s="270"/>
      <c r="N145" s="115"/>
      <c r="O145" s="269">
        <f t="shared" ref="O145:O150" si="184">M145+N145</f>
        <v>0</v>
      </c>
      <c r="P145" s="271"/>
    </row>
    <row r="146" spans="1:16" hidden="1" x14ac:dyDescent="0.25">
      <c r="A146" s="67">
        <v>2352</v>
      </c>
      <c r="B146" s="119" t="s">
        <v>163</v>
      </c>
      <c r="C146" s="120">
        <f t="shared" si="98"/>
        <v>0</v>
      </c>
      <c r="D146" s="272">
        <v>0</v>
      </c>
      <c r="E146" s="127"/>
      <c r="F146" s="429">
        <f t="shared" si="181"/>
        <v>0</v>
      </c>
      <c r="G146" s="272"/>
      <c r="H146" s="126"/>
      <c r="I146" s="274">
        <f t="shared" si="182"/>
        <v>0</v>
      </c>
      <c r="J146" s="126"/>
      <c r="K146" s="127"/>
      <c r="L146" s="466">
        <f t="shared" si="183"/>
        <v>0</v>
      </c>
      <c r="M146" s="275"/>
      <c r="N146" s="127"/>
      <c r="O146" s="274">
        <f t="shared" si="184"/>
        <v>0</v>
      </c>
      <c r="P146" s="276"/>
    </row>
    <row r="147" spans="1:16" ht="24" hidden="1" x14ac:dyDescent="0.25">
      <c r="A147" s="67">
        <v>2353</v>
      </c>
      <c r="B147" s="119" t="s">
        <v>164</v>
      </c>
      <c r="C147" s="120">
        <f t="shared" si="98"/>
        <v>0</v>
      </c>
      <c r="D147" s="272">
        <v>0</v>
      </c>
      <c r="E147" s="127"/>
      <c r="F147" s="429">
        <f t="shared" si="181"/>
        <v>0</v>
      </c>
      <c r="G147" s="272"/>
      <c r="H147" s="126"/>
      <c r="I147" s="274">
        <f t="shared" si="182"/>
        <v>0</v>
      </c>
      <c r="J147" s="126"/>
      <c r="K147" s="127"/>
      <c r="L147" s="466">
        <f t="shared" si="183"/>
        <v>0</v>
      </c>
      <c r="M147" s="275"/>
      <c r="N147" s="127"/>
      <c r="O147" s="274">
        <f t="shared" si="184"/>
        <v>0</v>
      </c>
      <c r="P147" s="276"/>
    </row>
    <row r="148" spans="1:16" ht="24" hidden="1" x14ac:dyDescent="0.25">
      <c r="A148" s="67">
        <v>2354</v>
      </c>
      <c r="B148" s="119" t="s">
        <v>165</v>
      </c>
      <c r="C148" s="120">
        <f t="shared" si="98"/>
        <v>0</v>
      </c>
      <c r="D148" s="272">
        <v>0</v>
      </c>
      <c r="E148" s="127"/>
      <c r="F148" s="429">
        <f t="shared" si="181"/>
        <v>0</v>
      </c>
      <c r="G148" s="272"/>
      <c r="H148" s="126"/>
      <c r="I148" s="274">
        <f t="shared" si="182"/>
        <v>0</v>
      </c>
      <c r="J148" s="126"/>
      <c r="K148" s="127"/>
      <c r="L148" s="466">
        <f t="shared" si="183"/>
        <v>0</v>
      </c>
      <c r="M148" s="275"/>
      <c r="N148" s="127"/>
      <c r="O148" s="274">
        <f t="shared" si="184"/>
        <v>0</v>
      </c>
      <c r="P148" s="276"/>
    </row>
    <row r="149" spans="1:16" ht="24" hidden="1" x14ac:dyDescent="0.25">
      <c r="A149" s="67">
        <v>2355</v>
      </c>
      <c r="B149" s="119" t="s">
        <v>166</v>
      </c>
      <c r="C149" s="120">
        <f t="shared" ref="C149:C212" si="185">F149+I149+L149+O149</f>
        <v>0</v>
      </c>
      <c r="D149" s="272">
        <v>0</v>
      </c>
      <c r="E149" s="127"/>
      <c r="F149" s="429">
        <f t="shared" si="181"/>
        <v>0</v>
      </c>
      <c r="G149" s="272"/>
      <c r="H149" s="126"/>
      <c r="I149" s="274">
        <f t="shared" si="182"/>
        <v>0</v>
      </c>
      <c r="J149" s="126"/>
      <c r="K149" s="127"/>
      <c r="L149" s="466">
        <f t="shared" si="183"/>
        <v>0</v>
      </c>
      <c r="M149" s="275"/>
      <c r="N149" s="127"/>
      <c r="O149" s="274">
        <f t="shared" si="184"/>
        <v>0</v>
      </c>
      <c r="P149" s="276"/>
    </row>
    <row r="150" spans="1:16" ht="24" hidden="1" x14ac:dyDescent="0.25">
      <c r="A150" s="67">
        <v>2359</v>
      </c>
      <c r="B150" s="119" t="s">
        <v>167</v>
      </c>
      <c r="C150" s="120">
        <f t="shared" si="185"/>
        <v>0</v>
      </c>
      <c r="D150" s="272">
        <v>0</v>
      </c>
      <c r="E150" s="127"/>
      <c r="F150" s="429">
        <f t="shared" si="181"/>
        <v>0</v>
      </c>
      <c r="G150" s="272"/>
      <c r="H150" s="126"/>
      <c r="I150" s="274">
        <f t="shared" si="182"/>
        <v>0</v>
      </c>
      <c r="J150" s="126"/>
      <c r="K150" s="127"/>
      <c r="L150" s="466">
        <f t="shared" si="183"/>
        <v>0</v>
      </c>
      <c r="M150" s="275"/>
      <c r="N150" s="127"/>
      <c r="O150" s="274">
        <f t="shared" si="184"/>
        <v>0</v>
      </c>
      <c r="P150" s="276"/>
    </row>
    <row r="151" spans="1:16" ht="24.75" hidden="1" customHeight="1" x14ac:dyDescent="0.25">
      <c r="A151" s="277">
        <v>2360</v>
      </c>
      <c r="B151" s="119" t="s">
        <v>168</v>
      </c>
      <c r="C151" s="120">
        <f t="shared" si="185"/>
        <v>0</v>
      </c>
      <c r="D151" s="278">
        <f>SUM(D152:D158)</f>
        <v>0</v>
      </c>
      <c r="E151" s="281">
        <f t="shared" ref="E151:F151" si="186">SUM(E152:E158)</f>
        <v>0</v>
      </c>
      <c r="F151" s="429">
        <f t="shared" si="186"/>
        <v>0</v>
      </c>
      <c r="G151" s="278">
        <f>SUM(G152:G158)</f>
        <v>0</v>
      </c>
      <c r="H151" s="280">
        <f t="shared" ref="H151:I151" si="187">SUM(H152:H158)</f>
        <v>0</v>
      </c>
      <c r="I151" s="274">
        <f t="shared" si="187"/>
        <v>0</v>
      </c>
      <c r="J151" s="280">
        <f>SUM(J152:J158)</f>
        <v>0</v>
      </c>
      <c r="K151" s="281">
        <f t="shared" ref="K151:L151" si="188">SUM(K152:K158)</f>
        <v>0</v>
      </c>
      <c r="L151" s="466">
        <f t="shared" si="188"/>
        <v>0</v>
      </c>
      <c r="M151" s="120">
        <f>SUM(M152:M158)</f>
        <v>0</v>
      </c>
      <c r="N151" s="281">
        <f t="shared" ref="N151:O151" si="189">SUM(N152:N158)</f>
        <v>0</v>
      </c>
      <c r="O151" s="274">
        <f t="shared" si="189"/>
        <v>0</v>
      </c>
      <c r="P151" s="276"/>
    </row>
    <row r="152" spans="1:16" hidden="1" x14ac:dyDescent="0.25">
      <c r="A152" s="66">
        <v>2361</v>
      </c>
      <c r="B152" s="119" t="s">
        <v>169</v>
      </c>
      <c r="C152" s="120">
        <f t="shared" si="185"/>
        <v>0</v>
      </c>
      <c r="D152" s="272">
        <v>0</v>
      </c>
      <c r="E152" s="127"/>
      <c r="F152" s="429">
        <f t="shared" ref="F152:F159" si="190">D152+E152</f>
        <v>0</v>
      </c>
      <c r="G152" s="272"/>
      <c r="H152" s="126"/>
      <c r="I152" s="274">
        <f t="shared" ref="I152:I159" si="191">G152+H152</f>
        <v>0</v>
      </c>
      <c r="J152" s="126"/>
      <c r="K152" s="127"/>
      <c r="L152" s="466">
        <f t="shared" ref="L152:L159" si="192">J152+K152</f>
        <v>0</v>
      </c>
      <c r="M152" s="275"/>
      <c r="N152" s="127"/>
      <c r="O152" s="274">
        <f t="shared" ref="O152:O159" si="193">M152+N152</f>
        <v>0</v>
      </c>
      <c r="P152" s="276"/>
    </row>
    <row r="153" spans="1:16" ht="24" hidden="1" x14ac:dyDescent="0.25">
      <c r="A153" s="66">
        <v>2362</v>
      </c>
      <c r="B153" s="119" t="s">
        <v>170</v>
      </c>
      <c r="C153" s="120">
        <f t="shared" si="185"/>
        <v>0</v>
      </c>
      <c r="D153" s="272">
        <v>0</v>
      </c>
      <c r="E153" s="127"/>
      <c r="F153" s="429">
        <f t="shared" si="190"/>
        <v>0</v>
      </c>
      <c r="G153" s="272"/>
      <c r="H153" s="126"/>
      <c r="I153" s="274">
        <f t="shared" si="191"/>
        <v>0</v>
      </c>
      <c r="J153" s="126"/>
      <c r="K153" s="127"/>
      <c r="L153" s="466">
        <f t="shared" si="192"/>
        <v>0</v>
      </c>
      <c r="M153" s="275"/>
      <c r="N153" s="127"/>
      <c r="O153" s="274">
        <f t="shared" si="193"/>
        <v>0</v>
      </c>
      <c r="P153" s="276"/>
    </row>
    <row r="154" spans="1:16" hidden="1" x14ac:dyDescent="0.25">
      <c r="A154" s="66">
        <v>2363</v>
      </c>
      <c r="B154" s="119" t="s">
        <v>171</v>
      </c>
      <c r="C154" s="120">
        <f t="shared" si="185"/>
        <v>0</v>
      </c>
      <c r="D154" s="272">
        <v>0</v>
      </c>
      <c r="E154" s="127"/>
      <c r="F154" s="429">
        <f t="shared" si="190"/>
        <v>0</v>
      </c>
      <c r="G154" s="272"/>
      <c r="H154" s="126"/>
      <c r="I154" s="274">
        <f t="shared" si="191"/>
        <v>0</v>
      </c>
      <c r="J154" s="126"/>
      <c r="K154" s="127"/>
      <c r="L154" s="466">
        <f t="shared" si="192"/>
        <v>0</v>
      </c>
      <c r="M154" s="275"/>
      <c r="N154" s="127"/>
      <c r="O154" s="274">
        <f t="shared" si="193"/>
        <v>0</v>
      </c>
      <c r="P154" s="276"/>
    </row>
    <row r="155" spans="1:16" hidden="1" x14ac:dyDescent="0.25">
      <c r="A155" s="66">
        <v>2364</v>
      </c>
      <c r="B155" s="119" t="s">
        <v>172</v>
      </c>
      <c r="C155" s="120">
        <f t="shared" si="185"/>
        <v>0</v>
      </c>
      <c r="D155" s="272">
        <v>0</v>
      </c>
      <c r="E155" s="127"/>
      <c r="F155" s="429">
        <f t="shared" si="190"/>
        <v>0</v>
      </c>
      <c r="G155" s="272"/>
      <c r="H155" s="126"/>
      <c r="I155" s="274">
        <f t="shared" si="191"/>
        <v>0</v>
      </c>
      <c r="J155" s="126"/>
      <c r="K155" s="127"/>
      <c r="L155" s="466">
        <f t="shared" si="192"/>
        <v>0</v>
      </c>
      <c r="M155" s="275"/>
      <c r="N155" s="127"/>
      <c r="O155" s="274">
        <f t="shared" si="193"/>
        <v>0</v>
      </c>
      <c r="P155" s="276"/>
    </row>
    <row r="156" spans="1:16" ht="12.75" hidden="1" customHeight="1" x14ac:dyDescent="0.25">
      <c r="A156" s="66">
        <v>2365</v>
      </c>
      <c r="B156" s="119" t="s">
        <v>173</v>
      </c>
      <c r="C156" s="120">
        <f t="shared" si="185"/>
        <v>0</v>
      </c>
      <c r="D156" s="272">
        <v>0</v>
      </c>
      <c r="E156" s="127"/>
      <c r="F156" s="429">
        <f t="shared" si="190"/>
        <v>0</v>
      </c>
      <c r="G156" s="272"/>
      <c r="H156" s="126"/>
      <c r="I156" s="274">
        <f t="shared" si="191"/>
        <v>0</v>
      </c>
      <c r="J156" s="126"/>
      <c r="K156" s="127"/>
      <c r="L156" s="466">
        <f t="shared" si="192"/>
        <v>0</v>
      </c>
      <c r="M156" s="275"/>
      <c r="N156" s="127"/>
      <c r="O156" s="274">
        <f t="shared" si="193"/>
        <v>0</v>
      </c>
      <c r="P156" s="276"/>
    </row>
    <row r="157" spans="1:16" ht="36" hidden="1" x14ac:dyDescent="0.25">
      <c r="A157" s="66">
        <v>2366</v>
      </c>
      <c r="B157" s="119" t="s">
        <v>174</v>
      </c>
      <c r="C157" s="120">
        <f t="shared" si="185"/>
        <v>0</v>
      </c>
      <c r="D157" s="272">
        <v>0</v>
      </c>
      <c r="E157" s="127"/>
      <c r="F157" s="429">
        <f t="shared" si="190"/>
        <v>0</v>
      </c>
      <c r="G157" s="272"/>
      <c r="H157" s="126"/>
      <c r="I157" s="274">
        <f t="shared" si="191"/>
        <v>0</v>
      </c>
      <c r="J157" s="126"/>
      <c r="K157" s="127"/>
      <c r="L157" s="466">
        <f t="shared" si="192"/>
        <v>0</v>
      </c>
      <c r="M157" s="275"/>
      <c r="N157" s="127"/>
      <c r="O157" s="274">
        <f t="shared" si="193"/>
        <v>0</v>
      </c>
      <c r="P157" s="276"/>
    </row>
    <row r="158" spans="1:16" ht="48" hidden="1" x14ac:dyDescent="0.25">
      <c r="A158" s="66">
        <v>2369</v>
      </c>
      <c r="B158" s="119" t="s">
        <v>175</v>
      </c>
      <c r="C158" s="120">
        <f t="shared" si="185"/>
        <v>0</v>
      </c>
      <c r="D158" s="272">
        <v>0</v>
      </c>
      <c r="E158" s="127"/>
      <c r="F158" s="429">
        <f t="shared" si="190"/>
        <v>0</v>
      </c>
      <c r="G158" s="272"/>
      <c r="H158" s="126"/>
      <c r="I158" s="274">
        <f t="shared" si="191"/>
        <v>0</v>
      </c>
      <c r="J158" s="126"/>
      <c r="K158" s="127"/>
      <c r="L158" s="466">
        <f t="shared" si="192"/>
        <v>0</v>
      </c>
      <c r="M158" s="275"/>
      <c r="N158" s="127"/>
      <c r="O158" s="274">
        <f t="shared" si="193"/>
        <v>0</v>
      </c>
      <c r="P158" s="276"/>
    </row>
    <row r="159" spans="1:16" hidden="1" x14ac:dyDescent="0.25">
      <c r="A159" s="258">
        <v>2370</v>
      </c>
      <c r="B159" s="191" t="s">
        <v>176</v>
      </c>
      <c r="C159" s="199">
        <f t="shared" si="185"/>
        <v>0</v>
      </c>
      <c r="D159" s="282">
        <v>0</v>
      </c>
      <c r="E159" s="285"/>
      <c r="F159" s="462">
        <f t="shared" si="190"/>
        <v>0</v>
      </c>
      <c r="G159" s="282"/>
      <c r="H159" s="284"/>
      <c r="I159" s="263">
        <f t="shared" si="191"/>
        <v>0</v>
      </c>
      <c r="J159" s="284"/>
      <c r="K159" s="285"/>
      <c r="L159" s="463">
        <f t="shared" si="192"/>
        <v>0</v>
      </c>
      <c r="M159" s="286"/>
      <c r="N159" s="285"/>
      <c r="O159" s="263">
        <f t="shared" si="193"/>
        <v>0</v>
      </c>
      <c r="P159" s="265"/>
    </row>
    <row r="160" spans="1:16" hidden="1" x14ac:dyDescent="0.25">
      <c r="A160" s="258">
        <v>2380</v>
      </c>
      <c r="B160" s="191" t="s">
        <v>177</v>
      </c>
      <c r="C160" s="199">
        <f t="shared" si="185"/>
        <v>0</v>
      </c>
      <c r="D160" s="259">
        <f>SUM(D161:D162)</f>
        <v>0</v>
      </c>
      <c r="E160" s="264">
        <f t="shared" ref="E160:F160" si="194">SUM(E161:E162)</f>
        <v>0</v>
      </c>
      <c r="F160" s="462">
        <f t="shared" si="194"/>
        <v>0</v>
      </c>
      <c r="G160" s="259">
        <f>SUM(G161:G162)</f>
        <v>0</v>
      </c>
      <c r="H160" s="262">
        <f t="shared" ref="H160:I160" si="195">SUM(H161:H162)</f>
        <v>0</v>
      </c>
      <c r="I160" s="263">
        <f t="shared" si="195"/>
        <v>0</v>
      </c>
      <c r="J160" s="262">
        <f>SUM(J161:J162)</f>
        <v>0</v>
      </c>
      <c r="K160" s="264">
        <f t="shared" ref="K160:L160" si="196">SUM(K161:K162)</f>
        <v>0</v>
      </c>
      <c r="L160" s="463">
        <f t="shared" si="196"/>
        <v>0</v>
      </c>
      <c r="M160" s="199">
        <f>SUM(M161:M162)</f>
        <v>0</v>
      </c>
      <c r="N160" s="264">
        <f t="shared" ref="N160:O160" si="197">SUM(N161:N162)</f>
        <v>0</v>
      </c>
      <c r="O160" s="263">
        <f t="shared" si="197"/>
        <v>0</v>
      </c>
      <c r="P160" s="265"/>
    </row>
    <row r="161" spans="1:16" hidden="1" x14ac:dyDescent="0.25">
      <c r="A161" s="55">
        <v>2381</v>
      </c>
      <c r="B161" s="107" t="s">
        <v>178</v>
      </c>
      <c r="C161" s="108">
        <f t="shared" si="185"/>
        <v>0</v>
      </c>
      <c r="D161" s="266">
        <v>0</v>
      </c>
      <c r="E161" s="115"/>
      <c r="F161" s="464">
        <f t="shared" ref="F161:F164" si="198">D161+E161</f>
        <v>0</v>
      </c>
      <c r="G161" s="266"/>
      <c r="H161" s="114"/>
      <c r="I161" s="269">
        <f t="shared" ref="I161:I164" si="199">G161+H161</f>
        <v>0</v>
      </c>
      <c r="J161" s="114"/>
      <c r="K161" s="115"/>
      <c r="L161" s="465">
        <f t="shared" ref="L161:L164" si="200">J161+K161</f>
        <v>0</v>
      </c>
      <c r="M161" s="270"/>
      <c r="N161" s="115"/>
      <c r="O161" s="269">
        <f t="shared" ref="O161:O164" si="201">M161+N161</f>
        <v>0</v>
      </c>
      <c r="P161" s="271"/>
    </row>
    <row r="162" spans="1:16" ht="24" hidden="1" x14ac:dyDescent="0.25">
      <c r="A162" s="66">
        <v>2389</v>
      </c>
      <c r="B162" s="119" t="s">
        <v>179</v>
      </c>
      <c r="C162" s="120">
        <f t="shared" si="185"/>
        <v>0</v>
      </c>
      <c r="D162" s="272">
        <v>0</v>
      </c>
      <c r="E162" s="127"/>
      <c r="F162" s="429">
        <f t="shared" si="198"/>
        <v>0</v>
      </c>
      <c r="G162" s="272"/>
      <c r="H162" s="126"/>
      <c r="I162" s="274">
        <f t="shared" si="199"/>
        <v>0</v>
      </c>
      <c r="J162" s="126"/>
      <c r="K162" s="127"/>
      <c r="L162" s="466">
        <f t="shared" si="200"/>
        <v>0</v>
      </c>
      <c r="M162" s="275"/>
      <c r="N162" s="127"/>
      <c r="O162" s="274">
        <f t="shared" si="201"/>
        <v>0</v>
      </c>
      <c r="P162" s="276"/>
    </row>
    <row r="163" spans="1:16" hidden="1" x14ac:dyDescent="0.25">
      <c r="A163" s="258">
        <v>2390</v>
      </c>
      <c r="B163" s="191" t="s">
        <v>180</v>
      </c>
      <c r="C163" s="199">
        <f t="shared" si="185"/>
        <v>0</v>
      </c>
      <c r="D163" s="282">
        <v>0</v>
      </c>
      <c r="E163" s="285"/>
      <c r="F163" s="462">
        <f t="shared" si="198"/>
        <v>0</v>
      </c>
      <c r="G163" s="282"/>
      <c r="H163" s="284"/>
      <c r="I163" s="263">
        <f t="shared" si="199"/>
        <v>0</v>
      </c>
      <c r="J163" s="284"/>
      <c r="K163" s="285"/>
      <c r="L163" s="463">
        <f t="shared" si="200"/>
        <v>0</v>
      </c>
      <c r="M163" s="286"/>
      <c r="N163" s="285"/>
      <c r="O163" s="263">
        <f t="shared" si="201"/>
        <v>0</v>
      </c>
      <c r="P163" s="265"/>
    </row>
    <row r="164" spans="1:16" hidden="1" x14ac:dyDescent="0.25">
      <c r="A164" s="90">
        <v>2400</v>
      </c>
      <c r="B164" s="251" t="s">
        <v>181</v>
      </c>
      <c r="C164" s="91">
        <f t="shared" si="185"/>
        <v>0</v>
      </c>
      <c r="D164" s="298">
        <v>0</v>
      </c>
      <c r="E164" s="301"/>
      <c r="F164" s="435">
        <f t="shared" si="198"/>
        <v>0</v>
      </c>
      <c r="G164" s="298"/>
      <c r="H164" s="300"/>
      <c r="I164" s="105">
        <f t="shared" si="199"/>
        <v>0</v>
      </c>
      <c r="J164" s="300"/>
      <c r="K164" s="301"/>
      <c r="L164" s="438">
        <f t="shared" si="200"/>
        <v>0</v>
      </c>
      <c r="M164" s="302"/>
      <c r="N164" s="301"/>
      <c r="O164" s="105">
        <f t="shared" si="201"/>
        <v>0</v>
      </c>
      <c r="P164" s="287"/>
    </row>
    <row r="165" spans="1:16" ht="24" hidden="1" x14ac:dyDescent="0.25">
      <c r="A165" s="90">
        <v>2500</v>
      </c>
      <c r="B165" s="251" t="s">
        <v>182</v>
      </c>
      <c r="C165" s="91">
        <f t="shared" si="185"/>
        <v>0</v>
      </c>
      <c r="D165" s="252">
        <f>SUM(D166,D171)</f>
        <v>0</v>
      </c>
      <c r="E165" s="104">
        <f t="shared" ref="E165:O165" si="202">SUM(E166,E171)</f>
        <v>0</v>
      </c>
      <c r="F165" s="435">
        <f t="shared" si="202"/>
        <v>0</v>
      </c>
      <c r="G165" s="252">
        <f t="shared" si="202"/>
        <v>0</v>
      </c>
      <c r="H165" s="103">
        <f t="shared" si="202"/>
        <v>0</v>
      </c>
      <c r="I165" s="105">
        <f t="shared" si="202"/>
        <v>0</v>
      </c>
      <c r="J165" s="103">
        <f t="shared" si="202"/>
        <v>0</v>
      </c>
      <c r="K165" s="104">
        <f t="shared" si="202"/>
        <v>0</v>
      </c>
      <c r="L165" s="438">
        <f t="shared" si="202"/>
        <v>0</v>
      </c>
      <c r="M165" s="254">
        <f t="shared" si="202"/>
        <v>0</v>
      </c>
      <c r="N165" s="255">
        <f t="shared" si="202"/>
        <v>0</v>
      </c>
      <c r="O165" s="256">
        <f t="shared" si="202"/>
        <v>0</v>
      </c>
      <c r="P165" s="257"/>
    </row>
    <row r="166" spans="1:16" ht="16.5" hidden="1" customHeight="1" x14ac:dyDescent="0.25">
      <c r="A166" s="420">
        <v>2510</v>
      </c>
      <c r="B166" s="107" t="s">
        <v>183</v>
      </c>
      <c r="C166" s="108">
        <f t="shared" si="185"/>
        <v>0</v>
      </c>
      <c r="D166" s="289">
        <f>SUM(D167:D170)</f>
        <v>0</v>
      </c>
      <c r="E166" s="292">
        <f t="shared" ref="E166:O166" si="203">SUM(E167:E170)</f>
        <v>0</v>
      </c>
      <c r="F166" s="464">
        <f t="shared" si="203"/>
        <v>0</v>
      </c>
      <c r="G166" s="289">
        <f t="shared" si="203"/>
        <v>0</v>
      </c>
      <c r="H166" s="291">
        <f t="shared" si="203"/>
        <v>0</v>
      </c>
      <c r="I166" s="269">
        <f t="shared" si="203"/>
        <v>0</v>
      </c>
      <c r="J166" s="291">
        <f t="shared" si="203"/>
        <v>0</v>
      </c>
      <c r="K166" s="292">
        <f t="shared" si="203"/>
        <v>0</v>
      </c>
      <c r="L166" s="465">
        <f t="shared" si="203"/>
        <v>0</v>
      </c>
      <c r="M166" s="133">
        <f t="shared" si="203"/>
        <v>0</v>
      </c>
      <c r="N166" s="304">
        <f t="shared" si="203"/>
        <v>0</v>
      </c>
      <c r="O166" s="305">
        <f t="shared" si="203"/>
        <v>0</v>
      </c>
      <c r="P166" s="306"/>
    </row>
    <row r="167" spans="1:16" ht="24" hidden="1" x14ac:dyDescent="0.25">
      <c r="A167" s="67">
        <v>2512</v>
      </c>
      <c r="B167" s="119" t="s">
        <v>184</v>
      </c>
      <c r="C167" s="120">
        <f t="shared" si="185"/>
        <v>0</v>
      </c>
      <c r="D167" s="272">
        <v>0</v>
      </c>
      <c r="E167" s="127"/>
      <c r="F167" s="429">
        <f t="shared" ref="F167:F172" si="204">D167+E167</f>
        <v>0</v>
      </c>
      <c r="G167" s="272"/>
      <c r="H167" s="126"/>
      <c r="I167" s="274">
        <f t="shared" ref="I167:I172" si="205">G167+H167</f>
        <v>0</v>
      </c>
      <c r="J167" s="126"/>
      <c r="K167" s="127"/>
      <c r="L167" s="466">
        <f t="shared" ref="L167:L172" si="206">J167+K167</f>
        <v>0</v>
      </c>
      <c r="M167" s="275"/>
      <c r="N167" s="127"/>
      <c r="O167" s="274">
        <f t="shared" ref="O167:O172" si="207">M167+N167</f>
        <v>0</v>
      </c>
      <c r="P167" s="276"/>
    </row>
    <row r="168" spans="1:16" ht="36" hidden="1" x14ac:dyDescent="0.25">
      <c r="A168" s="67">
        <v>2513</v>
      </c>
      <c r="B168" s="119" t="s">
        <v>185</v>
      </c>
      <c r="C168" s="120">
        <f t="shared" si="185"/>
        <v>0</v>
      </c>
      <c r="D168" s="272">
        <v>0</v>
      </c>
      <c r="E168" s="127"/>
      <c r="F168" s="429">
        <f t="shared" si="204"/>
        <v>0</v>
      </c>
      <c r="G168" s="272"/>
      <c r="H168" s="126"/>
      <c r="I168" s="274">
        <f t="shared" si="205"/>
        <v>0</v>
      </c>
      <c r="J168" s="126"/>
      <c r="K168" s="127"/>
      <c r="L168" s="466">
        <f t="shared" si="206"/>
        <v>0</v>
      </c>
      <c r="M168" s="275"/>
      <c r="N168" s="127"/>
      <c r="O168" s="274">
        <f t="shared" si="207"/>
        <v>0</v>
      </c>
      <c r="P168" s="276"/>
    </row>
    <row r="169" spans="1:16" ht="24" hidden="1" x14ac:dyDescent="0.25">
      <c r="A169" s="67">
        <v>2515</v>
      </c>
      <c r="B169" s="119" t="s">
        <v>186</v>
      </c>
      <c r="C169" s="120">
        <f t="shared" si="185"/>
        <v>0</v>
      </c>
      <c r="D169" s="272">
        <v>0</v>
      </c>
      <c r="E169" s="127"/>
      <c r="F169" s="429">
        <f t="shared" si="204"/>
        <v>0</v>
      </c>
      <c r="G169" s="272"/>
      <c r="H169" s="126"/>
      <c r="I169" s="274">
        <f t="shared" si="205"/>
        <v>0</v>
      </c>
      <c r="J169" s="126"/>
      <c r="K169" s="127"/>
      <c r="L169" s="466">
        <f t="shared" si="206"/>
        <v>0</v>
      </c>
      <c r="M169" s="275"/>
      <c r="N169" s="127"/>
      <c r="O169" s="274">
        <f t="shared" si="207"/>
        <v>0</v>
      </c>
      <c r="P169" s="276"/>
    </row>
    <row r="170" spans="1:16" ht="24" hidden="1" x14ac:dyDescent="0.25">
      <c r="A170" s="67">
        <v>2519</v>
      </c>
      <c r="B170" s="119" t="s">
        <v>187</v>
      </c>
      <c r="C170" s="120">
        <f t="shared" si="185"/>
        <v>0</v>
      </c>
      <c r="D170" s="272">
        <v>0</v>
      </c>
      <c r="E170" s="127"/>
      <c r="F170" s="429">
        <f t="shared" si="204"/>
        <v>0</v>
      </c>
      <c r="G170" s="272"/>
      <c r="H170" s="126"/>
      <c r="I170" s="274">
        <f t="shared" si="205"/>
        <v>0</v>
      </c>
      <c r="J170" s="126"/>
      <c r="K170" s="127"/>
      <c r="L170" s="466">
        <f t="shared" si="206"/>
        <v>0</v>
      </c>
      <c r="M170" s="275"/>
      <c r="N170" s="127"/>
      <c r="O170" s="274">
        <f t="shared" si="207"/>
        <v>0</v>
      </c>
      <c r="P170" s="276"/>
    </row>
    <row r="171" spans="1:16" ht="24" hidden="1" x14ac:dyDescent="0.25">
      <c r="A171" s="277">
        <v>2520</v>
      </c>
      <c r="B171" s="119" t="s">
        <v>188</v>
      </c>
      <c r="C171" s="120">
        <f t="shared" si="185"/>
        <v>0</v>
      </c>
      <c r="D171" s="272">
        <v>0</v>
      </c>
      <c r="E171" s="127"/>
      <c r="F171" s="429">
        <f t="shared" si="204"/>
        <v>0</v>
      </c>
      <c r="G171" s="272"/>
      <c r="H171" s="126"/>
      <c r="I171" s="274">
        <f t="shared" si="205"/>
        <v>0</v>
      </c>
      <c r="J171" s="126"/>
      <c r="K171" s="127"/>
      <c r="L171" s="466">
        <f t="shared" si="206"/>
        <v>0</v>
      </c>
      <c r="M171" s="275"/>
      <c r="N171" s="127"/>
      <c r="O171" s="274">
        <f t="shared" si="207"/>
        <v>0</v>
      </c>
      <c r="P171" s="276"/>
    </row>
    <row r="172" spans="1:16" s="307" customFormat="1" ht="36" hidden="1" customHeight="1" x14ac:dyDescent="0.25">
      <c r="A172" s="24">
        <v>2800</v>
      </c>
      <c r="B172" s="107" t="s">
        <v>189</v>
      </c>
      <c r="C172" s="108">
        <f t="shared" si="185"/>
        <v>0</v>
      </c>
      <c r="D172" s="58">
        <v>0</v>
      </c>
      <c r="E172" s="63"/>
      <c r="F172" s="427">
        <f t="shared" si="204"/>
        <v>0</v>
      </c>
      <c r="G172" s="58"/>
      <c r="H172" s="61"/>
      <c r="I172" s="62">
        <f t="shared" si="205"/>
        <v>0</v>
      </c>
      <c r="J172" s="61"/>
      <c r="K172" s="63"/>
      <c r="L172" s="428">
        <f t="shared" si="206"/>
        <v>0</v>
      </c>
      <c r="M172" s="64"/>
      <c r="N172" s="63"/>
      <c r="O172" s="62">
        <f t="shared" si="207"/>
        <v>0</v>
      </c>
      <c r="P172" s="65"/>
    </row>
    <row r="173" spans="1:16" x14ac:dyDescent="0.25">
      <c r="A173" s="242">
        <v>3000</v>
      </c>
      <c r="B173" s="242" t="s">
        <v>190</v>
      </c>
      <c r="C173" s="243">
        <f t="shared" si="185"/>
        <v>269048</v>
      </c>
      <c r="D173" s="244">
        <f>SUM(D174,D184)</f>
        <v>269048</v>
      </c>
      <c r="E173" s="245">
        <f t="shared" ref="E173:F173" si="208">SUM(E174,E184)</f>
        <v>0</v>
      </c>
      <c r="F173" s="246">
        <f t="shared" si="208"/>
        <v>269048</v>
      </c>
      <c r="G173" s="244">
        <f>SUM(G174,G184)</f>
        <v>0</v>
      </c>
      <c r="H173" s="461">
        <f t="shared" ref="H173:I173" si="209">SUM(H174,H184)</f>
        <v>0</v>
      </c>
      <c r="I173" s="246">
        <f t="shared" si="209"/>
        <v>0</v>
      </c>
      <c r="J173" s="247">
        <f>SUM(J174,J184)</f>
        <v>0</v>
      </c>
      <c r="K173" s="245">
        <f t="shared" ref="K173:L173" si="210">SUM(K174,K184)</f>
        <v>0</v>
      </c>
      <c r="L173" s="246">
        <f t="shared" si="210"/>
        <v>0</v>
      </c>
      <c r="M173" s="243">
        <f>SUM(M174,M184)</f>
        <v>0</v>
      </c>
      <c r="N173" s="249">
        <f t="shared" ref="N173:O173" si="211">SUM(N174,N184)</f>
        <v>0</v>
      </c>
      <c r="O173" s="248">
        <f t="shared" si="211"/>
        <v>0</v>
      </c>
      <c r="P173" s="250"/>
    </row>
    <row r="174" spans="1:16" ht="24" x14ac:dyDescent="0.25">
      <c r="A174" s="90">
        <v>3200</v>
      </c>
      <c r="B174" s="308" t="s">
        <v>191</v>
      </c>
      <c r="C174" s="91">
        <f t="shared" si="185"/>
        <v>269048</v>
      </c>
      <c r="D174" s="252">
        <f>SUM(D175,D179)</f>
        <v>269048</v>
      </c>
      <c r="E174" s="253">
        <f t="shared" ref="E174:O174" si="212">SUM(E175,E179)</f>
        <v>0</v>
      </c>
      <c r="F174" s="94">
        <f t="shared" si="212"/>
        <v>269048</v>
      </c>
      <c r="G174" s="252">
        <f t="shared" si="212"/>
        <v>0</v>
      </c>
      <c r="H174" s="438">
        <f t="shared" si="212"/>
        <v>0</v>
      </c>
      <c r="I174" s="94">
        <f t="shared" si="212"/>
        <v>0</v>
      </c>
      <c r="J174" s="103">
        <f t="shared" si="212"/>
        <v>0</v>
      </c>
      <c r="K174" s="253">
        <f t="shared" si="212"/>
        <v>0</v>
      </c>
      <c r="L174" s="94">
        <f t="shared" si="212"/>
        <v>0</v>
      </c>
      <c r="M174" s="254">
        <f t="shared" si="212"/>
        <v>0</v>
      </c>
      <c r="N174" s="255">
        <f t="shared" si="212"/>
        <v>0</v>
      </c>
      <c r="O174" s="256">
        <f t="shared" si="212"/>
        <v>0</v>
      </c>
      <c r="P174" s="257"/>
    </row>
    <row r="175" spans="1:16" ht="36" x14ac:dyDescent="0.25">
      <c r="A175" s="420">
        <v>3260</v>
      </c>
      <c r="B175" s="107" t="s">
        <v>192</v>
      </c>
      <c r="C175" s="108">
        <f t="shared" si="185"/>
        <v>269048</v>
      </c>
      <c r="D175" s="289">
        <f>SUM(D176:D178)</f>
        <v>269048</v>
      </c>
      <c r="E175" s="290">
        <f t="shared" ref="E175:F175" si="213">SUM(E176:E178)</f>
        <v>0</v>
      </c>
      <c r="F175" s="268">
        <f t="shared" si="213"/>
        <v>269048</v>
      </c>
      <c r="G175" s="289">
        <f>SUM(G176:G178)</f>
        <v>0</v>
      </c>
      <c r="H175" s="465">
        <f t="shared" ref="H175:I175" si="214">SUM(H176:H178)</f>
        <v>0</v>
      </c>
      <c r="I175" s="268">
        <f t="shared" si="214"/>
        <v>0</v>
      </c>
      <c r="J175" s="291">
        <f>SUM(J176:J178)</f>
        <v>0</v>
      </c>
      <c r="K175" s="290">
        <f t="shared" ref="K175:L175" si="215">SUM(K176:K178)</f>
        <v>0</v>
      </c>
      <c r="L175" s="268">
        <f t="shared" si="215"/>
        <v>0</v>
      </c>
      <c r="M175" s="108">
        <f>SUM(M176:M178)</f>
        <v>0</v>
      </c>
      <c r="N175" s="292">
        <f t="shared" ref="N175:O175" si="216">SUM(N176:N178)</f>
        <v>0</v>
      </c>
      <c r="O175" s="269">
        <f t="shared" si="216"/>
        <v>0</v>
      </c>
      <c r="P175" s="271"/>
    </row>
    <row r="176" spans="1:16" ht="24" x14ac:dyDescent="0.25">
      <c r="A176" s="67">
        <v>3261</v>
      </c>
      <c r="B176" s="119" t="s">
        <v>193</v>
      </c>
      <c r="C176" s="120">
        <f t="shared" si="185"/>
        <v>38580</v>
      </c>
      <c r="D176" s="272">
        <v>38580</v>
      </c>
      <c r="E176" s="273"/>
      <c r="F176" s="71">
        <f t="shared" ref="F176:F178" si="217">D176+E176</f>
        <v>38580</v>
      </c>
      <c r="G176" s="272"/>
      <c r="H176" s="469"/>
      <c r="I176" s="71">
        <f t="shared" ref="I176:I178" si="218">G176+H176</f>
        <v>0</v>
      </c>
      <c r="J176" s="126"/>
      <c r="K176" s="273"/>
      <c r="L176" s="71">
        <f t="shared" ref="L176:L178" si="219">J176+K176</f>
        <v>0</v>
      </c>
      <c r="M176" s="275"/>
      <c r="N176" s="127"/>
      <c r="O176" s="274">
        <f t="shared" ref="O176:O178" si="220">M176+N176</f>
        <v>0</v>
      </c>
      <c r="P176" s="276"/>
    </row>
    <row r="177" spans="1:16" ht="36" x14ac:dyDescent="0.25">
      <c r="A177" s="67">
        <v>3262</v>
      </c>
      <c r="B177" s="119" t="s">
        <v>194</v>
      </c>
      <c r="C177" s="120">
        <f t="shared" si="185"/>
        <v>38972</v>
      </c>
      <c r="D177" s="272">
        <v>38972</v>
      </c>
      <c r="E177" s="273"/>
      <c r="F177" s="71">
        <f t="shared" si="217"/>
        <v>38972</v>
      </c>
      <c r="G177" s="272"/>
      <c r="H177" s="469"/>
      <c r="I177" s="71">
        <f t="shared" si="218"/>
        <v>0</v>
      </c>
      <c r="J177" s="126"/>
      <c r="K177" s="273"/>
      <c r="L177" s="71">
        <f t="shared" si="219"/>
        <v>0</v>
      </c>
      <c r="M177" s="275"/>
      <c r="N177" s="127"/>
      <c r="O177" s="274">
        <f t="shared" si="220"/>
        <v>0</v>
      </c>
      <c r="P177" s="276"/>
    </row>
    <row r="178" spans="1:16" ht="24" x14ac:dyDescent="0.25">
      <c r="A178" s="67">
        <v>3263</v>
      </c>
      <c r="B178" s="119" t="s">
        <v>195</v>
      </c>
      <c r="C178" s="120">
        <f t="shared" si="185"/>
        <v>191496</v>
      </c>
      <c r="D178" s="272">
        <v>191496</v>
      </c>
      <c r="E178" s="273"/>
      <c r="F178" s="71">
        <f t="shared" si="217"/>
        <v>191496</v>
      </c>
      <c r="G178" s="272"/>
      <c r="H178" s="469"/>
      <c r="I178" s="71">
        <f t="shared" si="218"/>
        <v>0</v>
      </c>
      <c r="J178" s="126"/>
      <c r="K178" s="273"/>
      <c r="L178" s="71">
        <f t="shared" si="219"/>
        <v>0</v>
      </c>
      <c r="M178" s="275"/>
      <c r="N178" s="127"/>
      <c r="O178" s="274">
        <f t="shared" si="220"/>
        <v>0</v>
      </c>
      <c r="P178" s="276"/>
    </row>
    <row r="179" spans="1:16" ht="84" hidden="1" x14ac:dyDescent="0.25">
      <c r="A179" s="420">
        <v>3290</v>
      </c>
      <c r="B179" s="107" t="s">
        <v>196</v>
      </c>
      <c r="C179" s="309">
        <f t="shared" si="185"/>
        <v>0</v>
      </c>
      <c r="D179" s="289">
        <f>SUM(D180:D183)</f>
        <v>0</v>
      </c>
      <c r="E179" s="292">
        <f t="shared" ref="E179:O179" si="221">SUM(E180:E183)</f>
        <v>0</v>
      </c>
      <c r="F179" s="464">
        <f t="shared" si="221"/>
        <v>0</v>
      </c>
      <c r="G179" s="289">
        <f t="shared" si="221"/>
        <v>0</v>
      </c>
      <c r="H179" s="291">
        <f t="shared" si="221"/>
        <v>0</v>
      </c>
      <c r="I179" s="269">
        <f t="shared" si="221"/>
        <v>0</v>
      </c>
      <c r="J179" s="291">
        <f t="shared" si="221"/>
        <v>0</v>
      </c>
      <c r="K179" s="292">
        <f t="shared" si="221"/>
        <v>0</v>
      </c>
      <c r="L179" s="465">
        <f t="shared" si="221"/>
        <v>0</v>
      </c>
      <c r="M179" s="309">
        <f t="shared" si="221"/>
        <v>0</v>
      </c>
      <c r="N179" s="310">
        <f t="shared" si="221"/>
        <v>0</v>
      </c>
      <c r="O179" s="311">
        <f t="shared" si="221"/>
        <v>0</v>
      </c>
      <c r="P179" s="312"/>
    </row>
    <row r="180" spans="1:16" ht="72" hidden="1" x14ac:dyDescent="0.25">
      <c r="A180" s="67">
        <v>3291</v>
      </c>
      <c r="B180" s="119" t="s">
        <v>197</v>
      </c>
      <c r="C180" s="120">
        <f t="shared" si="185"/>
        <v>0</v>
      </c>
      <c r="D180" s="272">
        <v>0</v>
      </c>
      <c r="E180" s="127"/>
      <c r="F180" s="429">
        <f t="shared" ref="F180:F183" si="222">D180+E180</f>
        <v>0</v>
      </c>
      <c r="G180" s="272"/>
      <c r="H180" s="126"/>
      <c r="I180" s="274">
        <f t="shared" ref="I180:I183" si="223">G180+H180</f>
        <v>0</v>
      </c>
      <c r="J180" s="126"/>
      <c r="K180" s="127"/>
      <c r="L180" s="466">
        <f t="shared" ref="L180:L183" si="224">J180+K180</f>
        <v>0</v>
      </c>
      <c r="M180" s="275"/>
      <c r="N180" s="127"/>
      <c r="O180" s="274">
        <f t="shared" ref="O180:O183" si="225">M180+N180</f>
        <v>0</v>
      </c>
      <c r="P180" s="276"/>
    </row>
    <row r="181" spans="1:16" ht="72" hidden="1" x14ac:dyDescent="0.25">
      <c r="A181" s="67">
        <v>3292</v>
      </c>
      <c r="B181" s="119" t="s">
        <v>198</v>
      </c>
      <c r="C181" s="120">
        <f t="shared" si="185"/>
        <v>0</v>
      </c>
      <c r="D181" s="272">
        <v>0</v>
      </c>
      <c r="E181" s="127"/>
      <c r="F181" s="429">
        <f t="shared" si="222"/>
        <v>0</v>
      </c>
      <c r="G181" s="272"/>
      <c r="H181" s="126"/>
      <c r="I181" s="274">
        <f t="shared" si="223"/>
        <v>0</v>
      </c>
      <c r="J181" s="126"/>
      <c r="K181" s="127"/>
      <c r="L181" s="466">
        <f t="shared" si="224"/>
        <v>0</v>
      </c>
      <c r="M181" s="275"/>
      <c r="N181" s="127"/>
      <c r="O181" s="274">
        <f t="shared" si="225"/>
        <v>0</v>
      </c>
      <c r="P181" s="276"/>
    </row>
    <row r="182" spans="1:16" ht="72" hidden="1" x14ac:dyDescent="0.25">
      <c r="A182" s="67">
        <v>3293</v>
      </c>
      <c r="B182" s="119" t="s">
        <v>199</v>
      </c>
      <c r="C182" s="120">
        <f t="shared" si="185"/>
        <v>0</v>
      </c>
      <c r="D182" s="272">
        <v>0</v>
      </c>
      <c r="E182" s="127"/>
      <c r="F182" s="429">
        <f t="shared" si="222"/>
        <v>0</v>
      </c>
      <c r="G182" s="272"/>
      <c r="H182" s="126"/>
      <c r="I182" s="274">
        <f t="shared" si="223"/>
        <v>0</v>
      </c>
      <c r="J182" s="126"/>
      <c r="K182" s="127"/>
      <c r="L182" s="466">
        <f t="shared" si="224"/>
        <v>0</v>
      </c>
      <c r="M182" s="275"/>
      <c r="N182" s="127"/>
      <c r="O182" s="274">
        <f t="shared" si="225"/>
        <v>0</v>
      </c>
      <c r="P182" s="276"/>
    </row>
    <row r="183" spans="1:16" ht="60" hidden="1" x14ac:dyDescent="0.25">
      <c r="A183" s="313">
        <v>3294</v>
      </c>
      <c r="B183" s="119" t="s">
        <v>200</v>
      </c>
      <c r="C183" s="309">
        <f t="shared" si="185"/>
        <v>0</v>
      </c>
      <c r="D183" s="314">
        <v>0</v>
      </c>
      <c r="E183" s="318"/>
      <c r="F183" s="472">
        <f t="shared" si="222"/>
        <v>0</v>
      </c>
      <c r="G183" s="314"/>
      <c r="H183" s="317"/>
      <c r="I183" s="311">
        <f t="shared" si="223"/>
        <v>0</v>
      </c>
      <c r="J183" s="317"/>
      <c r="K183" s="318"/>
      <c r="L183" s="473">
        <f t="shared" si="224"/>
        <v>0</v>
      </c>
      <c r="M183" s="319"/>
      <c r="N183" s="318"/>
      <c r="O183" s="311">
        <f t="shared" si="225"/>
        <v>0</v>
      </c>
      <c r="P183" s="312"/>
    </row>
    <row r="184" spans="1:16" ht="48" hidden="1" x14ac:dyDescent="0.25">
      <c r="A184" s="320">
        <v>3300</v>
      </c>
      <c r="B184" s="308" t="s">
        <v>201</v>
      </c>
      <c r="C184" s="254">
        <f t="shared" si="185"/>
        <v>0</v>
      </c>
      <c r="D184" s="321">
        <f>SUM(D185:D186)</f>
        <v>0</v>
      </c>
      <c r="E184" s="255">
        <f t="shared" ref="E184:O184" si="226">SUM(E185:E186)</f>
        <v>0</v>
      </c>
      <c r="F184" s="474">
        <f t="shared" si="226"/>
        <v>0</v>
      </c>
      <c r="G184" s="321">
        <f t="shared" si="226"/>
        <v>0</v>
      </c>
      <c r="H184" s="324">
        <f t="shared" si="226"/>
        <v>0</v>
      </c>
      <c r="I184" s="256">
        <f t="shared" si="226"/>
        <v>0</v>
      </c>
      <c r="J184" s="324">
        <f t="shared" si="226"/>
        <v>0</v>
      </c>
      <c r="K184" s="255">
        <f t="shared" si="226"/>
        <v>0</v>
      </c>
      <c r="L184" s="475">
        <f t="shared" si="226"/>
        <v>0</v>
      </c>
      <c r="M184" s="254">
        <f t="shared" si="226"/>
        <v>0</v>
      </c>
      <c r="N184" s="255">
        <f t="shared" si="226"/>
        <v>0</v>
      </c>
      <c r="O184" s="256">
        <f t="shared" si="226"/>
        <v>0</v>
      </c>
      <c r="P184" s="257"/>
    </row>
    <row r="185" spans="1:16" ht="48" hidden="1" x14ac:dyDescent="0.25">
      <c r="A185" s="190">
        <v>3310</v>
      </c>
      <c r="B185" s="191" t="s">
        <v>202</v>
      </c>
      <c r="C185" s="199">
        <f t="shared" si="185"/>
        <v>0</v>
      </c>
      <c r="D185" s="282">
        <v>0</v>
      </c>
      <c r="E185" s="285"/>
      <c r="F185" s="462">
        <f t="shared" ref="F185:F186" si="227">D185+E185</f>
        <v>0</v>
      </c>
      <c r="G185" s="282"/>
      <c r="H185" s="284"/>
      <c r="I185" s="263">
        <f t="shared" ref="I185:I186" si="228">G185+H185</f>
        <v>0</v>
      </c>
      <c r="J185" s="284"/>
      <c r="K185" s="285"/>
      <c r="L185" s="463">
        <f t="shared" ref="L185:L186" si="229">J185+K185</f>
        <v>0</v>
      </c>
      <c r="M185" s="286"/>
      <c r="N185" s="285"/>
      <c r="O185" s="263">
        <f t="shared" ref="O185:O186" si="230">M185+N185</f>
        <v>0</v>
      </c>
      <c r="P185" s="265"/>
    </row>
    <row r="186" spans="1:16" ht="48.75" hidden="1" customHeight="1" x14ac:dyDescent="0.25">
      <c r="A186" s="56">
        <v>3320</v>
      </c>
      <c r="B186" s="107" t="s">
        <v>203</v>
      </c>
      <c r="C186" s="108">
        <f t="shared" si="185"/>
        <v>0</v>
      </c>
      <c r="D186" s="266">
        <v>0</v>
      </c>
      <c r="E186" s="115"/>
      <c r="F186" s="464">
        <f t="shared" si="227"/>
        <v>0</v>
      </c>
      <c r="G186" s="266"/>
      <c r="H186" s="114"/>
      <c r="I186" s="269">
        <f t="shared" si="228"/>
        <v>0</v>
      </c>
      <c r="J186" s="114"/>
      <c r="K186" s="115"/>
      <c r="L186" s="465">
        <f t="shared" si="229"/>
        <v>0</v>
      </c>
      <c r="M186" s="270"/>
      <c r="N186" s="115"/>
      <c r="O186" s="269">
        <f t="shared" si="230"/>
        <v>0</v>
      </c>
      <c r="P186" s="271"/>
    </row>
    <row r="187" spans="1:16" hidden="1" x14ac:dyDescent="0.25">
      <c r="A187" s="325">
        <v>4000</v>
      </c>
      <c r="B187" s="242" t="s">
        <v>204</v>
      </c>
      <c r="C187" s="243">
        <f t="shared" si="185"/>
        <v>0</v>
      </c>
      <c r="D187" s="244">
        <f>SUM(D188,D191)</f>
        <v>0</v>
      </c>
      <c r="E187" s="249">
        <f t="shared" ref="E187:F187" si="231">SUM(E188,E191)</f>
        <v>0</v>
      </c>
      <c r="F187" s="476">
        <f t="shared" si="231"/>
        <v>0</v>
      </c>
      <c r="G187" s="244">
        <f>SUM(G188,G191)</f>
        <v>0</v>
      </c>
      <c r="H187" s="247">
        <f t="shared" ref="H187:I187" si="232">SUM(H188,H191)</f>
        <v>0</v>
      </c>
      <c r="I187" s="248">
        <f t="shared" si="232"/>
        <v>0</v>
      </c>
      <c r="J187" s="247">
        <f>SUM(J188,J191)</f>
        <v>0</v>
      </c>
      <c r="K187" s="249">
        <f t="shared" ref="K187:L187" si="233">SUM(K188,K191)</f>
        <v>0</v>
      </c>
      <c r="L187" s="461">
        <f t="shared" si="233"/>
        <v>0</v>
      </c>
      <c r="M187" s="243">
        <f>SUM(M188,M191)</f>
        <v>0</v>
      </c>
      <c r="N187" s="249">
        <f t="shared" ref="N187:O187" si="234">SUM(N188,N191)</f>
        <v>0</v>
      </c>
      <c r="O187" s="248">
        <f t="shared" si="234"/>
        <v>0</v>
      </c>
      <c r="P187" s="250"/>
    </row>
    <row r="188" spans="1:16" ht="24" hidden="1" x14ac:dyDescent="0.25">
      <c r="A188" s="326">
        <v>4200</v>
      </c>
      <c r="B188" s="251" t="s">
        <v>205</v>
      </c>
      <c r="C188" s="91">
        <f t="shared" si="185"/>
        <v>0</v>
      </c>
      <c r="D188" s="252">
        <f>SUM(D189,D190)</f>
        <v>0</v>
      </c>
      <c r="E188" s="104">
        <f t="shared" ref="E188:F188" si="235">SUM(E189,E190)</f>
        <v>0</v>
      </c>
      <c r="F188" s="435">
        <f t="shared" si="235"/>
        <v>0</v>
      </c>
      <c r="G188" s="252">
        <f>SUM(G189,G190)</f>
        <v>0</v>
      </c>
      <c r="H188" s="103">
        <f t="shared" ref="H188:I188" si="236">SUM(H189,H190)</f>
        <v>0</v>
      </c>
      <c r="I188" s="105">
        <f t="shared" si="236"/>
        <v>0</v>
      </c>
      <c r="J188" s="103">
        <f>SUM(J189,J190)</f>
        <v>0</v>
      </c>
      <c r="K188" s="104">
        <f t="shared" ref="K188:L188" si="237">SUM(K189,K190)</f>
        <v>0</v>
      </c>
      <c r="L188" s="438">
        <f t="shared" si="237"/>
        <v>0</v>
      </c>
      <c r="M188" s="91">
        <f>SUM(M189,M190)</f>
        <v>0</v>
      </c>
      <c r="N188" s="104">
        <f t="shared" ref="N188:O188" si="238">SUM(N189,N190)</f>
        <v>0</v>
      </c>
      <c r="O188" s="105">
        <f t="shared" si="238"/>
        <v>0</v>
      </c>
      <c r="P188" s="287"/>
    </row>
    <row r="189" spans="1:16" ht="36" hidden="1" x14ac:dyDescent="0.25">
      <c r="A189" s="420">
        <v>4240</v>
      </c>
      <c r="B189" s="107" t="s">
        <v>206</v>
      </c>
      <c r="C189" s="108">
        <f t="shared" si="185"/>
        <v>0</v>
      </c>
      <c r="D189" s="266">
        <v>0</v>
      </c>
      <c r="E189" s="115"/>
      <c r="F189" s="464">
        <f t="shared" ref="F189:F190" si="239">D189+E189</f>
        <v>0</v>
      </c>
      <c r="G189" s="266"/>
      <c r="H189" s="114"/>
      <c r="I189" s="269">
        <f t="shared" ref="I189:I190" si="240">G189+H189</f>
        <v>0</v>
      </c>
      <c r="J189" s="114"/>
      <c r="K189" s="115"/>
      <c r="L189" s="465">
        <f t="shared" ref="L189:L190" si="241">J189+K189</f>
        <v>0</v>
      </c>
      <c r="M189" s="270"/>
      <c r="N189" s="115"/>
      <c r="O189" s="269">
        <f t="shared" ref="O189:O190" si="242">M189+N189</f>
        <v>0</v>
      </c>
      <c r="P189" s="271"/>
    </row>
    <row r="190" spans="1:16" ht="24" hidden="1" x14ac:dyDescent="0.25">
      <c r="A190" s="277">
        <v>4250</v>
      </c>
      <c r="B190" s="119" t="s">
        <v>207</v>
      </c>
      <c r="C190" s="120">
        <f t="shared" si="185"/>
        <v>0</v>
      </c>
      <c r="D190" s="272">
        <v>0</v>
      </c>
      <c r="E190" s="127"/>
      <c r="F190" s="429">
        <f t="shared" si="239"/>
        <v>0</v>
      </c>
      <c r="G190" s="272"/>
      <c r="H190" s="126"/>
      <c r="I190" s="274">
        <f t="shared" si="240"/>
        <v>0</v>
      </c>
      <c r="J190" s="126"/>
      <c r="K190" s="127"/>
      <c r="L190" s="466">
        <f t="shared" si="241"/>
        <v>0</v>
      </c>
      <c r="M190" s="275"/>
      <c r="N190" s="127"/>
      <c r="O190" s="274">
        <f t="shared" si="242"/>
        <v>0</v>
      </c>
      <c r="P190" s="276"/>
    </row>
    <row r="191" spans="1:16" hidden="1" x14ac:dyDescent="0.25">
      <c r="A191" s="90">
        <v>4300</v>
      </c>
      <c r="B191" s="251" t="s">
        <v>208</v>
      </c>
      <c r="C191" s="91">
        <f t="shared" si="185"/>
        <v>0</v>
      </c>
      <c r="D191" s="252">
        <f>SUM(D192)</f>
        <v>0</v>
      </c>
      <c r="E191" s="104">
        <f t="shared" ref="E191:F191" si="243">SUM(E192)</f>
        <v>0</v>
      </c>
      <c r="F191" s="435">
        <f t="shared" si="243"/>
        <v>0</v>
      </c>
      <c r="G191" s="252">
        <f>SUM(G192)</f>
        <v>0</v>
      </c>
      <c r="H191" s="103">
        <f t="shared" ref="H191:I191" si="244">SUM(H192)</f>
        <v>0</v>
      </c>
      <c r="I191" s="105">
        <f t="shared" si="244"/>
        <v>0</v>
      </c>
      <c r="J191" s="103">
        <f>SUM(J192)</f>
        <v>0</v>
      </c>
      <c r="K191" s="104">
        <f t="shared" ref="K191:L191" si="245">SUM(K192)</f>
        <v>0</v>
      </c>
      <c r="L191" s="438">
        <f t="shared" si="245"/>
        <v>0</v>
      </c>
      <c r="M191" s="91">
        <f>SUM(M192)</f>
        <v>0</v>
      </c>
      <c r="N191" s="104">
        <f t="shared" ref="N191:O191" si="246">SUM(N192)</f>
        <v>0</v>
      </c>
      <c r="O191" s="105">
        <f t="shared" si="246"/>
        <v>0</v>
      </c>
      <c r="P191" s="287"/>
    </row>
    <row r="192" spans="1:16" ht="24" hidden="1" x14ac:dyDescent="0.25">
      <c r="A192" s="420">
        <v>4310</v>
      </c>
      <c r="B192" s="107" t="s">
        <v>209</v>
      </c>
      <c r="C192" s="108">
        <f t="shared" si="185"/>
        <v>0</v>
      </c>
      <c r="D192" s="289">
        <f>SUM(D193:D193)</f>
        <v>0</v>
      </c>
      <c r="E192" s="292">
        <f t="shared" ref="E192:F192" si="247">SUM(E193:E193)</f>
        <v>0</v>
      </c>
      <c r="F192" s="464">
        <f t="shared" si="247"/>
        <v>0</v>
      </c>
      <c r="G192" s="289">
        <f>SUM(G193:G193)</f>
        <v>0</v>
      </c>
      <c r="H192" s="291">
        <f t="shared" ref="H192:I192" si="248">SUM(H193:H193)</f>
        <v>0</v>
      </c>
      <c r="I192" s="269">
        <f t="shared" si="248"/>
        <v>0</v>
      </c>
      <c r="J192" s="291">
        <f>SUM(J193:J193)</f>
        <v>0</v>
      </c>
      <c r="K192" s="292">
        <f t="shared" ref="K192:L192" si="249">SUM(K193:K193)</f>
        <v>0</v>
      </c>
      <c r="L192" s="465">
        <f t="shared" si="249"/>
        <v>0</v>
      </c>
      <c r="M192" s="108">
        <f>SUM(M193:M193)</f>
        <v>0</v>
      </c>
      <c r="N192" s="292">
        <f t="shared" ref="N192:O192" si="250">SUM(N193:N193)</f>
        <v>0</v>
      </c>
      <c r="O192" s="269">
        <f t="shared" si="250"/>
        <v>0</v>
      </c>
      <c r="P192" s="271"/>
    </row>
    <row r="193" spans="1:16" ht="36" hidden="1" x14ac:dyDescent="0.25">
      <c r="A193" s="67">
        <v>4311</v>
      </c>
      <c r="B193" s="119" t="s">
        <v>210</v>
      </c>
      <c r="C193" s="120">
        <f t="shared" si="185"/>
        <v>0</v>
      </c>
      <c r="D193" s="272">
        <v>0</v>
      </c>
      <c r="E193" s="127"/>
      <c r="F193" s="429">
        <f>D193+E193</f>
        <v>0</v>
      </c>
      <c r="G193" s="272"/>
      <c r="H193" s="126"/>
      <c r="I193" s="274">
        <f>G193+H193</f>
        <v>0</v>
      </c>
      <c r="J193" s="126"/>
      <c r="K193" s="127"/>
      <c r="L193" s="466">
        <f>J193+K193</f>
        <v>0</v>
      </c>
      <c r="M193" s="275"/>
      <c r="N193" s="127"/>
      <c r="O193" s="274">
        <f>M193+N193</f>
        <v>0</v>
      </c>
      <c r="P193" s="276"/>
    </row>
    <row r="194" spans="1:16" s="34" customFormat="1" ht="24" x14ac:dyDescent="0.25">
      <c r="A194" s="327"/>
      <c r="B194" s="24" t="s">
        <v>211</v>
      </c>
      <c r="C194" s="234">
        <f t="shared" si="185"/>
        <v>46951</v>
      </c>
      <c r="D194" s="235">
        <f>SUM(D195,D230,D269)</f>
        <v>39677</v>
      </c>
      <c r="E194" s="236">
        <f t="shared" ref="E194:F194" si="251">SUM(E195,E230,E269)</f>
        <v>1667</v>
      </c>
      <c r="F194" s="237">
        <f t="shared" si="251"/>
        <v>41344</v>
      </c>
      <c r="G194" s="235">
        <f>SUM(G195,G230,G269)</f>
        <v>0</v>
      </c>
      <c r="H194" s="460">
        <f t="shared" ref="H194:I194" si="252">SUM(H195,H230,H269)</f>
        <v>5607</v>
      </c>
      <c r="I194" s="237">
        <f t="shared" si="252"/>
        <v>5607</v>
      </c>
      <c r="J194" s="238">
        <f>SUM(J195,J230,J269)</f>
        <v>0</v>
      </c>
      <c r="K194" s="236">
        <f t="shared" ref="K194:L194" si="253">SUM(K195,K230,K269)</f>
        <v>0</v>
      </c>
      <c r="L194" s="237">
        <f t="shared" si="253"/>
        <v>0</v>
      </c>
      <c r="M194" s="328">
        <f>SUM(M195,M230,M269)</f>
        <v>0</v>
      </c>
      <c r="N194" s="329">
        <f t="shared" ref="N194:O194" si="254">SUM(N195,N230,N269)</f>
        <v>0</v>
      </c>
      <c r="O194" s="330">
        <f t="shared" si="254"/>
        <v>0</v>
      </c>
      <c r="P194" s="331"/>
    </row>
    <row r="195" spans="1:16" x14ac:dyDescent="0.25">
      <c r="A195" s="242">
        <v>5000</v>
      </c>
      <c r="B195" s="242" t="s">
        <v>212</v>
      </c>
      <c r="C195" s="243">
        <f t="shared" si="185"/>
        <v>41145</v>
      </c>
      <c r="D195" s="244">
        <f>D196+D204</f>
        <v>33871</v>
      </c>
      <c r="E195" s="245">
        <f t="shared" ref="E195:F195" si="255">E196+E204</f>
        <v>1667</v>
      </c>
      <c r="F195" s="246">
        <f t="shared" si="255"/>
        <v>35538</v>
      </c>
      <c r="G195" s="244">
        <f>G196+G204</f>
        <v>0</v>
      </c>
      <c r="H195" s="461">
        <f t="shared" ref="H195:I195" si="256">H196+H204</f>
        <v>5607</v>
      </c>
      <c r="I195" s="246">
        <f t="shared" si="256"/>
        <v>5607</v>
      </c>
      <c r="J195" s="247">
        <f>J196+J204</f>
        <v>0</v>
      </c>
      <c r="K195" s="245">
        <f t="shared" ref="K195:L195" si="257">K196+K204</f>
        <v>0</v>
      </c>
      <c r="L195" s="246">
        <f t="shared" si="257"/>
        <v>0</v>
      </c>
      <c r="M195" s="243">
        <f>M196+M204</f>
        <v>0</v>
      </c>
      <c r="N195" s="249">
        <f t="shared" ref="N195:O195" si="258">N196+N204</f>
        <v>0</v>
      </c>
      <c r="O195" s="248">
        <f t="shared" si="258"/>
        <v>0</v>
      </c>
      <c r="P195" s="250"/>
    </row>
    <row r="196" spans="1:16" x14ac:dyDescent="0.25">
      <c r="A196" s="90">
        <v>5100</v>
      </c>
      <c r="B196" s="251" t="s">
        <v>213</v>
      </c>
      <c r="C196" s="91">
        <f t="shared" si="185"/>
        <v>6800</v>
      </c>
      <c r="D196" s="252">
        <f>D197+D198+D201+D202+D203</f>
        <v>6800</v>
      </c>
      <c r="E196" s="253">
        <f t="shared" ref="E196:F196" si="259">E197+E198+E201+E202+E203</f>
        <v>0</v>
      </c>
      <c r="F196" s="94">
        <f t="shared" si="259"/>
        <v>6800</v>
      </c>
      <c r="G196" s="252">
        <f>G197+G198+G201+G202+G203</f>
        <v>0</v>
      </c>
      <c r="H196" s="438">
        <f t="shared" ref="H196:I196" si="260">H197+H198+H201+H202+H203</f>
        <v>0</v>
      </c>
      <c r="I196" s="94">
        <f t="shared" si="260"/>
        <v>0</v>
      </c>
      <c r="J196" s="103">
        <f>J197+J198+J201+J202+J203</f>
        <v>0</v>
      </c>
      <c r="K196" s="253">
        <f t="shared" ref="K196:L196" si="261">K197+K198+K201+K202+K203</f>
        <v>0</v>
      </c>
      <c r="L196" s="94">
        <f t="shared" si="261"/>
        <v>0</v>
      </c>
      <c r="M196" s="91">
        <f>M197+M198+M201+M202+M203</f>
        <v>0</v>
      </c>
      <c r="N196" s="104">
        <f t="shared" ref="N196:O196" si="262">N197+N198+N201+N202+N203</f>
        <v>0</v>
      </c>
      <c r="O196" s="105">
        <f t="shared" si="262"/>
        <v>0</v>
      </c>
      <c r="P196" s="287"/>
    </row>
    <row r="197" spans="1:16" hidden="1" x14ac:dyDescent="0.25">
      <c r="A197" s="420">
        <v>5110</v>
      </c>
      <c r="B197" s="107" t="s">
        <v>214</v>
      </c>
      <c r="C197" s="108">
        <f t="shared" si="185"/>
        <v>0</v>
      </c>
      <c r="D197" s="266">
        <v>0</v>
      </c>
      <c r="E197" s="115"/>
      <c r="F197" s="464">
        <f>D197+E197</f>
        <v>0</v>
      </c>
      <c r="G197" s="266"/>
      <c r="H197" s="114"/>
      <c r="I197" s="269">
        <f>G197+H197</f>
        <v>0</v>
      </c>
      <c r="J197" s="114"/>
      <c r="K197" s="115"/>
      <c r="L197" s="465">
        <f>J197+K197</f>
        <v>0</v>
      </c>
      <c r="M197" s="270"/>
      <c r="N197" s="115"/>
      <c r="O197" s="269">
        <f>M197+N197</f>
        <v>0</v>
      </c>
      <c r="P197" s="271"/>
    </row>
    <row r="198" spans="1:16" ht="24" hidden="1" x14ac:dyDescent="0.25">
      <c r="A198" s="277">
        <v>5120</v>
      </c>
      <c r="B198" s="119" t="s">
        <v>215</v>
      </c>
      <c r="C198" s="120">
        <f t="shared" si="185"/>
        <v>0</v>
      </c>
      <c r="D198" s="278">
        <f>D199+D200</f>
        <v>0</v>
      </c>
      <c r="E198" s="281">
        <f t="shared" ref="E198:F198" si="263">E199+E200</f>
        <v>0</v>
      </c>
      <c r="F198" s="429">
        <f t="shared" si="263"/>
        <v>0</v>
      </c>
      <c r="G198" s="278">
        <f>G199+G200</f>
        <v>0</v>
      </c>
      <c r="H198" s="280">
        <f t="shared" ref="H198:I198" si="264">H199+H200</f>
        <v>0</v>
      </c>
      <c r="I198" s="274">
        <f t="shared" si="264"/>
        <v>0</v>
      </c>
      <c r="J198" s="280">
        <f>J199+J200</f>
        <v>0</v>
      </c>
      <c r="K198" s="281">
        <f t="shared" ref="K198:L198" si="265">K199+K200</f>
        <v>0</v>
      </c>
      <c r="L198" s="466">
        <f t="shared" si="265"/>
        <v>0</v>
      </c>
      <c r="M198" s="120">
        <f>M199+M200</f>
        <v>0</v>
      </c>
      <c r="N198" s="281">
        <f t="shared" ref="N198:O198" si="266">N199+N200</f>
        <v>0</v>
      </c>
      <c r="O198" s="274">
        <f t="shared" si="266"/>
        <v>0</v>
      </c>
      <c r="P198" s="276"/>
    </row>
    <row r="199" spans="1:16" hidden="1" x14ac:dyDescent="0.25">
      <c r="A199" s="67">
        <v>5121</v>
      </c>
      <c r="B199" s="119" t="s">
        <v>216</v>
      </c>
      <c r="C199" s="120">
        <f t="shared" si="185"/>
        <v>0</v>
      </c>
      <c r="D199" s="272">
        <v>0</v>
      </c>
      <c r="E199" s="127"/>
      <c r="F199" s="429">
        <f t="shared" ref="F199:F203" si="267">D199+E199</f>
        <v>0</v>
      </c>
      <c r="G199" s="272"/>
      <c r="H199" s="126"/>
      <c r="I199" s="274">
        <f t="shared" ref="I199:I203" si="268">G199+H199</f>
        <v>0</v>
      </c>
      <c r="J199" s="126"/>
      <c r="K199" s="127"/>
      <c r="L199" s="466">
        <f t="shared" ref="L199:L203" si="269">J199+K199</f>
        <v>0</v>
      </c>
      <c r="M199" s="275"/>
      <c r="N199" s="127"/>
      <c r="O199" s="274">
        <f t="shared" ref="O199:O203" si="270">M199+N199</f>
        <v>0</v>
      </c>
      <c r="P199" s="276"/>
    </row>
    <row r="200" spans="1:16" ht="24" hidden="1" x14ac:dyDescent="0.25">
      <c r="A200" s="67">
        <v>5129</v>
      </c>
      <c r="B200" s="119" t="s">
        <v>217</v>
      </c>
      <c r="C200" s="120">
        <f t="shared" si="185"/>
        <v>0</v>
      </c>
      <c r="D200" s="272">
        <v>0</v>
      </c>
      <c r="E200" s="127"/>
      <c r="F200" s="429">
        <f t="shared" si="267"/>
        <v>0</v>
      </c>
      <c r="G200" s="272"/>
      <c r="H200" s="126"/>
      <c r="I200" s="274">
        <f t="shared" si="268"/>
        <v>0</v>
      </c>
      <c r="J200" s="126"/>
      <c r="K200" s="127"/>
      <c r="L200" s="466">
        <f t="shared" si="269"/>
        <v>0</v>
      </c>
      <c r="M200" s="275"/>
      <c r="N200" s="127"/>
      <c r="O200" s="274">
        <f t="shared" si="270"/>
        <v>0</v>
      </c>
      <c r="P200" s="276"/>
    </row>
    <row r="201" spans="1:16" hidden="1" x14ac:dyDescent="0.25">
      <c r="A201" s="277">
        <v>5130</v>
      </c>
      <c r="B201" s="119" t="s">
        <v>218</v>
      </c>
      <c r="C201" s="120">
        <f t="shared" si="185"/>
        <v>0</v>
      </c>
      <c r="D201" s="272">
        <v>0</v>
      </c>
      <c r="E201" s="127"/>
      <c r="F201" s="429">
        <f t="shared" si="267"/>
        <v>0</v>
      </c>
      <c r="G201" s="272"/>
      <c r="H201" s="126"/>
      <c r="I201" s="274">
        <f t="shared" si="268"/>
        <v>0</v>
      </c>
      <c r="J201" s="126"/>
      <c r="K201" s="127"/>
      <c r="L201" s="466">
        <f t="shared" si="269"/>
        <v>0</v>
      </c>
      <c r="M201" s="275"/>
      <c r="N201" s="127"/>
      <c r="O201" s="274">
        <f t="shared" si="270"/>
        <v>0</v>
      </c>
      <c r="P201" s="276"/>
    </row>
    <row r="202" spans="1:16" x14ac:dyDescent="0.25">
      <c r="A202" s="277">
        <v>5140</v>
      </c>
      <c r="B202" s="119" t="s">
        <v>219</v>
      </c>
      <c r="C202" s="120">
        <f t="shared" si="185"/>
        <v>6800</v>
      </c>
      <c r="D202" s="272">
        <v>6800</v>
      </c>
      <c r="E202" s="273"/>
      <c r="F202" s="71">
        <f t="shared" si="267"/>
        <v>6800</v>
      </c>
      <c r="G202" s="272"/>
      <c r="H202" s="469"/>
      <c r="I202" s="71">
        <f t="shared" si="268"/>
        <v>0</v>
      </c>
      <c r="J202" s="126"/>
      <c r="K202" s="273"/>
      <c r="L202" s="71">
        <f t="shared" si="269"/>
        <v>0</v>
      </c>
      <c r="M202" s="275"/>
      <c r="N202" s="127"/>
      <c r="O202" s="274">
        <f t="shared" si="270"/>
        <v>0</v>
      </c>
      <c r="P202" s="276"/>
    </row>
    <row r="203" spans="1:16" ht="24" hidden="1" x14ac:dyDescent="0.25">
      <c r="A203" s="277">
        <v>5170</v>
      </c>
      <c r="B203" s="119" t="s">
        <v>220</v>
      </c>
      <c r="C203" s="120">
        <f t="shared" si="185"/>
        <v>0</v>
      </c>
      <c r="D203" s="272">
        <v>0</v>
      </c>
      <c r="E203" s="127"/>
      <c r="F203" s="429">
        <f t="shared" si="267"/>
        <v>0</v>
      </c>
      <c r="G203" s="272"/>
      <c r="H203" s="126"/>
      <c r="I203" s="274">
        <f t="shared" si="268"/>
        <v>0</v>
      </c>
      <c r="J203" s="126"/>
      <c r="K203" s="127"/>
      <c r="L203" s="466">
        <f t="shared" si="269"/>
        <v>0</v>
      </c>
      <c r="M203" s="275"/>
      <c r="N203" s="127"/>
      <c r="O203" s="274">
        <f t="shared" si="270"/>
        <v>0</v>
      </c>
      <c r="P203" s="276"/>
    </row>
    <row r="204" spans="1:16" x14ac:dyDescent="0.25">
      <c r="A204" s="90">
        <v>5200</v>
      </c>
      <c r="B204" s="251" t="s">
        <v>221</v>
      </c>
      <c r="C204" s="91">
        <f t="shared" si="185"/>
        <v>34345</v>
      </c>
      <c r="D204" s="252">
        <f>D205+D215+D216+D225+D226+D227+D229</f>
        <v>27071</v>
      </c>
      <c r="E204" s="253">
        <f t="shared" ref="E204:F204" si="271">E205+E215+E216+E225+E226+E227+E229</f>
        <v>1667</v>
      </c>
      <c r="F204" s="94">
        <f t="shared" si="271"/>
        <v>28738</v>
      </c>
      <c r="G204" s="252">
        <f>G205+G215+G216+G225+G226+G227+G229</f>
        <v>0</v>
      </c>
      <c r="H204" s="438">
        <f t="shared" ref="H204:I204" si="272">H205+H215+H216+H225+H226+H227+H229</f>
        <v>5607</v>
      </c>
      <c r="I204" s="94">
        <f t="shared" si="272"/>
        <v>5607</v>
      </c>
      <c r="J204" s="103">
        <f>J205+J215+J216+J225+J226+J227+J229</f>
        <v>0</v>
      </c>
      <c r="K204" s="253">
        <f t="shared" ref="K204:L204" si="273">K205+K215+K216+K225+K226+K227+K229</f>
        <v>0</v>
      </c>
      <c r="L204" s="94">
        <f t="shared" si="273"/>
        <v>0</v>
      </c>
      <c r="M204" s="91">
        <f>M205+M215+M216+M225+M226+M227+M229</f>
        <v>0</v>
      </c>
      <c r="N204" s="104">
        <f t="shared" ref="N204:O204" si="274">N205+N215+N216+N225+N226+N227+N229</f>
        <v>0</v>
      </c>
      <c r="O204" s="105">
        <f t="shared" si="274"/>
        <v>0</v>
      </c>
      <c r="P204" s="287"/>
    </row>
    <row r="205" spans="1:16" hidden="1" x14ac:dyDescent="0.25">
      <c r="A205" s="258">
        <v>5210</v>
      </c>
      <c r="B205" s="191" t="s">
        <v>222</v>
      </c>
      <c r="C205" s="199">
        <f t="shared" si="185"/>
        <v>0</v>
      </c>
      <c r="D205" s="259">
        <f>SUM(D206:D214)</f>
        <v>0</v>
      </c>
      <c r="E205" s="264">
        <f t="shared" ref="E205:F205" si="275">SUM(E206:E214)</f>
        <v>0</v>
      </c>
      <c r="F205" s="462">
        <f t="shared" si="275"/>
        <v>0</v>
      </c>
      <c r="G205" s="259">
        <f>SUM(G206:G214)</f>
        <v>0</v>
      </c>
      <c r="H205" s="262">
        <f t="shared" ref="H205:I205" si="276">SUM(H206:H214)</f>
        <v>0</v>
      </c>
      <c r="I205" s="263">
        <f t="shared" si="276"/>
        <v>0</v>
      </c>
      <c r="J205" s="262">
        <f>SUM(J206:J214)</f>
        <v>0</v>
      </c>
      <c r="K205" s="264">
        <f t="shared" ref="K205:L205" si="277">SUM(K206:K214)</f>
        <v>0</v>
      </c>
      <c r="L205" s="463">
        <f t="shared" si="277"/>
        <v>0</v>
      </c>
      <c r="M205" s="199">
        <f>SUM(M206:M214)</f>
        <v>0</v>
      </c>
      <c r="N205" s="264">
        <f t="shared" ref="N205:O205" si="278">SUM(N206:N214)</f>
        <v>0</v>
      </c>
      <c r="O205" s="263">
        <f t="shared" si="278"/>
        <v>0</v>
      </c>
      <c r="P205" s="265"/>
    </row>
    <row r="206" spans="1:16" hidden="1" x14ac:dyDescent="0.25">
      <c r="A206" s="56">
        <v>5211</v>
      </c>
      <c r="B206" s="107" t="s">
        <v>223</v>
      </c>
      <c r="C206" s="108">
        <f t="shared" si="185"/>
        <v>0</v>
      </c>
      <c r="D206" s="266">
        <v>0</v>
      </c>
      <c r="E206" s="115"/>
      <c r="F206" s="464">
        <f t="shared" ref="F206:F215" si="279">D206+E206</f>
        <v>0</v>
      </c>
      <c r="G206" s="266"/>
      <c r="H206" s="114"/>
      <c r="I206" s="269">
        <f t="shared" ref="I206:I215" si="280">G206+H206</f>
        <v>0</v>
      </c>
      <c r="J206" s="114"/>
      <c r="K206" s="115"/>
      <c r="L206" s="465">
        <f t="shared" ref="L206:L215" si="281">J206+K206</f>
        <v>0</v>
      </c>
      <c r="M206" s="270"/>
      <c r="N206" s="115"/>
      <c r="O206" s="269">
        <f t="shared" ref="O206:O215" si="282">M206+N206</f>
        <v>0</v>
      </c>
      <c r="P206" s="271"/>
    </row>
    <row r="207" spans="1:16" hidden="1" x14ac:dyDescent="0.25">
      <c r="A207" s="67">
        <v>5212</v>
      </c>
      <c r="B207" s="119" t="s">
        <v>224</v>
      </c>
      <c r="C207" s="120">
        <f t="shared" si="185"/>
        <v>0</v>
      </c>
      <c r="D207" s="272">
        <v>0</v>
      </c>
      <c r="E207" s="127"/>
      <c r="F207" s="429">
        <f t="shared" si="279"/>
        <v>0</v>
      </c>
      <c r="G207" s="272"/>
      <c r="H207" s="126"/>
      <c r="I207" s="274">
        <f t="shared" si="280"/>
        <v>0</v>
      </c>
      <c r="J207" s="126"/>
      <c r="K207" s="127"/>
      <c r="L207" s="466">
        <f t="shared" si="281"/>
        <v>0</v>
      </c>
      <c r="M207" s="275"/>
      <c r="N207" s="127"/>
      <c r="O207" s="274">
        <f t="shared" si="282"/>
        <v>0</v>
      </c>
      <c r="P207" s="276"/>
    </row>
    <row r="208" spans="1:16" hidden="1" x14ac:dyDescent="0.25">
      <c r="A208" s="67">
        <v>5213</v>
      </c>
      <c r="B208" s="119" t="s">
        <v>225</v>
      </c>
      <c r="C208" s="120">
        <f t="shared" si="185"/>
        <v>0</v>
      </c>
      <c r="D208" s="272">
        <v>0</v>
      </c>
      <c r="E208" s="127"/>
      <c r="F208" s="429">
        <f t="shared" si="279"/>
        <v>0</v>
      </c>
      <c r="G208" s="272"/>
      <c r="H208" s="126"/>
      <c r="I208" s="274">
        <f t="shared" si="280"/>
        <v>0</v>
      </c>
      <c r="J208" s="126"/>
      <c r="K208" s="127"/>
      <c r="L208" s="466">
        <f t="shared" si="281"/>
        <v>0</v>
      </c>
      <c r="M208" s="275"/>
      <c r="N208" s="127"/>
      <c r="O208" s="274">
        <f t="shared" si="282"/>
        <v>0</v>
      </c>
      <c r="P208" s="276"/>
    </row>
    <row r="209" spans="1:16" hidden="1" x14ac:dyDescent="0.25">
      <c r="A209" s="67">
        <v>5214</v>
      </c>
      <c r="B209" s="119" t="s">
        <v>226</v>
      </c>
      <c r="C209" s="120">
        <f t="shared" si="185"/>
        <v>0</v>
      </c>
      <c r="D209" s="272">
        <v>0</v>
      </c>
      <c r="E209" s="127"/>
      <c r="F209" s="429">
        <f t="shared" si="279"/>
        <v>0</v>
      </c>
      <c r="G209" s="272"/>
      <c r="H209" s="126"/>
      <c r="I209" s="274">
        <f t="shared" si="280"/>
        <v>0</v>
      </c>
      <c r="J209" s="126"/>
      <c r="K209" s="127"/>
      <c r="L209" s="466">
        <f t="shared" si="281"/>
        <v>0</v>
      </c>
      <c r="M209" s="275"/>
      <c r="N209" s="127"/>
      <c r="O209" s="274">
        <f t="shared" si="282"/>
        <v>0</v>
      </c>
      <c r="P209" s="276"/>
    </row>
    <row r="210" spans="1:16" hidden="1" x14ac:dyDescent="0.25">
      <c r="A210" s="67">
        <v>5215</v>
      </c>
      <c r="B210" s="119" t="s">
        <v>227</v>
      </c>
      <c r="C210" s="120">
        <f t="shared" si="185"/>
        <v>0</v>
      </c>
      <c r="D210" s="272">
        <v>0</v>
      </c>
      <c r="E210" s="127"/>
      <c r="F210" s="429">
        <f t="shared" si="279"/>
        <v>0</v>
      </c>
      <c r="G210" s="272"/>
      <c r="H210" s="126"/>
      <c r="I210" s="274">
        <f t="shared" si="280"/>
        <v>0</v>
      </c>
      <c r="J210" s="126"/>
      <c r="K210" s="127"/>
      <c r="L210" s="466">
        <f t="shared" si="281"/>
        <v>0</v>
      </c>
      <c r="M210" s="275"/>
      <c r="N210" s="127"/>
      <c r="O210" s="274">
        <f t="shared" si="282"/>
        <v>0</v>
      </c>
      <c r="P210" s="276"/>
    </row>
    <row r="211" spans="1:16" ht="14.25" hidden="1" customHeight="1" x14ac:dyDescent="0.25">
      <c r="A211" s="67">
        <v>5216</v>
      </c>
      <c r="B211" s="119" t="s">
        <v>228</v>
      </c>
      <c r="C211" s="120">
        <f t="shared" si="185"/>
        <v>0</v>
      </c>
      <c r="D211" s="272">
        <v>0</v>
      </c>
      <c r="E211" s="127"/>
      <c r="F211" s="429">
        <f t="shared" si="279"/>
        <v>0</v>
      </c>
      <c r="G211" s="272"/>
      <c r="H211" s="126"/>
      <c r="I211" s="274">
        <f t="shared" si="280"/>
        <v>0</v>
      </c>
      <c r="J211" s="126"/>
      <c r="K211" s="127"/>
      <c r="L211" s="466">
        <f t="shared" si="281"/>
        <v>0</v>
      </c>
      <c r="M211" s="275"/>
      <c r="N211" s="127"/>
      <c r="O211" s="274">
        <f t="shared" si="282"/>
        <v>0</v>
      </c>
      <c r="P211" s="276"/>
    </row>
    <row r="212" spans="1:16" hidden="1" x14ac:dyDescent="0.25">
      <c r="A212" s="67">
        <v>5217</v>
      </c>
      <c r="B212" s="119" t="s">
        <v>229</v>
      </c>
      <c r="C212" s="120">
        <f t="shared" si="185"/>
        <v>0</v>
      </c>
      <c r="D212" s="272">
        <v>0</v>
      </c>
      <c r="E212" s="127"/>
      <c r="F212" s="429">
        <f t="shared" si="279"/>
        <v>0</v>
      </c>
      <c r="G212" s="272"/>
      <c r="H212" s="126"/>
      <c r="I212" s="274">
        <f t="shared" si="280"/>
        <v>0</v>
      </c>
      <c r="J212" s="126"/>
      <c r="K212" s="127"/>
      <c r="L212" s="466">
        <f t="shared" si="281"/>
        <v>0</v>
      </c>
      <c r="M212" s="275"/>
      <c r="N212" s="127"/>
      <c r="O212" s="274">
        <f t="shared" si="282"/>
        <v>0</v>
      </c>
      <c r="P212" s="276"/>
    </row>
    <row r="213" spans="1:16" hidden="1" x14ac:dyDescent="0.25">
      <c r="A213" s="67">
        <v>5218</v>
      </c>
      <c r="B213" s="119" t="s">
        <v>230</v>
      </c>
      <c r="C213" s="120">
        <f t="shared" ref="C213:C276" si="283">F213+I213+L213+O213</f>
        <v>0</v>
      </c>
      <c r="D213" s="272">
        <v>0</v>
      </c>
      <c r="E213" s="127"/>
      <c r="F213" s="429">
        <f t="shared" si="279"/>
        <v>0</v>
      </c>
      <c r="G213" s="272"/>
      <c r="H213" s="126"/>
      <c r="I213" s="274">
        <f t="shared" si="280"/>
        <v>0</v>
      </c>
      <c r="J213" s="126"/>
      <c r="K213" s="127"/>
      <c r="L213" s="466">
        <f t="shared" si="281"/>
        <v>0</v>
      </c>
      <c r="M213" s="275"/>
      <c r="N213" s="127"/>
      <c r="O213" s="274">
        <f t="shared" si="282"/>
        <v>0</v>
      </c>
      <c r="P213" s="276"/>
    </row>
    <row r="214" spans="1:16" hidden="1" x14ac:dyDescent="0.25">
      <c r="A214" s="67">
        <v>5219</v>
      </c>
      <c r="B214" s="119" t="s">
        <v>231</v>
      </c>
      <c r="C214" s="120">
        <f t="shared" si="283"/>
        <v>0</v>
      </c>
      <c r="D214" s="272">
        <v>0</v>
      </c>
      <c r="E214" s="127"/>
      <c r="F214" s="429">
        <f t="shared" si="279"/>
        <v>0</v>
      </c>
      <c r="G214" s="272"/>
      <c r="H214" s="126"/>
      <c r="I214" s="274">
        <f t="shared" si="280"/>
        <v>0</v>
      </c>
      <c r="J214" s="126"/>
      <c r="K214" s="127"/>
      <c r="L214" s="466">
        <f t="shared" si="281"/>
        <v>0</v>
      </c>
      <c r="M214" s="275"/>
      <c r="N214" s="127"/>
      <c r="O214" s="274">
        <f t="shared" si="282"/>
        <v>0</v>
      </c>
      <c r="P214" s="276"/>
    </row>
    <row r="215" spans="1:16" ht="13.5" hidden="1" customHeight="1" x14ac:dyDescent="0.25">
      <c r="A215" s="277">
        <v>5220</v>
      </c>
      <c r="B215" s="119" t="s">
        <v>232</v>
      </c>
      <c r="C215" s="120">
        <f t="shared" si="283"/>
        <v>0</v>
      </c>
      <c r="D215" s="272">
        <v>0</v>
      </c>
      <c r="E215" s="127"/>
      <c r="F215" s="429">
        <f t="shared" si="279"/>
        <v>0</v>
      </c>
      <c r="G215" s="272"/>
      <c r="H215" s="126"/>
      <c r="I215" s="274">
        <f t="shared" si="280"/>
        <v>0</v>
      </c>
      <c r="J215" s="126"/>
      <c r="K215" s="127"/>
      <c r="L215" s="466">
        <f t="shared" si="281"/>
        <v>0</v>
      </c>
      <c r="M215" s="275"/>
      <c r="N215" s="127"/>
      <c r="O215" s="274">
        <f t="shared" si="282"/>
        <v>0</v>
      </c>
      <c r="P215" s="276"/>
    </row>
    <row r="216" spans="1:16" x14ac:dyDescent="0.25">
      <c r="A216" s="277">
        <v>5230</v>
      </c>
      <c r="B216" s="119" t="s">
        <v>233</v>
      </c>
      <c r="C216" s="120">
        <f t="shared" si="283"/>
        <v>7274</v>
      </c>
      <c r="D216" s="278">
        <f>SUM(D217:D224)</f>
        <v>0</v>
      </c>
      <c r="E216" s="279">
        <f t="shared" ref="E216:F216" si="284">SUM(E217:E224)</f>
        <v>1667</v>
      </c>
      <c r="F216" s="71">
        <f t="shared" si="284"/>
        <v>1667</v>
      </c>
      <c r="G216" s="278">
        <f>SUM(G217:G224)</f>
        <v>0</v>
      </c>
      <c r="H216" s="466">
        <f t="shared" ref="H216:I216" si="285">SUM(H217:H224)</f>
        <v>5607</v>
      </c>
      <c r="I216" s="71">
        <f t="shared" si="285"/>
        <v>5607</v>
      </c>
      <c r="J216" s="280">
        <f>SUM(J217:J224)</f>
        <v>0</v>
      </c>
      <c r="K216" s="279">
        <f t="shared" ref="K216:L216" si="286">SUM(K217:K224)</f>
        <v>0</v>
      </c>
      <c r="L216" s="71">
        <f t="shared" si="286"/>
        <v>0</v>
      </c>
      <c r="M216" s="120">
        <f>SUM(M217:M224)</f>
        <v>0</v>
      </c>
      <c r="N216" s="281">
        <f t="shared" ref="N216:O216" si="287">SUM(N217:N224)</f>
        <v>0</v>
      </c>
      <c r="O216" s="274">
        <f t="shared" si="287"/>
        <v>0</v>
      </c>
      <c r="P216" s="276"/>
    </row>
    <row r="217" spans="1:16" hidden="1" x14ac:dyDescent="0.25">
      <c r="A217" s="67">
        <v>5231</v>
      </c>
      <c r="B217" s="119" t="s">
        <v>234</v>
      </c>
      <c r="C217" s="120">
        <f t="shared" si="283"/>
        <v>0</v>
      </c>
      <c r="D217" s="272">
        <v>0</v>
      </c>
      <c r="E217" s="127"/>
      <c r="F217" s="429">
        <f t="shared" ref="F217:F226" si="288">D217+E217</f>
        <v>0</v>
      </c>
      <c r="G217" s="272"/>
      <c r="H217" s="126"/>
      <c r="I217" s="274">
        <f t="shared" ref="I217:I226" si="289">G217+H217</f>
        <v>0</v>
      </c>
      <c r="J217" s="126"/>
      <c r="K217" s="127"/>
      <c r="L217" s="466">
        <f t="shared" ref="L217:L226" si="290">J217+K217</f>
        <v>0</v>
      </c>
      <c r="M217" s="275"/>
      <c r="N217" s="127"/>
      <c r="O217" s="274">
        <f t="shared" ref="O217:O226" si="291">M217+N217</f>
        <v>0</v>
      </c>
      <c r="P217" s="276"/>
    </row>
    <row r="218" spans="1:16" hidden="1" x14ac:dyDescent="0.25">
      <c r="A218" s="67">
        <v>5232</v>
      </c>
      <c r="B218" s="119" t="s">
        <v>235</v>
      </c>
      <c r="C218" s="120">
        <f t="shared" si="283"/>
        <v>0</v>
      </c>
      <c r="D218" s="272">
        <v>0</v>
      </c>
      <c r="E218" s="127"/>
      <c r="F218" s="429">
        <f t="shared" si="288"/>
        <v>0</v>
      </c>
      <c r="G218" s="272"/>
      <c r="H218" s="126"/>
      <c r="I218" s="274">
        <f t="shared" si="289"/>
        <v>0</v>
      </c>
      <c r="J218" s="126"/>
      <c r="K218" s="127"/>
      <c r="L218" s="466">
        <f t="shared" si="290"/>
        <v>0</v>
      </c>
      <c r="M218" s="275"/>
      <c r="N218" s="127"/>
      <c r="O218" s="274">
        <f t="shared" si="291"/>
        <v>0</v>
      </c>
      <c r="P218" s="276"/>
    </row>
    <row r="219" spans="1:16" hidden="1" x14ac:dyDescent="0.25">
      <c r="A219" s="67">
        <v>5233</v>
      </c>
      <c r="B219" s="119" t="s">
        <v>236</v>
      </c>
      <c r="C219" s="120">
        <f t="shared" si="283"/>
        <v>0</v>
      </c>
      <c r="D219" s="272">
        <v>0</v>
      </c>
      <c r="E219" s="127"/>
      <c r="F219" s="429">
        <f t="shared" si="288"/>
        <v>0</v>
      </c>
      <c r="G219" s="272"/>
      <c r="H219" s="126"/>
      <c r="I219" s="274">
        <f t="shared" si="289"/>
        <v>0</v>
      </c>
      <c r="J219" s="126"/>
      <c r="K219" s="127"/>
      <c r="L219" s="466">
        <f t="shared" si="290"/>
        <v>0</v>
      </c>
      <c r="M219" s="275"/>
      <c r="N219" s="127"/>
      <c r="O219" s="274">
        <f t="shared" si="291"/>
        <v>0</v>
      </c>
      <c r="P219" s="276"/>
    </row>
    <row r="220" spans="1:16" ht="24" hidden="1" x14ac:dyDescent="0.25">
      <c r="A220" s="67">
        <v>5234</v>
      </c>
      <c r="B220" s="119" t="s">
        <v>237</v>
      </c>
      <c r="C220" s="120">
        <f t="shared" si="283"/>
        <v>0</v>
      </c>
      <c r="D220" s="272">
        <v>0</v>
      </c>
      <c r="E220" s="127"/>
      <c r="F220" s="429">
        <f t="shared" si="288"/>
        <v>0</v>
      </c>
      <c r="G220" s="272"/>
      <c r="H220" s="126"/>
      <c r="I220" s="274">
        <f t="shared" si="289"/>
        <v>0</v>
      </c>
      <c r="J220" s="126"/>
      <c r="K220" s="127"/>
      <c r="L220" s="466">
        <f t="shared" si="290"/>
        <v>0</v>
      </c>
      <c r="M220" s="275"/>
      <c r="N220" s="127"/>
      <c r="O220" s="274">
        <f t="shared" si="291"/>
        <v>0</v>
      </c>
      <c r="P220" s="276"/>
    </row>
    <row r="221" spans="1:16" ht="14.25" hidden="1" customHeight="1" x14ac:dyDescent="0.25">
      <c r="A221" s="67">
        <v>5236</v>
      </c>
      <c r="B221" s="119" t="s">
        <v>238</v>
      </c>
      <c r="C221" s="120">
        <f t="shared" si="283"/>
        <v>0</v>
      </c>
      <c r="D221" s="272">
        <v>0</v>
      </c>
      <c r="E221" s="127"/>
      <c r="F221" s="429">
        <f t="shared" si="288"/>
        <v>0</v>
      </c>
      <c r="G221" s="272"/>
      <c r="H221" s="126"/>
      <c r="I221" s="274">
        <f t="shared" si="289"/>
        <v>0</v>
      </c>
      <c r="J221" s="126"/>
      <c r="K221" s="127"/>
      <c r="L221" s="466">
        <f t="shared" si="290"/>
        <v>0</v>
      </c>
      <c r="M221" s="275"/>
      <c r="N221" s="127"/>
      <c r="O221" s="274">
        <f t="shared" si="291"/>
        <v>0</v>
      </c>
      <c r="P221" s="276"/>
    </row>
    <row r="222" spans="1:16" ht="14.25" hidden="1" customHeight="1" x14ac:dyDescent="0.25">
      <c r="A222" s="67">
        <v>5237</v>
      </c>
      <c r="B222" s="119" t="s">
        <v>239</v>
      </c>
      <c r="C222" s="120">
        <f t="shared" si="283"/>
        <v>0</v>
      </c>
      <c r="D222" s="272">
        <v>0</v>
      </c>
      <c r="E222" s="127"/>
      <c r="F222" s="429">
        <f t="shared" si="288"/>
        <v>0</v>
      </c>
      <c r="G222" s="272"/>
      <c r="H222" s="126"/>
      <c r="I222" s="274">
        <f t="shared" si="289"/>
        <v>0</v>
      </c>
      <c r="J222" s="126"/>
      <c r="K222" s="127"/>
      <c r="L222" s="466">
        <f t="shared" si="290"/>
        <v>0</v>
      </c>
      <c r="M222" s="275"/>
      <c r="N222" s="127"/>
      <c r="O222" s="274">
        <f t="shared" si="291"/>
        <v>0</v>
      </c>
      <c r="P222" s="276"/>
    </row>
    <row r="223" spans="1:16" ht="24" hidden="1" x14ac:dyDescent="0.25">
      <c r="A223" s="67">
        <v>5238</v>
      </c>
      <c r="B223" s="119" t="s">
        <v>240</v>
      </c>
      <c r="C223" s="120">
        <f t="shared" si="283"/>
        <v>0</v>
      </c>
      <c r="D223" s="272">
        <v>0</v>
      </c>
      <c r="E223" s="127"/>
      <c r="F223" s="429">
        <f t="shared" si="288"/>
        <v>0</v>
      </c>
      <c r="G223" s="272"/>
      <c r="H223" s="126"/>
      <c r="I223" s="274">
        <f t="shared" si="289"/>
        <v>0</v>
      </c>
      <c r="J223" s="126"/>
      <c r="K223" s="127"/>
      <c r="L223" s="466">
        <f t="shared" si="290"/>
        <v>0</v>
      </c>
      <c r="M223" s="275"/>
      <c r="N223" s="127"/>
      <c r="O223" s="274">
        <f t="shared" si="291"/>
        <v>0</v>
      </c>
      <c r="P223" s="276"/>
    </row>
    <row r="224" spans="1:16" ht="24" x14ac:dyDescent="0.25">
      <c r="A224" s="67">
        <v>5239</v>
      </c>
      <c r="B224" s="119" t="s">
        <v>241</v>
      </c>
      <c r="C224" s="120">
        <f t="shared" si="283"/>
        <v>7274</v>
      </c>
      <c r="D224" s="272">
        <v>0</v>
      </c>
      <c r="E224" s="470">
        <v>1667</v>
      </c>
      <c r="F224" s="71">
        <f t="shared" si="288"/>
        <v>1667</v>
      </c>
      <c r="G224" s="272"/>
      <c r="H224" s="471">
        <v>5607</v>
      </c>
      <c r="I224" s="71">
        <f t="shared" si="289"/>
        <v>5607</v>
      </c>
      <c r="J224" s="126"/>
      <c r="K224" s="273"/>
      <c r="L224" s="71">
        <f t="shared" si="290"/>
        <v>0</v>
      </c>
      <c r="M224" s="275"/>
      <c r="N224" s="127"/>
      <c r="O224" s="274">
        <f t="shared" si="291"/>
        <v>0</v>
      </c>
      <c r="P224" s="276"/>
    </row>
    <row r="225" spans="1:16" ht="24" x14ac:dyDescent="0.25">
      <c r="A225" s="277">
        <v>5240</v>
      </c>
      <c r="B225" s="119" t="s">
        <v>242</v>
      </c>
      <c r="C225" s="120">
        <f t="shared" si="283"/>
        <v>27071</v>
      </c>
      <c r="D225" s="272">
        <v>27071</v>
      </c>
      <c r="E225" s="273"/>
      <c r="F225" s="71">
        <f t="shared" si="288"/>
        <v>27071</v>
      </c>
      <c r="G225" s="272"/>
      <c r="H225" s="469"/>
      <c r="I225" s="71">
        <f t="shared" si="289"/>
        <v>0</v>
      </c>
      <c r="J225" s="126"/>
      <c r="K225" s="273"/>
      <c r="L225" s="71">
        <f t="shared" si="290"/>
        <v>0</v>
      </c>
      <c r="M225" s="275"/>
      <c r="N225" s="127"/>
      <c r="O225" s="274">
        <f t="shared" si="291"/>
        <v>0</v>
      </c>
      <c r="P225" s="276"/>
    </row>
    <row r="226" spans="1:16" hidden="1" x14ac:dyDescent="0.25">
      <c r="A226" s="277">
        <v>5250</v>
      </c>
      <c r="B226" s="119" t="s">
        <v>243</v>
      </c>
      <c r="C226" s="120">
        <f t="shared" si="283"/>
        <v>0</v>
      </c>
      <c r="D226" s="272">
        <v>0</v>
      </c>
      <c r="E226" s="127"/>
      <c r="F226" s="429">
        <f t="shared" si="288"/>
        <v>0</v>
      </c>
      <c r="G226" s="272"/>
      <c r="H226" s="126"/>
      <c r="I226" s="274">
        <f t="shared" si="289"/>
        <v>0</v>
      </c>
      <c r="J226" s="126"/>
      <c r="K226" s="127"/>
      <c r="L226" s="466">
        <f t="shared" si="290"/>
        <v>0</v>
      </c>
      <c r="M226" s="275"/>
      <c r="N226" s="127"/>
      <c r="O226" s="274">
        <f t="shared" si="291"/>
        <v>0</v>
      </c>
      <c r="P226" s="276"/>
    </row>
    <row r="227" spans="1:16" hidden="1" x14ac:dyDescent="0.25">
      <c r="A227" s="277">
        <v>5260</v>
      </c>
      <c r="B227" s="119" t="s">
        <v>244</v>
      </c>
      <c r="C227" s="120">
        <f t="shared" si="283"/>
        <v>0</v>
      </c>
      <c r="D227" s="278">
        <f>SUM(D228)</f>
        <v>0</v>
      </c>
      <c r="E227" s="281">
        <f t="shared" ref="E227:F227" si="292">SUM(E228)</f>
        <v>0</v>
      </c>
      <c r="F227" s="429">
        <f t="shared" si="292"/>
        <v>0</v>
      </c>
      <c r="G227" s="278">
        <f>SUM(G228)</f>
        <v>0</v>
      </c>
      <c r="H227" s="280">
        <f t="shared" ref="H227:I227" si="293">SUM(H228)</f>
        <v>0</v>
      </c>
      <c r="I227" s="274">
        <f t="shared" si="293"/>
        <v>0</v>
      </c>
      <c r="J227" s="280">
        <f>SUM(J228)</f>
        <v>0</v>
      </c>
      <c r="K227" s="281">
        <f t="shared" ref="K227:L227" si="294">SUM(K228)</f>
        <v>0</v>
      </c>
      <c r="L227" s="466">
        <f t="shared" si="294"/>
        <v>0</v>
      </c>
      <c r="M227" s="120">
        <f>SUM(M228)</f>
        <v>0</v>
      </c>
      <c r="N227" s="281">
        <f t="shared" ref="N227:O227" si="295">SUM(N228)</f>
        <v>0</v>
      </c>
      <c r="O227" s="274">
        <f t="shared" si="295"/>
        <v>0</v>
      </c>
      <c r="P227" s="276"/>
    </row>
    <row r="228" spans="1:16" ht="24" hidden="1" x14ac:dyDescent="0.25">
      <c r="A228" s="67">
        <v>5269</v>
      </c>
      <c r="B228" s="119" t="s">
        <v>245</v>
      </c>
      <c r="C228" s="120">
        <f t="shared" si="283"/>
        <v>0</v>
      </c>
      <c r="D228" s="272">
        <v>0</v>
      </c>
      <c r="E228" s="127"/>
      <c r="F228" s="429">
        <f t="shared" ref="F228:F229" si="296">D228+E228</f>
        <v>0</v>
      </c>
      <c r="G228" s="272"/>
      <c r="H228" s="126"/>
      <c r="I228" s="274">
        <f t="shared" ref="I228:I229" si="297">G228+H228</f>
        <v>0</v>
      </c>
      <c r="J228" s="126"/>
      <c r="K228" s="127"/>
      <c r="L228" s="466">
        <f t="shared" ref="L228:L229" si="298">J228+K228</f>
        <v>0</v>
      </c>
      <c r="M228" s="275"/>
      <c r="N228" s="127"/>
      <c r="O228" s="274">
        <f t="shared" ref="O228:O229" si="299">M228+N228</f>
        <v>0</v>
      </c>
      <c r="P228" s="276"/>
    </row>
    <row r="229" spans="1:16" ht="24" hidden="1" x14ac:dyDescent="0.25">
      <c r="A229" s="258">
        <v>5270</v>
      </c>
      <c r="B229" s="191" t="s">
        <v>246</v>
      </c>
      <c r="C229" s="199">
        <f t="shared" si="283"/>
        <v>0</v>
      </c>
      <c r="D229" s="282">
        <v>0</v>
      </c>
      <c r="E229" s="285"/>
      <c r="F229" s="462">
        <f t="shared" si="296"/>
        <v>0</v>
      </c>
      <c r="G229" s="282"/>
      <c r="H229" s="284"/>
      <c r="I229" s="263">
        <f t="shared" si="297"/>
        <v>0</v>
      </c>
      <c r="J229" s="284"/>
      <c r="K229" s="285"/>
      <c r="L229" s="463">
        <f t="shared" si="298"/>
        <v>0</v>
      </c>
      <c r="M229" s="286"/>
      <c r="N229" s="285"/>
      <c r="O229" s="263">
        <f t="shared" si="299"/>
        <v>0</v>
      </c>
      <c r="P229" s="265"/>
    </row>
    <row r="230" spans="1:16" x14ac:dyDescent="0.25">
      <c r="A230" s="242">
        <v>6000</v>
      </c>
      <c r="B230" s="242" t="s">
        <v>247</v>
      </c>
      <c r="C230" s="243">
        <f t="shared" si="283"/>
        <v>5806</v>
      </c>
      <c r="D230" s="244">
        <f>D231+D251+D259</f>
        <v>5806</v>
      </c>
      <c r="E230" s="245">
        <f t="shared" ref="E230:F230" si="300">E231+E251+E259</f>
        <v>0</v>
      </c>
      <c r="F230" s="246">
        <f t="shared" si="300"/>
        <v>5806</v>
      </c>
      <c r="G230" s="244">
        <f>G231+G251+G259</f>
        <v>0</v>
      </c>
      <c r="H230" s="461">
        <f t="shared" ref="H230:I230" si="301">H231+H251+H259</f>
        <v>0</v>
      </c>
      <c r="I230" s="246">
        <f t="shared" si="301"/>
        <v>0</v>
      </c>
      <c r="J230" s="247">
        <f>J231+J251+J259</f>
        <v>0</v>
      </c>
      <c r="K230" s="245">
        <f t="shared" ref="K230:L230" si="302">K231+K251+K259</f>
        <v>0</v>
      </c>
      <c r="L230" s="246">
        <f t="shared" si="302"/>
        <v>0</v>
      </c>
      <c r="M230" s="243">
        <f>M231+M251+M259</f>
        <v>0</v>
      </c>
      <c r="N230" s="249">
        <f t="shared" ref="N230:O230" si="303">N231+N251+N259</f>
        <v>0</v>
      </c>
      <c r="O230" s="248">
        <f t="shared" si="303"/>
        <v>0</v>
      </c>
      <c r="P230" s="250"/>
    </row>
    <row r="231" spans="1:16" ht="14.25" hidden="1" customHeight="1" x14ac:dyDescent="0.25">
      <c r="A231" s="320">
        <v>6200</v>
      </c>
      <c r="B231" s="308" t="s">
        <v>248</v>
      </c>
      <c r="C231" s="254">
        <f t="shared" si="283"/>
        <v>0</v>
      </c>
      <c r="D231" s="321">
        <f>SUM(D232,D233,D235,D238,D244,D245,D246)</f>
        <v>0</v>
      </c>
      <c r="E231" s="255">
        <f t="shared" ref="E231:F231" si="304">SUM(E232,E233,E235,E238,E244,E245,E246)</f>
        <v>0</v>
      </c>
      <c r="F231" s="474">
        <f t="shared" si="304"/>
        <v>0</v>
      </c>
      <c r="G231" s="321">
        <f>SUM(G232,G233,G235,G238,G244,G245,G246)</f>
        <v>0</v>
      </c>
      <c r="H231" s="324">
        <f t="shared" ref="H231:I231" si="305">SUM(H232,H233,H235,H238,H244,H245,H246)</f>
        <v>0</v>
      </c>
      <c r="I231" s="256">
        <f t="shared" si="305"/>
        <v>0</v>
      </c>
      <c r="J231" s="324">
        <f>SUM(J232,J233,J235,J238,J244,J245,J246)</f>
        <v>0</v>
      </c>
      <c r="K231" s="255">
        <f t="shared" ref="K231:L231" si="306">SUM(K232,K233,K235,K238,K244,K245,K246)</f>
        <v>0</v>
      </c>
      <c r="L231" s="475">
        <f t="shared" si="306"/>
        <v>0</v>
      </c>
      <c r="M231" s="254">
        <f>SUM(M232,M233,M235,M238,M244,M245,M246)</f>
        <v>0</v>
      </c>
      <c r="N231" s="255">
        <f t="shared" ref="N231:O231" si="307">SUM(N232,N233,N235,N238,N244,N245,N246)</f>
        <v>0</v>
      </c>
      <c r="O231" s="256">
        <f t="shared" si="307"/>
        <v>0</v>
      </c>
      <c r="P231" s="257"/>
    </row>
    <row r="232" spans="1:16" ht="24" hidden="1" x14ac:dyDescent="0.25">
      <c r="A232" s="420">
        <v>6220</v>
      </c>
      <c r="B232" s="107" t="s">
        <v>249</v>
      </c>
      <c r="C232" s="108">
        <f t="shared" si="283"/>
        <v>0</v>
      </c>
      <c r="D232" s="266">
        <v>0</v>
      </c>
      <c r="E232" s="115"/>
      <c r="F232" s="464">
        <f>D232+E232</f>
        <v>0</v>
      </c>
      <c r="G232" s="266"/>
      <c r="H232" s="114"/>
      <c r="I232" s="269">
        <f>G232+H232</f>
        <v>0</v>
      </c>
      <c r="J232" s="114"/>
      <c r="K232" s="115"/>
      <c r="L232" s="465">
        <f>J232+K232</f>
        <v>0</v>
      </c>
      <c r="M232" s="270"/>
      <c r="N232" s="115"/>
      <c r="O232" s="269">
        <f>M232+N232</f>
        <v>0</v>
      </c>
      <c r="P232" s="271"/>
    </row>
    <row r="233" spans="1:16" hidden="1" x14ac:dyDescent="0.25">
      <c r="A233" s="277">
        <v>6230</v>
      </c>
      <c r="B233" s="119" t="s">
        <v>250</v>
      </c>
      <c r="C233" s="120">
        <f t="shared" si="283"/>
        <v>0</v>
      </c>
      <c r="D233" s="278">
        <f t="shared" ref="D233:O233" si="308">SUM(D234)</f>
        <v>0</v>
      </c>
      <c r="E233" s="281">
        <f t="shared" si="308"/>
        <v>0</v>
      </c>
      <c r="F233" s="429">
        <f t="shared" si="308"/>
        <v>0</v>
      </c>
      <c r="G233" s="278">
        <f t="shared" si="308"/>
        <v>0</v>
      </c>
      <c r="H233" s="280">
        <f t="shared" si="308"/>
        <v>0</v>
      </c>
      <c r="I233" s="274">
        <f t="shared" si="308"/>
        <v>0</v>
      </c>
      <c r="J233" s="280">
        <f t="shared" si="308"/>
        <v>0</v>
      </c>
      <c r="K233" s="281">
        <f t="shared" si="308"/>
        <v>0</v>
      </c>
      <c r="L233" s="466">
        <f t="shared" si="308"/>
        <v>0</v>
      </c>
      <c r="M233" s="120">
        <f t="shared" si="308"/>
        <v>0</v>
      </c>
      <c r="N233" s="281">
        <f t="shared" si="308"/>
        <v>0</v>
      </c>
      <c r="O233" s="274">
        <f t="shared" si="308"/>
        <v>0</v>
      </c>
      <c r="P233" s="276"/>
    </row>
    <row r="234" spans="1:16" ht="24" hidden="1" x14ac:dyDescent="0.25">
      <c r="A234" s="67">
        <v>6239</v>
      </c>
      <c r="B234" s="107" t="s">
        <v>251</v>
      </c>
      <c r="C234" s="120">
        <f t="shared" si="283"/>
        <v>0</v>
      </c>
      <c r="D234" s="266">
        <v>0</v>
      </c>
      <c r="E234" s="115"/>
      <c r="F234" s="464">
        <f>D234+E234</f>
        <v>0</v>
      </c>
      <c r="G234" s="266"/>
      <c r="H234" s="114"/>
      <c r="I234" s="269">
        <f>G234+H234</f>
        <v>0</v>
      </c>
      <c r="J234" s="114"/>
      <c r="K234" s="115"/>
      <c r="L234" s="465">
        <f>J234+K234</f>
        <v>0</v>
      </c>
      <c r="M234" s="270"/>
      <c r="N234" s="115"/>
      <c r="O234" s="269">
        <f>M234+N234</f>
        <v>0</v>
      </c>
      <c r="P234" s="271"/>
    </row>
    <row r="235" spans="1:16" ht="24" hidden="1" x14ac:dyDescent="0.25">
      <c r="A235" s="277">
        <v>6240</v>
      </c>
      <c r="B235" s="119" t="s">
        <v>252</v>
      </c>
      <c r="C235" s="120">
        <f t="shared" si="283"/>
        <v>0</v>
      </c>
      <c r="D235" s="278">
        <f>SUM(D236:D237)</f>
        <v>0</v>
      </c>
      <c r="E235" s="281">
        <f t="shared" ref="E235:F235" si="309">SUM(E236:E237)</f>
        <v>0</v>
      </c>
      <c r="F235" s="429">
        <f t="shared" si="309"/>
        <v>0</v>
      </c>
      <c r="G235" s="278">
        <f>SUM(G236:G237)</f>
        <v>0</v>
      </c>
      <c r="H235" s="280">
        <f t="shared" ref="H235:I235" si="310">SUM(H236:H237)</f>
        <v>0</v>
      </c>
      <c r="I235" s="274">
        <f t="shared" si="310"/>
        <v>0</v>
      </c>
      <c r="J235" s="280">
        <f>SUM(J236:J237)</f>
        <v>0</v>
      </c>
      <c r="K235" s="281">
        <f t="shared" ref="K235:L235" si="311">SUM(K236:K237)</f>
        <v>0</v>
      </c>
      <c r="L235" s="466">
        <f t="shared" si="311"/>
        <v>0</v>
      </c>
      <c r="M235" s="120">
        <f>SUM(M236:M237)</f>
        <v>0</v>
      </c>
      <c r="N235" s="281">
        <f t="shared" ref="N235:O235" si="312">SUM(N236:N237)</f>
        <v>0</v>
      </c>
      <c r="O235" s="274">
        <f t="shared" si="312"/>
        <v>0</v>
      </c>
      <c r="P235" s="276"/>
    </row>
    <row r="236" spans="1:16" hidden="1" x14ac:dyDescent="0.25">
      <c r="A236" s="67">
        <v>6241</v>
      </c>
      <c r="B236" s="119" t="s">
        <v>253</v>
      </c>
      <c r="C236" s="120">
        <f t="shared" si="283"/>
        <v>0</v>
      </c>
      <c r="D236" s="272">
        <v>0</v>
      </c>
      <c r="E236" s="127"/>
      <c r="F236" s="429">
        <f t="shared" ref="F236:F237" si="313">D236+E236</f>
        <v>0</v>
      </c>
      <c r="G236" s="272"/>
      <c r="H236" s="126"/>
      <c r="I236" s="274">
        <f t="shared" ref="I236:I237" si="314">G236+H236</f>
        <v>0</v>
      </c>
      <c r="J236" s="126"/>
      <c r="K236" s="127"/>
      <c r="L236" s="466">
        <f t="shared" ref="L236:L237" si="315">J236+K236</f>
        <v>0</v>
      </c>
      <c r="M236" s="275"/>
      <c r="N236" s="127"/>
      <c r="O236" s="274">
        <f t="shared" ref="O236:O237" si="316">M236+N236</f>
        <v>0</v>
      </c>
      <c r="P236" s="276"/>
    </row>
    <row r="237" spans="1:16" hidden="1" x14ac:dyDescent="0.25">
      <c r="A237" s="67">
        <v>6242</v>
      </c>
      <c r="B237" s="119" t="s">
        <v>254</v>
      </c>
      <c r="C237" s="120">
        <f t="shared" si="283"/>
        <v>0</v>
      </c>
      <c r="D237" s="272">
        <v>0</v>
      </c>
      <c r="E237" s="127"/>
      <c r="F237" s="429">
        <f t="shared" si="313"/>
        <v>0</v>
      </c>
      <c r="G237" s="272"/>
      <c r="H237" s="126"/>
      <c r="I237" s="274">
        <f t="shared" si="314"/>
        <v>0</v>
      </c>
      <c r="J237" s="126"/>
      <c r="K237" s="127"/>
      <c r="L237" s="466">
        <f t="shared" si="315"/>
        <v>0</v>
      </c>
      <c r="M237" s="275"/>
      <c r="N237" s="127"/>
      <c r="O237" s="274">
        <f t="shared" si="316"/>
        <v>0</v>
      </c>
      <c r="P237" s="276"/>
    </row>
    <row r="238" spans="1:16" ht="25.5" hidden="1" customHeight="1" x14ac:dyDescent="0.25">
      <c r="A238" s="277">
        <v>6250</v>
      </c>
      <c r="B238" s="119" t="s">
        <v>255</v>
      </c>
      <c r="C238" s="120">
        <f t="shared" si="283"/>
        <v>0</v>
      </c>
      <c r="D238" s="278">
        <f>SUM(D239:D243)</f>
        <v>0</v>
      </c>
      <c r="E238" s="281">
        <f t="shared" ref="E238:F238" si="317">SUM(E239:E243)</f>
        <v>0</v>
      </c>
      <c r="F238" s="429">
        <f t="shared" si="317"/>
        <v>0</v>
      </c>
      <c r="G238" s="278">
        <f>SUM(G239:G243)</f>
        <v>0</v>
      </c>
      <c r="H238" s="280">
        <f t="shared" ref="H238:I238" si="318">SUM(H239:H243)</f>
        <v>0</v>
      </c>
      <c r="I238" s="274">
        <f t="shared" si="318"/>
        <v>0</v>
      </c>
      <c r="J238" s="280">
        <f>SUM(J239:J243)</f>
        <v>0</v>
      </c>
      <c r="K238" s="281">
        <f t="shared" ref="K238:L238" si="319">SUM(K239:K243)</f>
        <v>0</v>
      </c>
      <c r="L238" s="466">
        <f t="shared" si="319"/>
        <v>0</v>
      </c>
      <c r="M238" s="120">
        <f>SUM(M239:M243)</f>
        <v>0</v>
      </c>
      <c r="N238" s="281">
        <f t="shared" ref="N238:O238" si="320">SUM(N239:N243)</f>
        <v>0</v>
      </c>
      <c r="O238" s="274">
        <f t="shared" si="320"/>
        <v>0</v>
      </c>
      <c r="P238" s="276"/>
    </row>
    <row r="239" spans="1:16" ht="14.25" hidden="1" customHeight="1" x14ac:dyDescent="0.25">
      <c r="A239" s="67">
        <v>6252</v>
      </c>
      <c r="B239" s="119" t="s">
        <v>256</v>
      </c>
      <c r="C239" s="120">
        <f t="shared" si="283"/>
        <v>0</v>
      </c>
      <c r="D239" s="272">
        <v>0</v>
      </c>
      <c r="E239" s="127"/>
      <c r="F239" s="429">
        <f t="shared" ref="F239:F245" si="321">D239+E239</f>
        <v>0</v>
      </c>
      <c r="G239" s="272"/>
      <c r="H239" s="126"/>
      <c r="I239" s="274">
        <f t="shared" ref="I239:I245" si="322">G239+H239</f>
        <v>0</v>
      </c>
      <c r="J239" s="126"/>
      <c r="K239" s="127"/>
      <c r="L239" s="466">
        <f t="shared" ref="L239:L245" si="323">J239+K239</f>
        <v>0</v>
      </c>
      <c r="M239" s="275"/>
      <c r="N239" s="127"/>
      <c r="O239" s="274">
        <f t="shared" ref="O239:O245" si="324">M239+N239</f>
        <v>0</v>
      </c>
      <c r="P239" s="276"/>
    </row>
    <row r="240" spans="1:16" ht="14.25" hidden="1" customHeight="1" x14ac:dyDescent="0.25">
      <c r="A240" s="67">
        <v>6253</v>
      </c>
      <c r="B240" s="119" t="s">
        <v>257</v>
      </c>
      <c r="C240" s="120">
        <f t="shared" si="283"/>
        <v>0</v>
      </c>
      <c r="D240" s="272">
        <v>0</v>
      </c>
      <c r="E240" s="127"/>
      <c r="F240" s="429">
        <f t="shared" si="321"/>
        <v>0</v>
      </c>
      <c r="G240" s="272"/>
      <c r="H240" s="126"/>
      <c r="I240" s="274">
        <f t="shared" si="322"/>
        <v>0</v>
      </c>
      <c r="J240" s="126"/>
      <c r="K240" s="127"/>
      <c r="L240" s="466">
        <f t="shared" si="323"/>
        <v>0</v>
      </c>
      <c r="M240" s="275"/>
      <c r="N240" s="127"/>
      <c r="O240" s="274">
        <f t="shared" si="324"/>
        <v>0</v>
      </c>
      <c r="P240" s="276"/>
    </row>
    <row r="241" spans="1:16" ht="24" hidden="1" x14ac:dyDescent="0.25">
      <c r="A241" s="67">
        <v>6254</v>
      </c>
      <c r="B241" s="119" t="s">
        <v>258</v>
      </c>
      <c r="C241" s="120">
        <f t="shared" si="283"/>
        <v>0</v>
      </c>
      <c r="D241" s="272">
        <v>0</v>
      </c>
      <c r="E241" s="127"/>
      <c r="F241" s="429">
        <f t="shared" si="321"/>
        <v>0</v>
      </c>
      <c r="G241" s="272"/>
      <c r="H241" s="126"/>
      <c r="I241" s="274">
        <f t="shared" si="322"/>
        <v>0</v>
      </c>
      <c r="J241" s="126"/>
      <c r="K241" s="127"/>
      <c r="L241" s="466">
        <f t="shared" si="323"/>
        <v>0</v>
      </c>
      <c r="M241" s="275"/>
      <c r="N241" s="127"/>
      <c r="O241" s="274">
        <f t="shared" si="324"/>
        <v>0</v>
      </c>
      <c r="P241" s="276"/>
    </row>
    <row r="242" spans="1:16" ht="24" hidden="1" x14ac:dyDescent="0.25">
      <c r="A242" s="67">
        <v>6255</v>
      </c>
      <c r="B242" s="119" t="s">
        <v>259</v>
      </c>
      <c r="C242" s="120">
        <f t="shared" si="283"/>
        <v>0</v>
      </c>
      <c r="D242" s="272">
        <v>0</v>
      </c>
      <c r="E242" s="127"/>
      <c r="F242" s="429">
        <f t="shared" si="321"/>
        <v>0</v>
      </c>
      <c r="G242" s="272"/>
      <c r="H242" s="126"/>
      <c r="I242" s="274">
        <f t="shared" si="322"/>
        <v>0</v>
      </c>
      <c r="J242" s="126"/>
      <c r="K242" s="127"/>
      <c r="L242" s="466">
        <f t="shared" si="323"/>
        <v>0</v>
      </c>
      <c r="M242" s="275"/>
      <c r="N242" s="127"/>
      <c r="O242" s="274">
        <f t="shared" si="324"/>
        <v>0</v>
      </c>
      <c r="P242" s="276"/>
    </row>
    <row r="243" spans="1:16" hidden="1" x14ac:dyDescent="0.25">
      <c r="A243" s="67">
        <v>6259</v>
      </c>
      <c r="B243" s="119" t="s">
        <v>260</v>
      </c>
      <c r="C243" s="120">
        <f t="shared" si="283"/>
        <v>0</v>
      </c>
      <c r="D243" s="272">
        <v>0</v>
      </c>
      <c r="E243" s="127"/>
      <c r="F243" s="429">
        <f t="shared" si="321"/>
        <v>0</v>
      </c>
      <c r="G243" s="272"/>
      <c r="H243" s="126"/>
      <c r="I243" s="274">
        <f t="shared" si="322"/>
        <v>0</v>
      </c>
      <c r="J243" s="126"/>
      <c r="K243" s="127"/>
      <c r="L243" s="466">
        <f t="shared" si="323"/>
        <v>0</v>
      </c>
      <c r="M243" s="275"/>
      <c r="N243" s="127"/>
      <c r="O243" s="274">
        <f t="shared" si="324"/>
        <v>0</v>
      </c>
      <c r="P243" s="276"/>
    </row>
    <row r="244" spans="1:16" ht="24" hidden="1" x14ac:dyDescent="0.25">
      <c r="A244" s="277">
        <v>6260</v>
      </c>
      <c r="B244" s="119" t="s">
        <v>261</v>
      </c>
      <c r="C244" s="120">
        <f t="shared" si="283"/>
        <v>0</v>
      </c>
      <c r="D244" s="272">
        <v>0</v>
      </c>
      <c r="E244" s="127"/>
      <c r="F244" s="429">
        <f t="shared" si="321"/>
        <v>0</v>
      </c>
      <c r="G244" s="272"/>
      <c r="H244" s="126"/>
      <c r="I244" s="274">
        <f t="shared" si="322"/>
        <v>0</v>
      </c>
      <c r="J244" s="126"/>
      <c r="K244" s="127"/>
      <c r="L244" s="466">
        <f t="shared" si="323"/>
        <v>0</v>
      </c>
      <c r="M244" s="275"/>
      <c r="N244" s="127"/>
      <c r="O244" s="274">
        <f t="shared" si="324"/>
        <v>0</v>
      </c>
      <c r="P244" s="276"/>
    </row>
    <row r="245" spans="1:16" hidden="1" x14ac:dyDescent="0.25">
      <c r="A245" s="277">
        <v>6270</v>
      </c>
      <c r="B245" s="119" t="s">
        <v>262</v>
      </c>
      <c r="C245" s="120">
        <f t="shared" si="283"/>
        <v>0</v>
      </c>
      <c r="D245" s="272">
        <v>0</v>
      </c>
      <c r="E245" s="127"/>
      <c r="F245" s="429">
        <f t="shared" si="321"/>
        <v>0</v>
      </c>
      <c r="G245" s="272"/>
      <c r="H245" s="126"/>
      <c r="I245" s="274">
        <f t="shared" si="322"/>
        <v>0</v>
      </c>
      <c r="J245" s="126"/>
      <c r="K245" s="127"/>
      <c r="L245" s="466">
        <f t="shared" si="323"/>
        <v>0</v>
      </c>
      <c r="M245" s="275"/>
      <c r="N245" s="127"/>
      <c r="O245" s="274">
        <f t="shared" si="324"/>
        <v>0</v>
      </c>
      <c r="P245" s="276"/>
    </row>
    <row r="246" spans="1:16" ht="24" hidden="1" x14ac:dyDescent="0.25">
      <c r="A246" s="420">
        <v>6290</v>
      </c>
      <c r="B246" s="107" t="s">
        <v>263</v>
      </c>
      <c r="C246" s="309">
        <f t="shared" si="283"/>
        <v>0</v>
      </c>
      <c r="D246" s="289">
        <f>SUM(D247:D250)</f>
        <v>0</v>
      </c>
      <c r="E246" s="292">
        <f t="shared" ref="E246:O246" si="325">SUM(E247:E250)</f>
        <v>0</v>
      </c>
      <c r="F246" s="464">
        <f t="shared" si="325"/>
        <v>0</v>
      </c>
      <c r="G246" s="289">
        <f t="shared" si="325"/>
        <v>0</v>
      </c>
      <c r="H246" s="291">
        <f t="shared" si="325"/>
        <v>0</v>
      </c>
      <c r="I246" s="269">
        <f t="shared" si="325"/>
        <v>0</v>
      </c>
      <c r="J246" s="291">
        <f t="shared" si="325"/>
        <v>0</v>
      </c>
      <c r="K246" s="292">
        <f t="shared" si="325"/>
        <v>0</v>
      </c>
      <c r="L246" s="465">
        <f t="shared" si="325"/>
        <v>0</v>
      </c>
      <c r="M246" s="309">
        <f t="shared" si="325"/>
        <v>0</v>
      </c>
      <c r="N246" s="310">
        <f t="shared" si="325"/>
        <v>0</v>
      </c>
      <c r="O246" s="311">
        <f t="shared" si="325"/>
        <v>0</v>
      </c>
      <c r="P246" s="312"/>
    </row>
    <row r="247" spans="1:16" hidden="1" x14ac:dyDescent="0.25">
      <c r="A247" s="67">
        <v>6291</v>
      </c>
      <c r="B247" s="119" t="s">
        <v>264</v>
      </c>
      <c r="C247" s="120">
        <f t="shared" si="283"/>
        <v>0</v>
      </c>
      <c r="D247" s="272">
        <v>0</v>
      </c>
      <c r="E247" s="127"/>
      <c r="F247" s="429">
        <f t="shared" ref="F247:F250" si="326">D247+E247</f>
        <v>0</v>
      </c>
      <c r="G247" s="272"/>
      <c r="H247" s="126"/>
      <c r="I247" s="274">
        <f t="shared" ref="I247:I250" si="327">G247+H247</f>
        <v>0</v>
      </c>
      <c r="J247" s="126"/>
      <c r="K247" s="127"/>
      <c r="L247" s="466">
        <f t="shared" ref="L247:L250" si="328">J247+K247</f>
        <v>0</v>
      </c>
      <c r="M247" s="275"/>
      <c r="N247" s="127"/>
      <c r="O247" s="274">
        <f t="shared" ref="O247:O250" si="329">M247+N247</f>
        <v>0</v>
      </c>
      <c r="P247" s="276"/>
    </row>
    <row r="248" spans="1:16" hidden="1" x14ac:dyDescent="0.25">
      <c r="A248" s="67">
        <v>6292</v>
      </c>
      <c r="B248" s="119" t="s">
        <v>265</v>
      </c>
      <c r="C248" s="120">
        <f t="shared" si="283"/>
        <v>0</v>
      </c>
      <c r="D248" s="272">
        <v>0</v>
      </c>
      <c r="E248" s="127"/>
      <c r="F248" s="429">
        <f t="shared" si="326"/>
        <v>0</v>
      </c>
      <c r="G248" s="272"/>
      <c r="H248" s="126"/>
      <c r="I248" s="274">
        <f t="shared" si="327"/>
        <v>0</v>
      </c>
      <c r="J248" s="126"/>
      <c r="K248" s="127"/>
      <c r="L248" s="466">
        <f t="shared" si="328"/>
        <v>0</v>
      </c>
      <c r="M248" s="275"/>
      <c r="N248" s="127"/>
      <c r="O248" s="274">
        <f t="shared" si="329"/>
        <v>0</v>
      </c>
      <c r="P248" s="276"/>
    </row>
    <row r="249" spans="1:16" ht="72" hidden="1" x14ac:dyDescent="0.25">
      <c r="A249" s="67">
        <v>6296</v>
      </c>
      <c r="B249" s="119" t="s">
        <v>266</v>
      </c>
      <c r="C249" s="120">
        <f t="shared" si="283"/>
        <v>0</v>
      </c>
      <c r="D249" s="272">
        <v>0</v>
      </c>
      <c r="E249" s="127"/>
      <c r="F249" s="429">
        <f t="shared" si="326"/>
        <v>0</v>
      </c>
      <c r="G249" s="272"/>
      <c r="H249" s="126"/>
      <c r="I249" s="274">
        <f t="shared" si="327"/>
        <v>0</v>
      </c>
      <c r="J249" s="126"/>
      <c r="K249" s="127"/>
      <c r="L249" s="466">
        <f t="shared" si="328"/>
        <v>0</v>
      </c>
      <c r="M249" s="275"/>
      <c r="N249" s="127"/>
      <c r="O249" s="274">
        <f t="shared" si="329"/>
        <v>0</v>
      </c>
      <c r="P249" s="276"/>
    </row>
    <row r="250" spans="1:16" ht="39.75" hidden="1" customHeight="1" x14ac:dyDescent="0.25">
      <c r="A250" s="67">
        <v>6299</v>
      </c>
      <c r="B250" s="119" t="s">
        <v>267</v>
      </c>
      <c r="C250" s="120">
        <f t="shared" si="283"/>
        <v>0</v>
      </c>
      <c r="D250" s="272">
        <v>0</v>
      </c>
      <c r="E250" s="127"/>
      <c r="F250" s="429">
        <f t="shared" si="326"/>
        <v>0</v>
      </c>
      <c r="G250" s="272"/>
      <c r="H250" s="126"/>
      <c r="I250" s="274">
        <f t="shared" si="327"/>
        <v>0</v>
      </c>
      <c r="J250" s="126"/>
      <c r="K250" s="127"/>
      <c r="L250" s="466">
        <f t="shared" si="328"/>
        <v>0</v>
      </c>
      <c r="M250" s="275"/>
      <c r="N250" s="127"/>
      <c r="O250" s="274">
        <f t="shared" si="329"/>
        <v>0</v>
      </c>
      <c r="P250" s="276"/>
    </row>
    <row r="251" spans="1:16" hidden="1" x14ac:dyDescent="0.25">
      <c r="A251" s="90">
        <v>6300</v>
      </c>
      <c r="B251" s="251" t="s">
        <v>268</v>
      </c>
      <c r="C251" s="91">
        <f t="shared" si="283"/>
        <v>0</v>
      </c>
      <c r="D251" s="252">
        <f>SUM(D252,D257,D258)</f>
        <v>0</v>
      </c>
      <c r="E251" s="104">
        <f t="shared" ref="E251:O251" si="330">SUM(E252,E257,E258)</f>
        <v>0</v>
      </c>
      <c r="F251" s="435">
        <f t="shared" si="330"/>
        <v>0</v>
      </c>
      <c r="G251" s="252">
        <f t="shared" si="330"/>
        <v>0</v>
      </c>
      <c r="H251" s="103">
        <f t="shared" si="330"/>
        <v>0</v>
      </c>
      <c r="I251" s="105">
        <f t="shared" si="330"/>
        <v>0</v>
      </c>
      <c r="J251" s="103">
        <f t="shared" si="330"/>
        <v>0</v>
      </c>
      <c r="K251" s="104">
        <f t="shared" si="330"/>
        <v>0</v>
      </c>
      <c r="L251" s="438">
        <f t="shared" si="330"/>
        <v>0</v>
      </c>
      <c r="M251" s="147">
        <f t="shared" si="330"/>
        <v>0</v>
      </c>
      <c r="N251" s="293">
        <f t="shared" si="330"/>
        <v>0</v>
      </c>
      <c r="O251" s="294">
        <f t="shared" si="330"/>
        <v>0</v>
      </c>
      <c r="P251" s="295"/>
    </row>
    <row r="252" spans="1:16" ht="24" hidden="1" x14ac:dyDescent="0.25">
      <c r="A252" s="420">
        <v>6320</v>
      </c>
      <c r="B252" s="107" t="s">
        <v>269</v>
      </c>
      <c r="C252" s="309">
        <f t="shared" si="283"/>
        <v>0</v>
      </c>
      <c r="D252" s="289">
        <f>SUM(D253:D256)</f>
        <v>0</v>
      </c>
      <c r="E252" s="292">
        <f t="shared" ref="E252:O252" si="331">SUM(E253:E256)</f>
        <v>0</v>
      </c>
      <c r="F252" s="464">
        <f t="shared" si="331"/>
        <v>0</v>
      </c>
      <c r="G252" s="289">
        <f t="shared" si="331"/>
        <v>0</v>
      </c>
      <c r="H252" s="291">
        <f t="shared" si="331"/>
        <v>0</v>
      </c>
      <c r="I252" s="269">
        <f t="shared" si="331"/>
        <v>0</v>
      </c>
      <c r="J252" s="291">
        <f t="shared" si="331"/>
        <v>0</v>
      </c>
      <c r="K252" s="292">
        <f t="shared" si="331"/>
        <v>0</v>
      </c>
      <c r="L252" s="465">
        <f t="shared" si="331"/>
        <v>0</v>
      </c>
      <c r="M252" s="108">
        <f t="shared" si="331"/>
        <v>0</v>
      </c>
      <c r="N252" s="292">
        <f t="shared" si="331"/>
        <v>0</v>
      </c>
      <c r="O252" s="269">
        <f t="shared" si="331"/>
        <v>0</v>
      </c>
      <c r="P252" s="271"/>
    </row>
    <row r="253" spans="1:16" hidden="1" x14ac:dyDescent="0.25">
      <c r="A253" s="67">
        <v>6322</v>
      </c>
      <c r="B253" s="119" t="s">
        <v>270</v>
      </c>
      <c r="C253" s="120">
        <f t="shared" si="283"/>
        <v>0</v>
      </c>
      <c r="D253" s="272">
        <v>0</v>
      </c>
      <c r="E253" s="127"/>
      <c r="F253" s="429">
        <f t="shared" ref="F253:F258" si="332">D253+E253</f>
        <v>0</v>
      </c>
      <c r="G253" s="272"/>
      <c r="H253" s="126"/>
      <c r="I253" s="274">
        <f t="shared" ref="I253:I258" si="333">G253+H253</f>
        <v>0</v>
      </c>
      <c r="J253" s="126"/>
      <c r="K253" s="127"/>
      <c r="L253" s="466">
        <f t="shared" ref="L253:L258" si="334">J253+K253</f>
        <v>0</v>
      </c>
      <c r="M253" s="275"/>
      <c r="N253" s="127"/>
      <c r="O253" s="274">
        <f t="shared" ref="O253:O258" si="335">M253+N253</f>
        <v>0</v>
      </c>
      <c r="P253" s="276"/>
    </row>
    <row r="254" spans="1:16" ht="24" hidden="1" x14ac:dyDescent="0.25">
      <c r="A254" s="67">
        <v>6323</v>
      </c>
      <c r="B254" s="119" t="s">
        <v>271</v>
      </c>
      <c r="C254" s="120">
        <f t="shared" si="283"/>
        <v>0</v>
      </c>
      <c r="D254" s="272">
        <v>0</v>
      </c>
      <c r="E254" s="127"/>
      <c r="F254" s="429">
        <f t="shared" si="332"/>
        <v>0</v>
      </c>
      <c r="G254" s="272"/>
      <c r="H254" s="126"/>
      <c r="I254" s="274">
        <f t="shared" si="333"/>
        <v>0</v>
      </c>
      <c r="J254" s="126"/>
      <c r="K254" s="127"/>
      <c r="L254" s="466">
        <f t="shared" si="334"/>
        <v>0</v>
      </c>
      <c r="M254" s="275"/>
      <c r="N254" s="127"/>
      <c r="O254" s="274">
        <f t="shared" si="335"/>
        <v>0</v>
      </c>
      <c r="P254" s="276"/>
    </row>
    <row r="255" spans="1:16" ht="24" hidden="1" x14ac:dyDescent="0.25">
      <c r="A255" s="67">
        <v>6324</v>
      </c>
      <c r="B255" s="119" t="s">
        <v>272</v>
      </c>
      <c r="C255" s="120">
        <f t="shared" si="283"/>
        <v>0</v>
      </c>
      <c r="D255" s="272">
        <v>0</v>
      </c>
      <c r="E255" s="127"/>
      <c r="F255" s="429">
        <f t="shared" si="332"/>
        <v>0</v>
      </c>
      <c r="G255" s="272"/>
      <c r="H255" s="126"/>
      <c r="I255" s="274">
        <f t="shared" si="333"/>
        <v>0</v>
      </c>
      <c r="J255" s="126"/>
      <c r="K255" s="127"/>
      <c r="L255" s="466">
        <f t="shared" si="334"/>
        <v>0</v>
      </c>
      <c r="M255" s="275"/>
      <c r="N255" s="127"/>
      <c r="O255" s="274">
        <f t="shared" si="335"/>
        <v>0</v>
      </c>
      <c r="P255" s="276"/>
    </row>
    <row r="256" spans="1:16" hidden="1" x14ac:dyDescent="0.25">
      <c r="A256" s="56">
        <v>6329</v>
      </c>
      <c r="B256" s="107" t="s">
        <v>273</v>
      </c>
      <c r="C256" s="108">
        <f t="shared" si="283"/>
        <v>0</v>
      </c>
      <c r="D256" s="266">
        <v>0</v>
      </c>
      <c r="E256" s="115"/>
      <c r="F256" s="464">
        <f t="shared" si="332"/>
        <v>0</v>
      </c>
      <c r="G256" s="266"/>
      <c r="H256" s="114"/>
      <c r="I256" s="269">
        <f t="shared" si="333"/>
        <v>0</v>
      </c>
      <c r="J256" s="114"/>
      <c r="K256" s="115"/>
      <c r="L256" s="465">
        <f t="shared" si="334"/>
        <v>0</v>
      </c>
      <c r="M256" s="270"/>
      <c r="N256" s="115"/>
      <c r="O256" s="269">
        <f t="shared" si="335"/>
        <v>0</v>
      </c>
      <c r="P256" s="271"/>
    </row>
    <row r="257" spans="1:16" ht="24" hidden="1" x14ac:dyDescent="0.25">
      <c r="A257" s="332">
        <v>6330</v>
      </c>
      <c r="B257" s="333" t="s">
        <v>274</v>
      </c>
      <c r="C257" s="309">
        <f t="shared" si="283"/>
        <v>0</v>
      </c>
      <c r="D257" s="314">
        <v>0</v>
      </c>
      <c r="E257" s="318"/>
      <c r="F257" s="472">
        <f t="shared" si="332"/>
        <v>0</v>
      </c>
      <c r="G257" s="314"/>
      <c r="H257" s="317"/>
      <c r="I257" s="311">
        <f t="shared" si="333"/>
        <v>0</v>
      </c>
      <c r="J257" s="317"/>
      <c r="K257" s="318"/>
      <c r="L257" s="473">
        <f t="shared" si="334"/>
        <v>0</v>
      </c>
      <c r="M257" s="319"/>
      <c r="N257" s="318"/>
      <c r="O257" s="311">
        <f t="shared" si="335"/>
        <v>0</v>
      </c>
      <c r="P257" s="312"/>
    </row>
    <row r="258" spans="1:16" hidden="1" x14ac:dyDescent="0.25">
      <c r="A258" s="277">
        <v>6360</v>
      </c>
      <c r="B258" s="119" t="s">
        <v>275</v>
      </c>
      <c r="C258" s="120">
        <f t="shared" si="283"/>
        <v>0</v>
      </c>
      <c r="D258" s="272">
        <v>0</v>
      </c>
      <c r="E258" s="127"/>
      <c r="F258" s="429">
        <f t="shared" si="332"/>
        <v>0</v>
      </c>
      <c r="G258" s="272"/>
      <c r="H258" s="126"/>
      <c r="I258" s="274">
        <f t="shared" si="333"/>
        <v>0</v>
      </c>
      <c r="J258" s="126"/>
      <c r="K258" s="127"/>
      <c r="L258" s="466">
        <f t="shared" si="334"/>
        <v>0</v>
      </c>
      <c r="M258" s="275"/>
      <c r="N258" s="127"/>
      <c r="O258" s="274">
        <f t="shared" si="335"/>
        <v>0</v>
      </c>
      <c r="P258" s="276"/>
    </row>
    <row r="259" spans="1:16" ht="36" x14ac:dyDescent="0.25">
      <c r="A259" s="90">
        <v>6400</v>
      </c>
      <c r="B259" s="251" t="s">
        <v>276</v>
      </c>
      <c r="C259" s="91">
        <f t="shared" si="283"/>
        <v>5806</v>
      </c>
      <c r="D259" s="252">
        <f>SUM(D260,D264)</f>
        <v>5806</v>
      </c>
      <c r="E259" s="253">
        <f t="shared" ref="E259:O259" si="336">SUM(E260,E264)</f>
        <v>0</v>
      </c>
      <c r="F259" s="94">
        <f t="shared" si="336"/>
        <v>5806</v>
      </c>
      <c r="G259" s="252">
        <f t="shared" si="336"/>
        <v>0</v>
      </c>
      <c r="H259" s="438">
        <f t="shared" si="336"/>
        <v>0</v>
      </c>
      <c r="I259" s="94">
        <f t="shared" si="336"/>
        <v>0</v>
      </c>
      <c r="J259" s="103">
        <f t="shared" si="336"/>
        <v>0</v>
      </c>
      <c r="K259" s="253">
        <f t="shared" si="336"/>
        <v>0</v>
      </c>
      <c r="L259" s="94">
        <f t="shared" si="336"/>
        <v>0</v>
      </c>
      <c r="M259" s="147">
        <f t="shared" si="336"/>
        <v>0</v>
      </c>
      <c r="N259" s="293">
        <f t="shared" si="336"/>
        <v>0</v>
      </c>
      <c r="O259" s="294">
        <f t="shared" si="336"/>
        <v>0</v>
      </c>
      <c r="P259" s="295"/>
    </row>
    <row r="260" spans="1:16" ht="24" hidden="1" x14ac:dyDescent="0.25">
      <c r="A260" s="420">
        <v>6410</v>
      </c>
      <c r="B260" s="107" t="s">
        <v>277</v>
      </c>
      <c r="C260" s="108">
        <f t="shared" si="283"/>
        <v>0</v>
      </c>
      <c r="D260" s="289">
        <f>SUM(D261:D263)</f>
        <v>0</v>
      </c>
      <c r="E260" s="292">
        <f t="shared" ref="E260:O260" si="337">SUM(E261:E263)</f>
        <v>0</v>
      </c>
      <c r="F260" s="464">
        <f t="shared" si="337"/>
        <v>0</v>
      </c>
      <c r="G260" s="289">
        <f t="shared" si="337"/>
        <v>0</v>
      </c>
      <c r="H260" s="291">
        <f t="shared" si="337"/>
        <v>0</v>
      </c>
      <c r="I260" s="269">
        <f t="shared" si="337"/>
        <v>0</v>
      </c>
      <c r="J260" s="291">
        <f t="shared" si="337"/>
        <v>0</v>
      </c>
      <c r="K260" s="292">
        <f t="shared" si="337"/>
        <v>0</v>
      </c>
      <c r="L260" s="465">
        <f t="shared" si="337"/>
        <v>0</v>
      </c>
      <c r="M260" s="133">
        <f t="shared" si="337"/>
        <v>0</v>
      </c>
      <c r="N260" s="304">
        <f t="shared" si="337"/>
        <v>0</v>
      </c>
      <c r="O260" s="305">
        <f t="shared" si="337"/>
        <v>0</v>
      </c>
      <c r="P260" s="306"/>
    </row>
    <row r="261" spans="1:16" hidden="1" x14ac:dyDescent="0.25">
      <c r="A261" s="67">
        <v>6411</v>
      </c>
      <c r="B261" s="296" t="s">
        <v>278</v>
      </c>
      <c r="C261" s="120">
        <f t="shared" si="283"/>
        <v>0</v>
      </c>
      <c r="D261" s="272">
        <v>0</v>
      </c>
      <c r="E261" s="127"/>
      <c r="F261" s="429">
        <f t="shared" ref="F261:F263" si="338">D261+E261</f>
        <v>0</v>
      </c>
      <c r="G261" s="272"/>
      <c r="H261" s="126"/>
      <c r="I261" s="274">
        <f t="shared" ref="I261:I263" si="339">G261+H261</f>
        <v>0</v>
      </c>
      <c r="J261" s="126"/>
      <c r="K261" s="127"/>
      <c r="L261" s="466">
        <f t="shared" ref="L261:L263" si="340">J261+K261</f>
        <v>0</v>
      </c>
      <c r="M261" s="275"/>
      <c r="N261" s="127"/>
      <c r="O261" s="274">
        <f t="shared" ref="O261:O263" si="341">M261+N261</f>
        <v>0</v>
      </c>
      <c r="P261" s="276"/>
    </row>
    <row r="262" spans="1:16" ht="36" hidden="1" x14ac:dyDescent="0.25">
      <c r="A262" s="67">
        <v>6412</v>
      </c>
      <c r="B262" s="119" t="s">
        <v>279</v>
      </c>
      <c r="C262" s="120">
        <f t="shared" si="283"/>
        <v>0</v>
      </c>
      <c r="D262" s="272">
        <v>0</v>
      </c>
      <c r="E262" s="127"/>
      <c r="F262" s="429">
        <f t="shared" si="338"/>
        <v>0</v>
      </c>
      <c r="G262" s="272"/>
      <c r="H262" s="126"/>
      <c r="I262" s="274">
        <f t="shared" si="339"/>
        <v>0</v>
      </c>
      <c r="J262" s="126"/>
      <c r="K262" s="127"/>
      <c r="L262" s="466">
        <f t="shared" si="340"/>
        <v>0</v>
      </c>
      <c r="M262" s="275"/>
      <c r="N262" s="127"/>
      <c r="O262" s="274">
        <f t="shared" si="341"/>
        <v>0</v>
      </c>
      <c r="P262" s="276"/>
    </row>
    <row r="263" spans="1:16" ht="36" hidden="1" x14ac:dyDescent="0.25">
      <c r="A263" s="67">
        <v>6419</v>
      </c>
      <c r="B263" s="119" t="s">
        <v>280</v>
      </c>
      <c r="C263" s="120">
        <f t="shared" si="283"/>
        <v>0</v>
      </c>
      <c r="D263" s="272">
        <v>0</v>
      </c>
      <c r="E263" s="127"/>
      <c r="F263" s="429">
        <f t="shared" si="338"/>
        <v>0</v>
      </c>
      <c r="G263" s="272"/>
      <c r="H263" s="126"/>
      <c r="I263" s="274">
        <f t="shared" si="339"/>
        <v>0</v>
      </c>
      <c r="J263" s="126"/>
      <c r="K263" s="127"/>
      <c r="L263" s="466">
        <f t="shared" si="340"/>
        <v>0</v>
      </c>
      <c r="M263" s="275"/>
      <c r="N263" s="127"/>
      <c r="O263" s="274">
        <f t="shared" si="341"/>
        <v>0</v>
      </c>
      <c r="P263" s="276"/>
    </row>
    <row r="264" spans="1:16" ht="36" x14ac:dyDescent="0.25">
      <c r="A264" s="277">
        <v>6420</v>
      </c>
      <c r="B264" s="119" t="s">
        <v>281</v>
      </c>
      <c r="C264" s="120">
        <f t="shared" si="283"/>
        <v>5806</v>
      </c>
      <c r="D264" s="278">
        <f>SUM(D265:D268)</f>
        <v>5806</v>
      </c>
      <c r="E264" s="279">
        <f t="shared" ref="E264:F264" si="342">SUM(E265:E268)</f>
        <v>0</v>
      </c>
      <c r="F264" s="71">
        <f t="shared" si="342"/>
        <v>5806</v>
      </c>
      <c r="G264" s="278">
        <f>SUM(G265:G268)</f>
        <v>0</v>
      </c>
      <c r="H264" s="466">
        <f t="shared" ref="H264:I264" si="343">SUM(H265:H268)</f>
        <v>0</v>
      </c>
      <c r="I264" s="71">
        <f t="shared" si="343"/>
        <v>0</v>
      </c>
      <c r="J264" s="280">
        <f>SUM(J265:J268)</f>
        <v>0</v>
      </c>
      <c r="K264" s="279">
        <f t="shared" ref="K264:L264" si="344">SUM(K265:K268)</f>
        <v>0</v>
      </c>
      <c r="L264" s="71">
        <f t="shared" si="344"/>
        <v>0</v>
      </c>
      <c r="M264" s="120">
        <f>SUM(M265:M268)</f>
        <v>0</v>
      </c>
      <c r="N264" s="281">
        <f t="shared" ref="N264:O264" si="345">SUM(N265:N268)</f>
        <v>0</v>
      </c>
      <c r="O264" s="274">
        <f t="shared" si="345"/>
        <v>0</v>
      </c>
      <c r="P264" s="276"/>
    </row>
    <row r="265" spans="1:16" hidden="1" x14ac:dyDescent="0.25">
      <c r="A265" s="67">
        <v>6421</v>
      </c>
      <c r="B265" s="119" t="s">
        <v>282</v>
      </c>
      <c r="C265" s="120">
        <f t="shared" si="283"/>
        <v>0</v>
      </c>
      <c r="D265" s="272">
        <v>0</v>
      </c>
      <c r="E265" s="127"/>
      <c r="F265" s="429">
        <f t="shared" ref="F265:F268" si="346">D265+E265</f>
        <v>0</v>
      </c>
      <c r="G265" s="272"/>
      <c r="H265" s="126"/>
      <c r="I265" s="274">
        <f t="shared" ref="I265:I268" si="347">G265+H265</f>
        <v>0</v>
      </c>
      <c r="J265" s="126"/>
      <c r="K265" s="127"/>
      <c r="L265" s="466">
        <f t="shared" ref="L265:L268" si="348">J265+K265</f>
        <v>0</v>
      </c>
      <c r="M265" s="275"/>
      <c r="N265" s="127"/>
      <c r="O265" s="274">
        <f t="shared" ref="O265:O268" si="349">M265+N265</f>
        <v>0</v>
      </c>
      <c r="P265" s="276"/>
    </row>
    <row r="266" spans="1:16" x14ac:dyDescent="0.25">
      <c r="A266" s="67">
        <v>6422</v>
      </c>
      <c r="B266" s="119" t="s">
        <v>283</v>
      </c>
      <c r="C266" s="120">
        <f t="shared" si="283"/>
        <v>4806</v>
      </c>
      <c r="D266" s="272">
        <v>4806</v>
      </c>
      <c r="E266" s="273"/>
      <c r="F266" s="71">
        <f t="shared" si="346"/>
        <v>4806</v>
      </c>
      <c r="G266" s="272"/>
      <c r="H266" s="469"/>
      <c r="I266" s="71">
        <f t="shared" si="347"/>
        <v>0</v>
      </c>
      <c r="J266" s="126"/>
      <c r="K266" s="273"/>
      <c r="L266" s="71">
        <f t="shared" si="348"/>
        <v>0</v>
      </c>
      <c r="M266" s="275"/>
      <c r="N266" s="127"/>
      <c r="O266" s="274">
        <f t="shared" si="349"/>
        <v>0</v>
      </c>
      <c r="P266" s="276"/>
    </row>
    <row r="267" spans="1:16" ht="13.5" customHeight="1" x14ac:dyDescent="0.25">
      <c r="A267" s="67">
        <v>6423</v>
      </c>
      <c r="B267" s="119" t="s">
        <v>284</v>
      </c>
      <c r="C267" s="120">
        <f t="shared" si="283"/>
        <v>1000</v>
      </c>
      <c r="D267" s="272">
        <v>1000</v>
      </c>
      <c r="E267" s="273"/>
      <c r="F267" s="71">
        <f t="shared" si="346"/>
        <v>1000</v>
      </c>
      <c r="G267" s="272"/>
      <c r="H267" s="469"/>
      <c r="I267" s="71">
        <f t="shared" si="347"/>
        <v>0</v>
      </c>
      <c r="J267" s="126"/>
      <c r="K267" s="273"/>
      <c r="L267" s="71">
        <f t="shared" si="348"/>
        <v>0</v>
      </c>
      <c r="M267" s="275"/>
      <c r="N267" s="127"/>
      <c r="O267" s="274">
        <f t="shared" si="349"/>
        <v>0</v>
      </c>
      <c r="P267" s="276"/>
    </row>
    <row r="268" spans="1:16" ht="36" hidden="1" x14ac:dyDescent="0.25">
      <c r="A268" s="67">
        <v>6424</v>
      </c>
      <c r="B268" s="119" t="s">
        <v>285</v>
      </c>
      <c r="C268" s="120">
        <f t="shared" si="283"/>
        <v>0</v>
      </c>
      <c r="D268" s="272">
        <v>0</v>
      </c>
      <c r="E268" s="127"/>
      <c r="F268" s="429">
        <f t="shared" si="346"/>
        <v>0</v>
      </c>
      <c r="G268" s="272"/>
      <c r="H268" s="126"/>
      <c r="I268" s="274">
        <f t="shared" si="347"/>
        <v>0</v>
      </c>
      <c r="J268" s="126"/>
      <c r="K268" s="127"/>
      <c r="L268" s="466">
        <f t="shared" si="348"/>
        <v>0</v>
      </c>
      <c r="M268" s="275"/>
      <c r="N268" s="127"/>
      <c r="O268" s="274">
        <f t="shared" si="349"/>
        <v>0</v>
      </c>
      <c r="P268" s="276"/>
    </row>
    <row r="269" spans="1:16" ht="36" hidden="1" x14ac:dyDescent="0.25">
      <c r="A269" s="334">
        <v>7000</v>
      </c>
      <c r="B269" s="334" t="s">
        <v>286</v>
      </c>
      <c r="C269" s="335">
        <f t="shared" si="283"/>
        <v>0</v>
      </c>
      <c r="D269" s="336">
        <f>SUM(D270,D281)</f>
        <v>0</v>
      </c>
      <c r="E269" s="341">
        <f t="shared" ref="E269:F269" si="350">SUM(E270,E281)</f>
        <v>0</v>
      </c>
      <c r="F269" s="477">
        <f t="shared" si="350"/>
        <v>0</v>
      </c>
      <c r="G269" s="336">
        <f>SUM(G270,G281)</f>
        <v>0</v>
      </c>
      <c r="H269" s="339">
        <f t="shared" ref="H269:I269" si="351">SUM(H270,H281)</f>
        <v>0</v>
      </c>
      <c r="I269" s="340">
        <f t="shared" si="351"/>
        <v>0</v>
      </c>
      <c r="J269" s="339">
        <f>SUM(J270,J281)</f>
        <v>0</v>
      </c>
      <c r="K269" s="341">
        <f t="shared" ref="K269:L269" si="352">SUM(K270,K281)</f>
        <v>0</v>
      </c>
      <c r="L269" s="478">
        <f t="shared" si="352"/>
        <v>0</v>
      </c>
      <c r="M269" s="342">
        <f>SUM(M270,M281)</f>
        <v>0</v>
      </c>
      <c r="N269" s="343">
        <f t="shared" ref="N269:O269" si="353">SUM(N270,N281)</f>
        <v>0</v>
      </c>
      <c r="O269" s="344">
        <f t="shared" si="353"/>
        <v>0</v>
      </c>
      <c r="P269" s="345"/>
    </row>
    <row r="270" spans="1:16" ht="24" hidden="1" x14ac:dyDescent="0.25">
      <c r="A270" s="90">
        <v>7200</v>
      </c>
      <c r="B270" s="251" t="s">
        <v>287</v>
      </c>
      <c r="C270" s="91">
        <f t="shared" si="283"/>
        <v>0</v>
      </c>
      <c r="D270" s="252">
        <f>SUM(D271,D272,D275,D276,D280)</f>
        <v>0</v>
      </c>
      <c r="E270" s="104">
        <f t="shared" ref="E270:F270" si="354">SUM(E271,E272,E275,E276,E280)</f>
        <v>0</v>
      </c>
      <c r="F270" s="435">
        <f t="shared" si="354"/>
        <v>0</v>
      </c>
      <c r="G270" s="252">
        <f>SUM(G271,G272,G275,G276,G280)</f>
        <v>0</v>
      </c>
      <c r="H270" s="103">
        <f t="shared" ref="H270:I270" si="355">SUM(H271,H272,H275,H276,H280)</f>
        <v>0</v>
      </c>
      <c r="I270" s="105">
        <f t="shared" si="355"/>
        <v>0</v>
      </c>
      <c r="J270" s="103">
        <f>SUM(J271,J272,J275,J276,J280)</f>
        <v>0</v>
      </c>
      <c r="K270" s="104">
        <f t="shared" ref="K270:L270" si="356">SUM(K271,K272,K275,K276,K280)</f>
        <v>0</v>
      </c>
      <c r="L270" s="438">
        <f t="shared" si="356"/>
        <v>0</v>
      </c>
      <c r="M270" s="254">
        <f>SUM(M271,M272,M275,M276,M280)</f>
        <v>0</v>
      </c>
      <c r="N270" s="255">
        <f t="shared" ref="N270:O270" si="357">SUM(N271,N272,N275,N276,N280)</f>
        <v>0</v>
      </c>
      <c r="O270" s="256">
        <f t="shared" si="357"/>
        <v>0</v>
      </c>
      <c r="P270" s="257"/>
    </row>
    <row r="271" spans="1:16" ht="24" hidden="1" x14ac:dyDescent="0.25">
      <c r="A271" s="420">
        <v>7210</v>
      </c>
      <c r="B271" s="107" t="s">
        <v>288</v>
      </c>
      <c r="C271" s="108">
        <f t="shared" si="283"/>
        <v>0</v>
      </c>
      <c r="D271" s="266">
        <v>0</v>
      </c>
      <c r="E271" s="115"/>
      <c r="F271" s="464">
        <f>D271+E271</f>
        <v>0</v>
      </c>
      <c r="G271" s="266"/>
      <c r="H271" s="114"/>
      <c r="I271" s="269">
        <f>G271+H271</f>
        <v>0</v>
      </c>
      <c r="J271" s="114"/>
      <c r="K271" s="115"/>
      <c r="L271" s="465">
        <f>J271+K271</f>
        <v>0</v>
      </c>
      <c r="M271" s="270"/>
      <c r="N271" s="115"/>
      <c r="O271" s="269">
        <f>M271+N271</f>
        <v>0</v>
      </c>
      <c r="P271" s="271"/>
    </row>
    <row r="272" spans="1:16" s="346" customFormat="1" ht="36" hidden="1" x14ac:dyDescent="0.25">
      <c r="A272" s="277">
        <v>7220</v>
      </c>
      <c r="B272" s="119" t="s">
        <v>289</v>
      </c>
      <c r="C272" s="120">
        <f t="shared" si="283"/>
        <v>0</v>
      </c>
      <c r="D272" s="278">
        <f>SUM(D273:D274)</f>
        <v>0</v>
      </c>
      <c r="E272" s="281">
        <f t="shared" ref="E272:F272" si="358">SUM(E273:E274)</f>
        <v>0</v>
      </c>
      <c r="F272" s="429">
        <f t="shared" si="358"/>
        <v>0</v>
      </c>
      <c r="G272" s="278">
        <f>SUM(G273:G274)</f>
        <v>0</v>
      </c>
      <c r="H272" s="280">
        <f t="shared" ref="H272:I272" si="359">SUM(H273:H274)</f>
        <v>0</v>
      </c>
      <c r="I272" s="274">
        <f t="shared" si="359"/>
        <v>0</v>
      </c>
      <c r="J272" s="280">
        <f>SUM(J273:J274)</f>
        <v>0</v>
      </c>
      <c r="K272" s="281">
        <f t="shared" ref="K272:L272" si="360">SUM(K273:K274)</f>
        <v>0</v>
      </c>
      <c r="L272" s="466">
        <f t="shared" si="360"/>
        <v>0</v>
      </c>
      <c r="M272" s="120">
        <f>SUM(M273:M274)</f>
        <v>0</v>
      </c>
      <c r="N272" s="281">
        <f t="shared" ref="N272:O272" si="361">SUM(N273:N274)</f>
        <v>0</v>
      </c>
      <c r="O272" s="274">
        <f t="shared" si="361"/>
        <v>0</v>
      </c>
      <c r="P272" s="276"/>
    </row>
    <row r="273" spans="1:16" s="346" customFormat="1" ht="36" hidden="1" x14ac:dyDescent="0.25">
      <c r="A273" s="67">
        <v>7221</v>
      </c>
      <c r="B273" s="119" t="s">
        <v>290</v>
      </c>
      <c r="C273" s="120">
        <f t="shared" si="283"/>
        <v>0</v>
      </c>
      <c r="D273" s="272">
        <v>0</v>
      </c>
      <c r="E273" s="127"/>
      <c r="F273" s="429">
        <f t="shared" ref="F273:F275" si="362">D273+E273</f>
        <v>0</v>
      </c>
      <c r="G273" s="272"/>
      <c r="H273" s="126"/>
      <c r="I273" s="274">
        <f t="shared" ref="I273:I275" si="363">G273+H273</f>
        <v>0</v>
      </c>
      <c r="J273" s="126"/>
      <c r="K273" s="127"/>
      <c r="L273" s="466">
        <f t="shared" ref="L273:L275" si="364">J273+K273</f>
        <v>0</v>
      </c>
      <c r="M273" s="275"/>
      <c r="N273" s="127"/>
      <c r="O273" s="274">
        <f t="shared" ref="O273:O275" si="365">M273+N273</f>
        <v>0</v>
      </c>
      <c r="P273" s="276"/>
    </row>
    <row r="274" spans="1:16" s="346" customFormat="1" ht="36" hidden="1" x14ac:dyDescent="0.25">
      <c r="A274" s="67">
        <v>7222</v>
      </c>
      <c r="B274" s="119" t="s">
        <v>291</v>
      </c>
      <c r="C274" s="120">
        <f t="shared" si="283"/>
        <v>0</v>
      </c>
      <c r="D274" s="272">
        <v>0</v>
      </c>
      <c r="E274" s="127"/>
      <c r="F274" s="429">
        <f t="shared" si="362"/>
        <v>0</v>
      </c>
      <c r="G274" s="272"/>
      <c r="H274" s="126"/>
      <c r="I274" s="274">
        <f t="shared" si="363"/>
        <v>0</v>
      </c>
      <c r="J274" s="126"/>
      <c r="K274" s="127"/>
      <c r="L274" s="466">
        <f t="shared" si="364"/>
        <v>0</v>
      </c>
      <c r="M274" s="275"/>
      <c r="N274" s="127"/>
      <c r="O274" s="274">
        <f t="shared" si="365"/>
        <v>0</v>
      </c>
      <c r="P274" s="276"/>
    </row>
    <row r="275" spans="1:16" ht="24" hidden="1" x14ac:dyDescent="0.25">
      <c r="A275" s="277">
        <v>7230</v>
      </c>
      <c r="B275" s="119" t="s">
        <v>292</v>
      </c>
      <c r="C275" s="120">
        <f t="shared" si="283"/>
        <v>0</v>
      </c>
      <c r="D275" s="272">
        <v>0</v>
      </c>
      <c r="E275" s="127"/>
      <c r="F275" s="429">
        <f t="shared" si="362"/>
        <v>0</v>
      </c>
      <c r="G275" s="272"/>
      <c r="H275" s="126"/>
      <c r="I275" s="274">
        <f t="shared" si="363"/>
        <v>0</v>
      </c>
      <c r="J275" s="126"/>
      <c r="K275" s="127"/>
      <c r="L275" s="466">
        <f t="shared" si="364"/>
        <v>0</v>
      </c>
      <c r="M275" s="275"/>
      <c r="N275" s="127"/>
      <c r="O275" s="274">
        <f t="shared" si="365"/>
        <v>0</v>
      </c>
      <c r="P275" s="276"/>
    </row>
    <row r="276" spans="1:16" ht="24" hidden="1" x14ac:dyDescent="0.25">
      <c r="A276" s="277">
        <v>7240</v>
      </c>
      <c r="B276" s="119" t="s">
        <v>293</v>
      </c>
      <c r="C276" s="120">
        <f t="shared" si="283"/>
        <v>0</v>
      </c>
      <c r="D276" s="278">
        <f t="shared" ref="D276:O276" si="366">SUM(D277:D279)</f>
        <v>0</v>
      </c>
      <c r="E276" s="281">
        <f t="shared" si="366"/>
        <v>0</v>
      </c>
      <c r="F276" s="429">
        <f t="shared" si="366"/>
        <v>0</v>
      </c>
      <c r="G276" s="278">
        <f t="shared" si="366"/>
        <v>0</v>
      </c>
      <c r="H276" s="280">
        <f t="shared" si="366"/>
        <v>0</v>
      </c>
      <c r="I276" s="274">
        <f t="shared" si="366"/>
        <v>0</v>
      </c>
      <c r="J276" s="280">
        <f>SUM(J277:J279)</f>
        <v>0</v>
      </c>
      <c r="K276" s="281">
        <f t="shared" ref="K276:L276" si="367">SUM(K277:K279)</f>
        <v>0</v>
      </c>
      <c r="L276" s="466">
        <f t="shared" si="367"/>
        <v>0</v>
      </c>
      <c r="M276" s="120">
        <f t="shared" si="366"/>
        <v>0</v>
      </c>
      <c r="N276" s="281">
        <f t="shared" si="366"/>
        <v>0</v>
      </c>
      <c r="O276" s="274">
        <f t="shared" si="366"/>
        <v>0</v>
      </c>
      <c r="P276" s="276"/>
    </row>
    <row r="277" spans="1:16" ht="48" hidden="1" x14ac:dyDescent="0.25">
      <c r="A277" s="67">
        <v>7245</v>
      </c>
      <c r="B277" s="119" t="s">
        <v>294</v>
      </c>
      <c r="C277" s="120">
        <f t="shared" ref="C277:C298" si="368">F277+I277+L277+O277</f>
        <v>0</v>
      </c>
      <c r="D277" s="272">
        <v>0</v>
      </c>
      <c r="E277" s="127"/>
      <c r="F277" s="429">
        <f t="shared" ref="F277:F280" si="369">D277+E277</f>
        <v>0</v>
      </c>
      <c r="G277" s="272"/>
      <c r="H277" s="126"/>
      <c r="I277" s="274">
        <f t="shared" ref="I277:I280" si="370">G277+H277</f>
        <v>0</v>
      </c>
      <c r="J277" s="126"/>
      <c r="K277" s="127"/>
      <c r="L277" s="466">
        <f t="shared" ref="L277:L280" si="371">J277+K277</f>
        <v>0</v>
      </c>
      <c r="M277" s="275"/>
      <c r="N277" s="127"/>
      <c r="O277" s="274">
        <f t="shared" ref="O277:O280" si="372">M277+N277</f>
        <v>0</v>
      </c>
      <c r="P277" s="276"/>
    </row>
    <row r="278" spans="1:16" ht="84.75" hidden="1" customHeight="1" x14ac:dyDescent="0.25">
      <c r="A278" s="67">
        <v>7246</v>
      </c>
      <c r="B278" s="119" t="s">
        <v>295</v>
      </c>
      <c r="C278" s="120">
        <f t="shared" si="368"/>
        <v>0</v>
      </c>
      <c r="D278" s="272">
        <v>0</v>
      </c>
      <c r="E278" s="127"/>
      <c r="F278" s="429">
        <f t="shared" si="369"/>
        <v>0</v>
      </c>
      <c r="G278" s="272"/>
      <c r="H278" s="126"/>
      <c r="I278" s="274">
        <f t="shared" si="370"/>
        <v>0</v>
      </c>
      <c r="J278" s="126"/>
      <c r="K278" s="127"/>
      <c r="L278" s="466">
        <f t="shared" si="371"/>
        <v>0</v>
      </c>
      <c r="M278" s="275"/>
      <c r="N278" s="127"/>
      <c r="O278" s="274">
        <f t="shared" si="372"/>
        <v>0</v>
      </c>
      <c r="P278" s="276"/>
    </row>
    <row r="279" spans="1:16" ht="36" hidden="1" x14ac:dyDescent="0.25">
      <c r="A279" s="67">
        <v>7247</v>
      </c>
      <c r="B279" s="119" t="s">
        <v>296</v>
      </c>
      <c r="C279" s="120">
        <f t="shared" si="368"/>
        <v>0</v>
      </c>
      <c r="D279" s="272">
        <v>0</v>
      </c>
      <c r="E279" s="127"/>
      <c r="F279" s="429">
        <f t="shared" si="369"/>
        <v>0</v>
      </c>
      <c r="G279" s="272"/>
      <c r="H279" s="126"/>
      <c r="I279" s="274">
        <f t="shared" si="370"/>
        <v>0</v>
      </c>
      <c r="J279" s="126"/>
      <c r="K279" s="127"/>
      <c r="L279" s="466">
        <f t="shared" si="371"/>
        <v>0</v>
      </c>
      <c r="M279" s="275"/>
      <c r="N279" s="127"/>
      <c r="O279" s="274">
        <f t="shared" si="372"/>
        <v>0</v>
      </c>
      <c r="P279" s="276"/>
    </row>
    <row r="280" spans="1:16" ht="24" hidden="1" x14ac:dyDescent="0.25">
      <c r="A280" s="420">
        <v>7260</v>
      </c>
      <c r="B280" s="107" t="s">
        <v>297</v>
      </c>
      <c r="C280" s="108">
        <f t="shared" si="368"/>
        <v>0</v>
      </c>
      <c r="D280" s="266">
        <v>0</v>
      </c>
      <c r="E280" s="115"/>
      <c r="F280" s="464">
        <f t="shared" si="369"/>
        <v>0</v>
      </c>
      <c r="G280" s="266"/>
      <c r="H280" s="114"/>
      <c r="I280" s="269">
        <f t="shared" si="370"/>
        <v>0</v>
      </c>
      <c r="J280" s="114"/>
      <c r="K280" s="115"/>
      <c r="L280" s="465">
        <f t="shared" si="371"/>
        <v>0</v>
      </c>
      <c r="M280" s="270"/>
      <c r="N280" s="115"/>
      <c r="O280" s="269">
        <f t="shared" si="372"/>
        <v>0</v>
      </c>
      <c r="P280" s="271"/>
    </row>
    <row r="281" spans="1:16" hidden="1" x14ac:dyDescent="0.25">
      <c r="A281" s="188">
        <v>7700</v>
      </c>
      <c r="B281" s="146" t="s">
        <v>298</v>
      </c>
      <c r="C281" s="147">
        <f t="shared" si="368"/>
        <v>0</v>
      </c>
      <c r="D281" s="347">
        <f t="shared" ref="D281:O281" si="373">D282</f>
        <v>0</v>
      </c>
      <c r="E281" s="293">
        <f t="shared" si="373"/>
        <v>0</v>
      </c>
      <c r="F281" s="303">
        <f t="shared" si="373"/>
        <v>0</v>
      </c>
      <c r="G281" s="347">
        <f t="shared" si="373"/>
        <v>0</v>
      </c>
      <c r="H281" s="349">
        <f t="shared" si="373"/>
        <v>0</v>
      </c>
      <c r="I281" s="294">
        <f t="shared" si="373"/>
        <v>0</v>
      </c>
      <c r="J281" s="349">
        <f t="shared" si="373"/>
        <v>0</v>
      </c>
      <c r="K281" s="293">
        <f t="shared" si="373"/>
        <v>0</v>
      </c>
      <c r="L281" s="479">
        <f t="shared" si="373"/>
        <v>0</v>
      </c>
      <c r="M281" s="147">
        <f t="shared" si="373"/>
        <v>0</v>
      </c>
      <c r="N281" s="293">
        <f t="shared" si="373"/>
        <v>0</v>
      </c>
      <c r="O281" s="294">
        <f t="shared" si="373"/>
        <v>0</v>
      </c>
      <c r="P281" s="295"/>
    </row>
    <row r="282" spans="1:16" hidden="1" x14ac:dyDescent="0.25">
      <c r="A282" s="258">
        <v>7720</v>
      </c>
      <c r="B282" s="107" t="s">
        <v>299</v>
      </c>
      <c r="C282" s="133">
        <f t="shared" si="368"/>
        <v>0</v>
      </c>
      <c r="D282" s="350">
        <v>0</v>
      </c>
      <c r="E282" s="140"/>
      <c r="F282" s="452">
        <f>D282+E282</f>
        <v>0</v>
      </c>
      <c r="G282" s="350"/>
      <c r="H282" s="139"/>
      <c r="I282" s="305">
        <f>G282+H282</f>
        <v>0</v>
      </c>
      <c r="J282" s="139"/>
      <c r="K282" s="140"/>
      <c r="L282" s="480">
        <f>J282+K282</f>
        <v>0</v>
      </c>
      <c r="M282" s="352"/>
      <c r="N282" s="140"/>
      <c r="O282" s="305">
        <f>M282+N282</f>
        <v>0</v>
      </c>
      <c r="P282" s="306"/>
    </row>
    <row r="283" spans="1:16" hidden="1" x14ac:dyDescent="0.25">
      <c r="A283" s="296"/>
      <c r="B283" s="119" t="s">
        <v>300</v>
      </c>
      <c r="C283" s="120">
        <f t="shared" si="368"/>
        <v>0</v>
      </c>
      <c r="D283" s="278">
        <f>SUM(D284:D285)</f>
        <v>0</v>
      </c>
      <c r="E283" s="281">
        <f t="shared" ref="E283:F283" si="374">SUM(E284:E285)</f>
        <v>0</v>
      </c>
      <c r="F283" s="429">
        <f t="shared" si="374"/>
        <v>0</v>
      </c>
      <c r="G283" s="278">
        <f>SUM(G284:G285)</f>
        <v>0</v>
      </c>
      <c r="H283" s="280">
        <f t="shared" ref="H283:I283" si="375">SUM(H284:H285)</f>
        <v>0</v>
      </c>
      <c r="I283" s="274">
        <f t="shared" si="375"/>
        <v>0</v>
      </c>
      <c r="J283" s="280">
        <f>SUM(J284:J285)</f>
        <v>0</v>
      </c>
      <c r="K283" s="281">
        <f t="shared" ref="K283:L283" si="376">SUM(K284:K285)</f>
        <v>0</v>
      </c>
      <c r="L283" s="466">
        <f t="shared" si="376"/>
        <v>0</v>
      </c>
      <c r="M283" s="120">
        <f>SUM(M284:M285)</f>
        <v>0</v>
      </c>
      <c r="N283" s="281">
        <f t="shared" ref="N283:O283" si="377">SUM(N284:N285)</f>
        <v>0</v>
      </c>
      <c r="O283" s="274">
        <f t="shared" si="377"/>
        <v>0</v>
      </c>
      <c r="P283" s="276"/>
    </row>
    <row r="284" spans="1:16" hidden="1" x14ac:dyDescent="0.25">
      <c r="A284" s="296" t="s">
        <v>301</v>
      </c>
      <c r="B284" s="67" t="s">
        <v>302</v>
      </c>
      <c r="C284" s="120">
        <f t="shared" si="368"/>
        <v>0</v>
      </c>
      <c r="D284" s="272">
        <v>0</v>
      </c>
      <c r="E284" s="127"/>
      <c r="F284" s="429">
        <f t="shared" ref="F284:F285" si="378">D284+E284</f>
        <v>0</v>
      </c>
      <c r="G284" s="272"/>
      <c r="H284" s="126"/>
      <c r="I284" s="274">
        <f t="shared" ref="I284:I285" si="379">G284+H284</f>
        <v>0</v>
      </c>
      <c r="J284" s="126"/>
      <c r="K284" s="127"/>
      <c r="L284" s="466">
        <f t="shared" ref="L284:L285" si="380">J284+K284</f>
        <v>0</v>
      </c>
      <c r="M284" s="275"/>
      <c r="N284" s="127"/>
      <c r="O284" s="274">
        <f t="shared" ref="O284:O285" si="381">M284+N284</f>
        <v>0</v>
      </c>
      <c r="P284" s="276"/>
    </row>
    <row r="285" spans="1:16" ht="24" hidden="1" x14ac:dyDescent="0.25">
      <c r="A285" s="296" t="s">
        <v>303</v>
      </c>
      <c r="B285" s="353" t="s">
        <v>304</v>
      </c>
      <c r="C285" s="108">
        <f t="shared" si="368"/>
        <v>0</v>
      </c>
      <c r="D285" s="266">
        <v>0</v>
      </c>
      <c r="E285" s="115"/>
      <c r="F285" s="464">
        <f t="shared" si="378"/>
        <v>0</v>
      </c>
      <c r="G285" s="266"/>
      <c r="H285" s="114"/>
      <c r="I285" s="269">
        <f t="shared" si="379"/>
        <v>0</v>
      </c>
      <c r="J285" s="114"/>
      <c r="K285" s="115"/>
      <c r="L285" s="465">
        <f t="shared" si="380"/>
        <v>0</v>
      </c>
      <c r="M285" s="270"/>
      <c r="N285" s="115"/>
      <c r="O285" s="269">
        <f t="shared" si="381"/>
        <v>0</v>
      </c>
      <c r="P285" s="271"/>
    </row>
    <row r="286" spans="1:16" ht="12.75" thickBot="1" x14ac:dyDescent="0.3">
      <c r="A286" s="354"/>
      <c r="B286" s="354" t="s">
        <v>305</v>
      </c>
      <c r="C286" s="355">
        <f t="shared" si="368"/>
        <v>938472</v>
      </c>
      <c r="D286" s="356">
        <f t="shared" ref="D286:O286" si="382">SUM(D283,D269,D230,D195,D187,D173,D75,D53)</f>
        <v>918639</v>
      </c>
      <c r="E286" s="357">
        <f t="shared" si="382"/>
        <v>0</v>
      </c>
      <c r="F286" s="358">
        <f t="shared" si="382"/>
        <v>918639</v>
      </c>
      <c r="G286" s="356">
        <f t="shared" si="382"/>
        <v>19833</v>
      </c>
      <c r="H286" s="481">
        <f t="shared" si="382"/>
        <v>0</v>
      </c>
      <c r="I286" s="358">
        <f t="shared" si="382"/>
        <v>19833</v>
      </c>
      <c r="J286" s="359">
        <f t="shared" si="382"/>
        <v>0</v>
      </c>
      <c r="K286" s="357">
        <f t="shared" si="382"/>
        <v>0</v>
      </c>
      <c r="L286" s="358">
        <f t="shared" si="382"/>
        <v>0</v>
      </c>
      <c r="M286" s="355">
        <f t="shared" si="382"/>
        <v>0</v>
      </c>
      <c r="N286" s="361">
        <f t="shared" si="382"/>
        <v>0</v>
      </c>
      <c r="O286" s="360">
        <f t="shared" si="382"/>
        <v>0</v>
      </c>
      <c r="P286" s="362"/>
    </row>
    <row r="287" spans="1:16" s="34" customFormat="1" ht="13.5" hidden="1" thickTop="1" thickBot="1" x14ac:dyDescent="0.3">
      <c r="A287" s="838" t="s">
        <v>306</v>
      </c>
      <c r="B287" s="839"/>
      <c r="C287" s="363">
        <f t="shared" si="368"/>
        <v>0</v>
      </c>
      <c r="D287" s="364">
        <f>SUM(D24,D25,D41)-D51</f>
        <v>0</v>
      </c>
      <c r="E287" s="369">
        <f t="shared" ref="E287:F287" si="383">SUM(E24,E25,E41)-E51</f>
        <v>0</v>
      </c>
      <c r="F287" s="482">
        <f t="shared" si="383"/>
        <v>0</v>
      </c>
      <c r="G287" s="364">
        <f>SUM(G24,G25,G41)-G51</f>
        <v>0</v>
      </c>
      <c r="H287" s="367">
        <f t="shared" ref="H287:I287" si="384">SUM(H24,H25,H41)-H51</f>
        <v>0</v>
      </c>
      <c r="I287" s="368">
        <f t="shared" si="384"/>
        <v>0</v>
      </c>
      <c r="J287" s="367">
        <f>(J26+J43)-J51</f>
        <v>0</v>
      </c>
      <c r="K287" s="369">
        <f t="shared" ref="K287:L287" si="385">(K26+K43)-K51</f>
        <v>0</v>
      </c>
      <c r="L287" s="483">
        <f t="shared" si="385"/>
        <v>0</v>
      </c>
      <c r="M287" s="363">
        <f>M45-M51</f>
        <v>0</v>
      </c>
      <c r="N287" s="369">
        <f t="shared" ref="N287:O287" si="386">N45-N51</f>
        <v>0</v>
      </c>
      <c r="O287" s="368">
        <f t="shared" si="386"/>
        <v>0</v>
      </c>
      <c r="P287" s="370"/>
    </row>
    <row r="288" spans="1:16" s="34" customFormat="1" ht="12.75" hidden="1" thickTop="1" x14ac:dyDescent="0.25">
      <c r="A288" s="840" t="s">
        <v>307</v>
      </c>
      <c r="B288" s="841"/>
      <c r="C288" s="371">
        <f t="shared" si="368"/>
        <v>0</v>
      </c>
      <c r="D288" s="372">
        <f t="shared" ref="D288:O288" si="387">SUM(D289,D290)-D297+D298</f>
        <v>0</v>
      </c>
      <c r="E288" s="377">
        <f t="shared" si="387"/>
        <v>0</v>
      </c>
      <c r="F288" s="484">
        <f t="shared" si="387"/>
        <v>0</v>
      </c>
      <c r="G288" s="372">
        <f t="shared" si="387"/>
        <v>0</v>
      </c>
      <c r="H288" s="375">
        <f t="shared" si="387"/>
        <v>0</v>
      </c>
      <c r="I288" s="376">
        <f t="shared" si="387"/>
        <v>0</v>
      </c>
      <c r="J288" s="375">
        <f t="shared" si="387"/>
        <v>0</v>
      </c>
      <c r="K288" s="377">
        <f t="shared" si="387"/>
        <v>0</v>
      </c>
      <c r="L288" s="485">
        <f t="shared" si="387"/>
        <v>0</v>
      </c>
      <c r="M288" s="371">
        <f t="shared" si="387"/>
        <v>0</v>
      </c>
      <c r="N288" s="377">
        <f t="shared" si="387"/>
        <v>0</v>
      </c>
      <c r="O288" s="376">
        <f t="shared" si="387"/>
        <v>0</v>
      </c>
      <c r="P288" s="378"/>
    </row>
    <row r="289" spans="1:16" s="34" customFormat="1" ht="13.5" hidden="1" thickTop="1" thickBot="1" x14ac:dyDescent="0.3">
      <c r="A289" s="215" t="s">
        <v>308</v>
      </c>
      <c r="B289" s="215" t="s">
        <v>309</v>
      </c>
      <c r="C289" s="216">
        <f t="shared" si="368"/>
        <v>0</v>
      </c>
      <c r="D289" s="217">
        <f t="shared" ref="D289:O289" si="388">D21-D283</f>
        <v>0</v>
      </c>
      <c r="E289" s="222">
        <f t="shared" si="388"/>
        <v>0</v>
      </c>
      <c r="F289" s="486">
        <f t="shared" si="388"/>
        <v>0</v>
      </c>
      <c r="G289" s="217">
        <f t="shared" si="388"/>
        <v>0</v>
      </c>
      <c r="H289" s="220">
        <f t="shared" si="388"/>
        <v>0</v>
      </c>
      <c r="I289" s="221">
        <f t="shared" si="388"/>
        <v>0</v>
      </c>
      <c r="J289" s="220">
        <f t="shared" si="388"/>
        <v>0</v>
      </c>
      <c r="K289" s="222">
        <f t="shared" si="388"/>
        <v>0</v>
      </c>
      <c r="L289" s="458">
        <f t="shared" si="388"/>
        <v>0</v>
      </c>
      <c r="M289" s="216">
        <f t="shared" si="388"/>
        <v>0</v>
      </c>
      <c r="N289" s="222">
        <f t="shared" si="388"/>
        <v>0</v>
      </c>
      <c r="O289" s="221">
        <f t="shared" si="388"/>
        <v>0</v>
      </c>
      <c r="P289" s="223"/>
    </row>
    <row r="290" spans="1:16" s="34" customFormat="1" ht="12.75" hidden="1" thickTop="1" x14ac:dyDescent="0.25">
      <c r="A290" s="379" t="s">
        <v>310</v>
      </c>
      <c r="B290" s="379" t="s">
        <v>311</v>
      </c>
      <c r="C290" s="371">
        <f t="shared" si="368"/>
        <v>0</v>
      </c>
      <c r="D290" s="372">
        <f t="shared" ref="D290:O290" si="389">SUM(D291,D293,D295)-SUM(D292,D294,D296)</f>
        <v>0</v>
      </c>
      <c r="E290" s="377">
        <f t="shared" si="389"/>
        <v>0</v>
      </c>
      <c r="F290" s="484">
        <f t="shared" si="389"/>
        <v>0</v>
      </c>
      <c r="G290" s="372">
        <f t="shared" si="389"/>
        <v>0</v>
      </c>
      <c r="H290" s="375">
        <f t="shared" si="389"/>
        <v>0</v>
      </c>
      <c r="I290" s="376">
        <f t="shared" si="389"/>
        <v>0</v>
      </c>
      <c r="J290" s="375">
        <f t="shared" si="389"/>
        <v>0</v>
      </c>
      <c r="K290" s="377">
        <f t="shared" si="389"/>
        <v>0</v>
      </c>
      <c r="L290" s="485">
        <f t="shared" si="389"/>
        <v>0</v>
      </c>
      <c r="M290" s="371">
        <f t="shared" si="389"/>
        <v>0</v>
      </c>
      <c r="N290" s="377">
        <f t="shared" si="389"/>
        <v>0</v>
      </c>
      <c r="O290" s="376">
        <f t="shared" si="389"/>
        <v>0</v>
      </c>
      <c r="P290" s="378"/>
    </row>
    <row r="291" spans="1:16" ht="12.75" hidden="1" thickTop="1" x14ac:dyDescent="0.25">
      <c r="A291" s="380" t="s">
        <v>312</v>
      </c>
      <c r="B291" s="198" t="s">
        <v>313</v>
      </c>
      <c r="C291" s="133">
        <f t="shared" si="368"/>
        <v>0</v>
      </c>
      <c r="D291" s="350"/>
      <c r="E291" s="140"/>
      <c r="F291" s="452">
        <f t="shared" ref="F291:F298" si="390">D291+E291</f>
        <v>0</v>
      </c>
      <c r="G291" s="350"/>
      <c r="H291" s="139"/>
      <c r="I291" s="305">
        <f t="shared" ref="I291:I298" si="391">G291+H291</f>
        <v>0</v>
      </c>
      <c r="J291" s="139"/>
      <c r="K291" s="140"/>
      <c r="L291" s="480">
        <f t="shared" ref="L291:L298" si="392">J291+K291</f>
        <v>0</v>
      </c>
      <c r="M291" s="352"/>
      <c r="N291" s="140"/>
      <c r="O291" s="305">
        <f t="shared" ref="O291:O298" si="393">M291+N291</f>
        <v>0</v>
      </c>
      <c r="P291" s="306"/>
    </row>
    <row r="292" spans="1:16" ht="24.75" hidden="1" thickTop="1" x14ac:dyDescent="0.25">
      <c r="A292" s="296" t="s">
        <v>314</v>
      </c>
      <c r="B292" s="66" t="s">
        <v>315</v>
      </c>
      <c r="C292" s="120">
        <f t="shared" si="368"/>
        <v>0</v>
      </c>
      <c r="D292" s="272"/>
      <c r="E292" s="127"/>
      <c r="F292" s="429">
        <f t="shared" si="390"/>
        <v>0</v>
      </c>
      <c r="G292" s="272"/>
      <c r="H292" s="126"/>
      <c r="I292" s="274">
        <f t="shared" si="391"/>
        <v>0</v>
      </c>
      <c r="J292" s="126"/>
      <c r="K292" s="127"/>
      <c r="L292" s="466">
        <f t="shared" si="392"/>
        <v>0</v>
      </c>
      <c r="M292" s="275"/>
      <c r="N292" s="127"/>
      <c r="O292" s="274">
        <f t="shared" si="393"/>
        <v>0</v>
      </c>
      <c r="P292" s="276"/>
    </row>
    <row r="293" spans="1:16" ht="12.75" hidden="1" thickTop="1" x14ac:dyDescent="0.25">
      <c r="A293" s="296" t="s">
        <v>316</v>
      </c>
      <c r="B293" s="66" t="s">
        <v>317</v>
      </c>
      <c r="C293" s="120">
        <f t="shared" si="368"/>
        <v>0</v>
      </c>
      <c r="D293" s="272"/>
      <c r="E293" s="127"/>
      <c r="F293" s="429">
        <f t="shared" si="390"/>
        <v>0</v>
      </c>
      <c r="G293" s="272"/>
      <c r="H293" s="126"/>
      <c r="I293" s="274">
        <f t="shared" si="391"/>
        <v>0</v>
      </c>
      <c r="J293" s="126"/>
      <c r="K293" s="127"/>
      <c r="L293" s="466">
        <f t="shared" si="392"/>
        <v>0</v>
      </c>
      <c r="M293" s="275"/>
      <c r="N293" s="127"/>
      <c r="O293" s="274">
        <f t="shared" si="393"/>
        <v>0</v>
      </c>
      <c r="P293" s="276"/>
    </row>
    <row r="294" spans="1:16" ht="24.75" hidden="1" thickTop="1" x14ac:dyDescent="0.25">
      <c r="A294" s="296" t="s">
        <v>318</v>
      </c>
      <c r="B294" s="66" t="s">
        <v>319</v>
      </c>
      <c r="C294" s="120">
        <f>F294+I294+L294+O294</f>
        <v>0</v>
      </c>
      <c r="D294" s="272"/>
      <c r="E294" s="127"/>
      <c r="F294" s="429">
        <f t="shared" si="390"/>
        <v>0</v>
      </c>
      <c r="G294" s="272"/>
      <c r="H294" s="126"/>
      <c r="I294" s="274">
        <f t="shared" si="391"/>
        <v>0</v>
      </c>
      <c r="J294" s="126"/>
      <c r="K294" s="127"/>
      <c r="L294" s="466">
        <f t="shared" si="392"/>
        <v>0</v>
      </c>
      <c r="M294" s="275"/>
      <c r="N294" s="127"/>
      <c r="O294" s="274">
        <f t="shared" si="393"/>
        <v>0</v>
      </c>
      <c r="P294" s="276"/>
    </row>
    <row r="295" spans="1:16" ht="12.75" hidden="1" thickTop="1" x14ac:dyDescent="0.25">
      <c r="A295" s="296" t="s">
        <v>320</v>
      </c>
      <c r="B295" s="66" t="s">
        <v>321</v>
      </c>
      <c r="C295" s="120">
        <f t="shared" si="368"/>
        <v>0</v>
      </c>
      <c r="D295" s="272"/>
      <c r="E295" s="127"/>
      <c r="F295" s="429">
        <f t="shared" si="390"/>
        <v>0</v>
      </c>
      <c r="G295" s="272"/>
      <c r="H295" s="126"/>
      <c r="I295" s="274">
        <f t="shared" si="391"/>
        <v>0</v>
      </c>
      <c r="J295" s="126"/>
      <c r="K295" s="127"/>
      <c r="L295" s="466">
        <f t="shared" si="392"/>
        <v>0</v>
      </c>
      <c r="M295" s="275"/>
      <c r="N295" s="127"/>
      <c r="O295" s="274">
        <f t="shared" si="393"/>
        <v>0</v>
      </c>
      <c r="P295" s="276"/>
    </row>
    <row r="296" spans="1:16" ht="24.75" hidden="1" thickTop="1" x14ac:dyDescent="0.25">
      <c r="A296" s="381" t="s">
        <v>322</v>
      </c>
      <c r="B296" s="382" t="s">
        <v>323</v>
      </c>
      <c r="C296" s="309">
        <f t="shared" si="368"/>
        <v>0</v>
      </c>
      <c r="D296" s="314"/>
      <c r="E296" s="318"/>
      <c r="F296" s="472">
        <f t="shared" si="390"/>
        <v>0</v>
      </c>
      <c r="G296" s="314"/>
      <c r="H296" s="317"/>
      <c r="I296" s="311">
        <f t="shared" si="391"/>
        <v>0</v>
      </c>
      <c r="J296" s="317"/>
      <c r="K296" s="318"/>
      <c r="L296" s="473">
        <f t="shared" si="392"/>
        <v>0</v>
      </c>
      <c r="M296" s="319"/>
      <c r="N296" s="318"/>
      <c r="O296" s="311">
        <f t="shared" si="393"/>
        <v>0</v>
      </c>
      <c r="P296" s="312"/>
    </row>
    <row r="297" spans="1:16" s="34" customFormat="1" ht="13.5" hidden="1" thickTop="1" thickBot="1" x14ac:dyDescent="0.3">
      <c r="A297" s="383" t="s">
        <v>324</v>
      </c>
      <c r="B297" s="383" t="s">
        <v>325</v>
      </c>
      <c r="C297" s="363">
        <f t="shared" si="368"/>
        <v>0</v>
      </c>
      <c r="D297" s="384"/>
      <c r="E297" s="387"/>
      <c r="F297" s="482">
        <f t="shared" si="390"/>
        <v>0</v>
      </c>
      <c r="G297" s="384"/>
      <c r="H297" s="386"/>
      <c r="I297" s="368">
        <f t="shared" si="391"/>
        <v>0</v>
      </c>
      <c r="J297" s="386"/>
      <c r="K297" s="387"/>
      <c r="L297" s="483">
        <f t="shared" si="392"/>
        <v>0</v>
      </c>
      <c r="M297" s="388"/>
      <c r="N297" s="387"/>
      <c r="O297" s="368">
        <f t="shared" si="393"/>
        <v>0</v>
      </c>
      <c r="P297" s="370"/>
    </row>
    <row r="298" spans="1:16" s="34" customFormat="1" ht="48.75" hidden="1" thickTop="1" x14ac:dyDescent="0.25">
      <c r="A298" s="379" t="s">
        <v>326</v>
      </c>
      <c r="B298" s="389" t="s">
        <v>327</v>
      </c>
      <c r="C298" s="371">
        <f t="shared" si="368"/>
        <v>0</v>
      </c>
      <c r="D298" s="298"/>
      <c r="E298" s="301"/>
      <c r="F298" s="435">
        <f t="shared" si="390"/>
        <v>0</v>
      </c>
      <c r="G298" s="298"/>
      <c r="H298" s="300"/>
      <c r="I298" s="105">
        <f t="shared" si="391"/>
        <v>0</v>
      </c>
      <c r="J298" s="300"/>
      <c r="K298" s="301"/>
      <c r="L298" s="438">
        <f t="shared" si="392"/>
        <v>0</v>
      </c>
      <c r="M298" s="302"/>
      <c r="N298" s="301"/>
      <c r="O298" s="105">
        <f t="shared" si="393"/>
        <v>0</v>
      </c>
      <c r="P298" s="287"/>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sheetData>
  <sheetProtection formatCells="0" formatColumns="0" formatRows="0"/>
  <autoFilter ref="A18:P298">
    <filterColumn colId="2">
      <filters blank="1">
        <filter val="1 000"/>
        <filter val="1 519"/>
        <filter val="15 740"/>
        <filter val="17 259"/>
        <filter val="182"/>
        <filter val="191 496"/>
        <filter val="269 048"/>
        <filter val="27 071"/>
        <filter val="3 626"/>
        <filter val="34 345"/>
        <filter val="37 367"/>
        <filter val="38 580"/>
        <filter val="38 972"/>
        <filter val="4 800"/>
        <filter val="4 806"/>
        <filter val="41 145"/>
        <filter val="46 951"/>
        <filter val="5 026"/>
        <filter val="5 806"/>
        <filter val="550 028"/>
        <filter val="587 395"/>
        <filter val="597 403"/>
        <filter val="6 800"/>
        <filter val="600"/>
        <filter val="605 214"/>
        <filter val="7 274"/>
        <filter val="7 811"/>
        <filter val="800"/>
        <filter val="891 521"/>
        <filter val="938 472"/>
      </filters>
    </filterColumn>
  </autoFilter>
  <mergeCells count="32">
    <mergeCell ref="A287:B287"/>
    <mergeCell ref="A288:B288"/>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verticalDpi="4294967294" r:id="rId1"/>
  <headerFooter differentFirst="1">
    <oddFooter>&amp;L&amp;"Times New Roman,Regular"&amp;9&amp;D; &amp;T&amp;R&amp;"Times New Roman,Regular"&amp;9&amp;P (&amp;N)</oddFooter>
    <firstHeader xml:space="preserve">&amp;R&amp;"Times New Roman,Regular"&amp;9
28.pielikums Jūrmalas pilsētas domes
2018.gada 23.augusta saistošajiem noteikumiem Nr.31
(protokols Nr.11, 8.punkts)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S316"/>
  <sheetViews>
    <sheetView view="pageLayout" zoomScaleNormal="100" workbookViewId="0">
      <selection activeCell="T3" sqref="T3"/>
    </sheetView>
  </sheetViews>
  <sheetFormatPr defaultRowHeight="12" outlineLevelCol="1" x14ac:dyDescent="0.25"/>
  <cols>
    <col min="1" max="1" width="10.140625" style="390" customWidth="1"/>
    <col min="2" max="2" width="28" style="390" customWidth="1"/>
    <col min="3" max="3" width="7.7109375" style="390" customWidth="1"/>
    <col min="4" max="5" width="7.7109375" style="390" hidden="1" customWidth="1" outlineLevel="1"/>
    <col min="6" max="6" width="7.7109375" style="390" customWidth="1" collapsed="1"/>
    <col min="7" max="7" width="9.7109375" style="390" hidden="1" customWidth="1" outlineLevel="1"/>
    <col min="8" max="8" width="9.42578125" style="390" hidden="1" customWidth="1" outlineLevel="1"/>
    <col min="9" max="9" width="7.7109375" style="390" customWidth="1" collapsed="1"/>
    <col min="10" max="11" width="7.7109375" style="390" hidden="1" customWidth="1" outlineLevel="1"/>
    <col min="12" max="12" width="7.7109375" style="390" customWidth="1" collapsed="1"/>
    <col min="13" max="13" width="7.7109375" style="390"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462</v>
      </c>
      <c r="P1" s="1"/>
    </row>
    <row r="2" spans="1:17" ht="35.25" customHeight="1" x14ac:dyDescent="0.25">
      <c r="A2" s="801" t="s">
        <v>1</v>
      </c>
      <c r="B2" s="802"/>
      <c r="C2" s="802"/>
      <c r="D2" s="802"/>
      <c r="E2" s="802"/>
      <c r="F2" s="802"/>
      <c r="G2" s="802"/>
      <c r="H2" s="802"/>
      <c r="I2" s="802"/>
      <c r="J2" s="802"/>
      <c r="K2" s="802"/>
      <c r="L2" s="802"/>
      <c r="M2" s="802"/>
      <c r="N2" s="802"/>
      <c r="O2" s="802"/>
      <c r="P2" s="803"/>
      <c r="Q2" s="5"/>
    </row>
    <row r="3" spans="1:17" ht="12.75" customHeight="1" x14ac:dyDescent="0.25">
      <c r="A3" s="6" t="s">
        <v>2</v>
      </c>
      <c r="B3" s="7"/>
      <c r="C3" s="804" t="s">
        <v>463</v>
      </c>
      <c r="D3" s="804"/>
      <c r="E3" s="804"/>
      <c r="F3" s="804"/>
      <c r="G3" s="804"/>
      <c r="H3" s="804"/>
      <c r="I3" s="804"/>
      <c r="J3" s="804"/>
      <c r="K3" s="804"/>
      <c r="L3" s="804"/>
      <c r="M3" s="804"/>
      <c r="N3" s="804"/>
      <c r="O3" s="804"/>
      <c r="P3" s="805"/>
      <c r="Q3" s="5"/>
    </row>
    <row r="4" spans="1:17" ht="12.75" customHeight="1" x14ac:dyDescent="0.25">
      <c r="A4" s="6" t="s">
        <v>4</v>
      </c>
      <c r="B4" s="7"/>
      <c r="C4" s="804" t="s">
        <v>464</v>
      </c>
      <c r="D4" s="804"/>
      <c r="E4" s="804"/>
      <c r="F4" s="804"/>
      <c r="G4" s="804"/>
      <c r="H4" s="804"/>
      <c r="I4" s="804"/>
      <c r="J4" s="804"/>
      <c r="K4" s="804"/>
      <c r="L4" s="804"/>
      <c r="M4" s="804"/>
      <c r="N4" s="804"/>
      <c r="O4" s="804"/>
      <c r="P4" s="805"/>
      <c r="Q4" s="5"/>
    </row>
    <row r="5" spans="1:17" ht="12.75" customHeight="1" x14ac:dyDescent="0.25">
      <c r="A5" s="8" t="s">
        <v>6</v>
      </c>
      <c r="B5" s="9"/>
      <c r="C5" s="799" t="s">
        <v>465</v>
      </c>
      <c r="D5" s="799"/>
      <c r="E5" s="799"/>
      <c r="F5" s="799"/>
      <c r="G5" s="799"/>
      <c r="H5" s="799"/>
      <c r="I5" s="799"/>
      <c r="J5" s="799"/>
      <c r="K5" s="799"/>
      <c r="L5" s="799"/>
      <c r="M5" s="799"/>
      <c r="N5" s="799"/>
      <c r="O5" s="799"/>
      <c r="P5" s="800"/>
      <c r="Q5" s="5"/>
    </row>
    <row r="6" spans="1:17" ht="12.75" customHeight="1" x14ac:dyDescent="0.25">
      <c r="A6" s="8" t="s">
        <v>8</v>
      </c>
      <c r="B6" s="9"/>
      <c r="C6" s="799" t="s">
        <v>374</v>
      </c>
      <c r="D6" s="799"/>
      <c r="E6" s="799"/>
      <c r="F6" s="799"/>
      <c r="G6" s="799"/>
      <c r="H6" s="799"/>
      <c r="I6" s="799"/>
      <c r="J6" s="799"/>
      <c r="K6" s="799"/>
      <c r="L6" s="799"/>
      <c r="M6" s="799"/>
      <c r="N6" s="799"/>
      <c r="O6" s="799"/>
      <c r="P6" s="800"/>
      <c r="Q6" s="5"/>
    </row>
    <row r="7" spans="1:17" ht="15" customHeight="1" x14ac:dyDescent="0.25">
      <c r="A7" s="8" t="s">
        <v>10</v>
      </c>
      <c r="B7" s="9"/>
      <c r="C7" s="804" t="s">
        <v>466</v>
      </c>
      <c r="D7" s="804"/>
      <c r="E7" s="804"/>
      <c r="F7" s="804"/>
      <c r="G7" s="804"/>
      <c r="H7" s="804"/>
      <c r="I7" s="804"/>
      <c r="J7" s="804"/>
      <c r="K7" s="804"/>
      <c r="L7" s="804"/>
      <c r="M7" s="804"/>
      <c r="N7" s="804"/>
      <c r="O7" s="804"/>
      <c r="P7" s="805"/>
      <c r="Q7" s="5"/>
    </row>
    <row r="8" spans="1:17" ht="12.75" customHeight="1" x14ac:dyDescent="0.25">
      <c r="A8" s="10" t="s">
        <v>12</v>
      </c>
      <c r="B8" s="9"/>
      <c r="C8" s="806"/>
      <c r="D8" s="806"/>
      <c r="E8" s="806"/>
      <c r="F8" s="806"/>
      <c r="G8" s="806"/>
      <c r="H8" s="806"/>
      <c r="I8" s="806"/>
      <c r="J8" s="806"/>
      <c r="K8" s="806"/>
      <c r="L8" s="806"/>
      <c r="M8" s="806"/>
      <c r="N8" s="806"/>
      <c r="O8" s="806"/>
      <c r="P8" s="807"/>
      <c r="Q8" s="5"/>
    </row>
    <row r="9" spans="1:17" ht="12.75" customHeight="1" x14ac:dyDescent="0.25">
      <c r="A9" s="8"/>
      <c r="B9" s="9" t="s">
        <v>13</v>
      </c>
      <c r="C9" s="799" t="s">
        <v>467</v>
      </c>
      <c r="D9" s="799"/>
      <c r="E9" s="799"/>
      <c r="F9" s="799"/>
      <c r="G9" s="799"/>
      <c r="H9" s="799"/>
      <c r="I9" s="799"/>
      <c r="J9" s="799"/>
      <c r="K9" s="799"/>
      <c r="L9" s="799"/>
      <c r="M9" s="799"/>
      <c r="N9" s="799"/>
      <c r="O9" s="799"/>
      <c r="P9" s="800"/>
      <c r="Q9" s="5"/>
    </row>
    <row r="10" spans="1:17" ht="12.75" customHeight="1" x14ac:dyDescent="0.25">
      <c r="A10" s="8"/>
      <c r="B10" s="9" t="s">
        <v>15</v>
      </c>
      <c r="C10" s="799" t="s">
        <v>468</v>
      </c>
      <c r="D10" s="799"/>
      <c r="E10" s="799"/>
      <c r="F10" s="799"/>
      <c r="G10" s="799"/>
      <c r="H10" s="799"/>
      <c r="I10" s="799"/>
      <c r="J10" s="799"/>
      <c r="K10" s="799"/>
      <c r="L10" s="799"/>
      <c r="M10" s="799"/>
      <c r="N10" s="799"/>
      <c r="O10" s="799"/>
      <c r="P10" s="800"/>
      <c r="Q10" s="5"/>
    </row>
    <row r="11" spans="1:17" ht="12.75" customHeight="1" x14ac:dyDescent="0.25">
      <c r="A11" s="8"/>
      <c r="B11" s="9" t="s">
        <v>16</v>
      </c>
      <c r="C11" s="806"/>
      <c r="D11" s="806"/>
      <c r="E11" s="806"/>
      <c r="F11" s="806"/>
      <c r="G11" s="806"/>
      <c r="H11" s="806"/>
      <c r="I11" s="806"/>
      <c r="J11" s="806"/>
      <c r="K11" s="806"/>
      <c r="L11" s="806"/>
      <c r="M11" s="806"/>
      <c r="N11" s="806"/>
      <c r="O11" s="806"/>
      <c r="P11" s="807"/>
      <c r="Q11" s="5"/>
    </row>
    <row r="12" spans="1:17" ht="12.75" customHeight="1" x14ac:dyDescent="0.25">
      <c r="A12" s="8"/>
      <c r="B12" s="9" t="s">
        <v>17</v>
      </c>
      <c r="C12" s="799" t="s">
        <v>469</v>
      </c>
      <c r="D12" s="799"/>
      <c r="E12" s="799"/>
      <c r="F12" s="799"/>
      <c r="G12" s="799"/>
      <c r="H12" s="799"/>
      <c r="I12" s="799"/>
      <c r="J12" s="799"/>
      <c r="K12" s="799"/>
      <c r="L12" s="799"/>
      <c r="M12" s="799"/>
      <c r="N12" s="799"/>
      <c r="O12" s="799"/>
      <c r="P12" s="800"/>
      <c r="Q12" s="5"/>
    </row>
    <row r="13" spans="1:17" ht="12.75" customHeight="1" x14ac:dyDescent="0.25">
      <c r="A13" s="8"/>
      <c r="B13" s="9" t="s">
        <v>19</v>
      </c>
      <c r="C13" s="799"/>
      <c r="D13" s="799"/>
      <c r="E13" s="799"/>
      <c r="F13" s="799"/>
      <c r="G13" s="799"/>
      <c r="H13" s="799"/>
      <c r="I13" s="799"/>
      <c r="J13" s="799"/>
      <c r="K13" s="799"/>
      <c r="L13" s="799"/>
      <c r="M13" s="799"/>
      <c r="N13" s="799"/>
      <c r="O13" s="799"/>
      <c r="P13" s="800"/>
      <c r="Q13" s="5"/>
    </row>
    <row r="14" spans="1:17" ht="12.75" customHeight="1" x14ac:dyDescent="0.25">
      <c r="A14" s="11"/>
      <c r="B14" s="12"/>
      <c r="C14" s="808"/>
      <c r="D14" s="808"/>
      <c r="E14" s="808"/>
      <c r="F14" s="808"/>
      <c r="G14" s="808"/>
      <c r="H14" s="808"/>
      <c r="I14" s="808"/>
      <c r="J14" s="808"/>
      <c r="K14" s="808"/>
      <c r="L14" s="808"/>
      <c r="M14" s="808"/>
      <c r="N14" s="808"/>
      <c r="O14" s="808"/>
      <c r="P14" s="809"/>
      <c r="Q14" s="5"/>
    </row>
    <row r="15" spans="1:17" s="14" customFormat="1" ht="12.75" customHeight="1" x14ac:dyDescent="0.25">
      <c r="A15" s="810" t="s">
        <v>20</v>
      </c>
      <c r="B15" s="813" t="s">
        <v>21</v>
      </c>
      <c r="C15" s="815" t="s">
        <v>22</v>
      </c>
      <c r="D15" s="816"/>
      <c r="E15" s="816"/>
      <c r="F15" s="816"/>
      <c r="G15" s="816"/>
      <c r="H15" s="816"/>
      <c r="I15" s="816"/>
      <c r="J15" s="816"/>
      <c r="K15" s="816"/>
      <c r="L15" s="816"/>
      <c r="M15" s="816"/>
      <c r="N15" s="816"/>
      <c r="O15" s="816"/>
      <c r="P15" s="817"/>
      <c r="Q15" s="13"/>
    </row>
    <row r="16" spans="1:17" s="14" customFormat="1" ht="12.75" customHeight="1" x14ac:dyDescent="0.25">
      <c r="A16" s="811"/>
      <c r="B16" s="814"/>
      <c r="C16" s="818" t="s">
        <v>23</v>
      </c>
      <c r="D16" s="820" t="s">
        <v>24</v>
      </c>
      <c r="E16" s="822" t="s">
        <v>25</v>
      </c>
      <c r="F16" s="848" t="s">
        <v>26</v>
      </c>
      <c r="G16" s="827" t="s">
        <v>27</v>
      </c>
      <c r="H16" s="849" t="s">
        <v>28</v>
      </c>
      <c r="I16" s="852" t="s">
        <v>29</v>
      </c>
      <c r="J16" s="853" t="s">
        <v>30</v>
      </c>
      <c r="K16" s="854" t="s">
        <v>31</v>
      </c>
      <c r="L16" s="850" t="s">
        <v>32</v>
      </c>
      <c r="M16" s="834" t="s">
        <v>33</v>
      </c>
      <c r="N16" s="836" t="s">
        <v>34</v>
      </c>
      <c r="O16" s="830" t="s">
        <v>35</v>
      </c>
      <c r="P16" s="832" t="s">
        <v>36</v>
      </c>
    </row>
    <row r="17" spans="1:19" s="15" customFormat="1" ht="71.25" customHeight="1" thickBot="1" x14ac:dyDescent="0.3">
      <c r="A17" s="812"/>
      <c r="B17" s="814"/>
      <c r="C17" s="819"/>
      <c r="D17" s="821"/>
      <c r="E17" s="823"/>
      <c r="F17" s="825"/>
      <c r="G17" s="827"/>
      <c r="H17" s="849"/>
      <c r="I17" s="852"/>
      <c r="J17" s="845"/>
      <c r="K17" s="855"/>
      <c r="L17" s="851"/>
      <c r="M17" s="835"/>
      <c r="N17" s="837"/>
      <c r="O17" s="831"/>
      <c r="P17" s="833"/>
    </row>
    <row r="18" spans="1:19" s="15" customFormat="1" ht="9.75" customHeight="1" thickTop="1" x14ac:dyDescent="0.25">
      <c r="A18" s="16" t="s">
        <v>37</v>
      </c>
      <c r="B18" s="16">
        <v>2</v>
      </c>
      <c r="C18" s="17">
        <v>3</v>
      </c>
      <c r="D18" s="18">
        <v>4</v>
      </c>
      <c r="E18" s="19">
        <v>5</v>
      </c>
      <c r="F18" s="16">
        <v>6</v>
      </c>
      <c r="G18" s="18">
        <v>7</v>
      </c>
      <c r="H18" s="422">
        <v>8</v>
      </c>
      <c r="I18" s="16">
        <v>9</v>
      </c>
      <c r="J18" s="20">
        <v>10</v>
      </c>
      <c r="K18" s="19">
        <v>11</v>
      </c>
      <c r="L18" s="16">
        <v>12</v>
      </c>
      <c r="M18" s="17">
        <v>13</v>
      </c>
      <c r="N18" s="22">
        <v>14</v>
      </c>
      <c r="O18" s="21">
        <v>15</v>
      </c>
      <c r="P18" s="21">
        <v>16</v>
      </c>
    </row>
    <row r="19" spans="1:19" s="34" customFormat="1" x14ac:dyDescent="0.25">
      <c r="A19" s="23"/>
      <c r="B19" s="24" t="s">
        <v>38</v>
      </c>
      <c r="C19" s="25"/>
      <c r="D19" s="26"/>
      <c r="E19" s="27"/>
      <c r="F19" s="28"/>
      <c r="G19" s="26"/>
      <c r="H19" s="423"/>
      <c r="I19" s="28"/>
      <c r="J19" s="29"/>
      <c r="K19" s="27"/>
      <c r="L19" s="28"/>
      <c r="M19" s="32"/>
      <c r="N19" s="31"/>
      <c r="O19" s="30"/>
      <c r="P19" s="33"/>
    </row>
    <row r="20" spans="1:19" s="34" customFormat="1" ht="12.75" thickBot="1" x14ac:dyDescent="0.3">
      <c r="A20" s="35"/>
      <c r="B20" s="36" t="s">
        <v>39</v>
      </c>
      <c r="C20" s="37">
        <f>F20+I20+L20+O20</f>
        <v>530315</v>
      </c>
      <c r="D20" s="38">
        <f>SUM(D21,D24,D25,D41,D43)</f>
        <v>510346</v>
      </c>
      <c r="E20" s="39">
        <f t="shared" ref="E20:F20" si="0">SUM(E21,E24,E25,E41,E43)</f>
        <v>0</v>
      </c>
      <c r="F20" s="40">
        <f t="shared" si="0"/>
        <v>510346</v>
      </c>
      <c r="G20" s="38">
        <f>SUM(G21,G24,G43)</f>
        <v>0</v>
      </c>
      <c r="H20" s="424">
        <f t="shared" ref="H20:I20" si="1">SUM(H21,H24,H43)</f>
        <v>0</v>
      </c>
      <c r="I20" s="40">
        <f t="shared" si="1"/>
        <v>0</v>
      </c>
      <c r="J20" s="41">
        <f>SUM(J21,J26,J43)</f>
        <v>19969</v>
      </c>
      <c r="K20" s="39">
        <f t="shared" ref="K20:L20" si="2">SUM(K21,K26,K43)</f>
        <v>0</v>
      </c>
      <c r="L20" s="40">
        <f t="shared" si="2"/>
        <v>19969</v>
      </c>
      <c r="M20" s="37">
        <f>SUM(M21,M45)</f>
        <v>0</v>
      </c>
      <c r="N20" s="43">
        <f t="shared" ref="N20:O20" si="3">SUM(N21,N45)</f>
        <v>0</v>
      </c>
      <c r="O20" s="42">
        <f t="shared" si="3"/>
        <v>0</v>
      </c>
      <c r="P20" s="44"/>
      <c r="R20" s="460"/>
      <c r="S20" s="460"/>
    </row>
    <row r="21" spans="1:19" ht="12.75" thickTop="1" x14ac:dyDescent="0.25">
      <c r="A21" s="45"/>
      <c r="B21" s="46" t="s">
        <v>40</v>
      </c>
      <c r="C21" s="47">
        <f t="shared" ref="C21:C84" si="4">F21+I21+L21+O21</f>
        <v>1599</v>
      </c>
      <c r="D21" s="48">
        <f>SUM(D22:D23)</f>
        <v>0</v>
      </c>
      <c r="E21" s="49">
        <f t="shared" ref="E21" si="5">SUM(E22:E23)</f>
        <v>0</v>
      </c>
      <c r="F21" s="50">
        <f>SUM(F22:F23)</f>
        <v>0</v>
      </c>
      <c r="G21" s="48">
        <f>SUM(G22:G23)</f>
        <v>0</v>
      </c>
      <c r="H21" s="426">
        <f t="shared" ref="H21:I21" si="6">SUM(H22:H23)</f>
        <v>0</v>
      </c>
      <c r="I21" s="50">
        <f t="shared" si="6"/>
        <v>0</v>
      </c>
      <c r="J21" s="51">
        <f>SUM(J22:J23)</f>
        <v>1599</v>
      </c>
      <c r="K21" s="49">
        <f t="shared" ref="K21:L21" si="7">SUM(K22:K23)</f>
        <v>0</v>
      </c>
      <c r="L21" s="50">
        <f t="shared" si="7"/>
        <v>1599</v>
      </c>
      <c r="M21" s="47">
        <f>SUM(M22:M23)</f>
        <v>0</v>
      </c>
      <c r="N21" s="53">
        <f t="shared" ref="N21:O21" si="8">SUM(N22:N23)</f>
        <v>0</v>
      </c>
      <c r="O21" s="52">
        <f t="shared" si="8"/>
        <v>0</v>
      </c>
      <c r="P21" s="54"/>
      <c r="R21" s="460"/>
      <c r="S21" s="460"/>
    </row>
    <row r="22" spans="1:19" hidden="1" x14ac:dyDescent="0.25">
      <c r="A22" s="55"/>
      <c r="B22" s="56" t="s">
        <v>41</v>
      </c>
      <c r="C22" s="57">
        <f t="shared" si="4"/>
        <v>0</v>
      </c>
      <c r="D22" s="58"/>
      <c r="E22" s="63"/>
      <c r="F22" s="427">
        <f>D22+E22</f>
        <v>0</v>
      </c>
      <c r="G22" s="58"/>
      <c r="H22" s="61"/>
      <c r="I22" s="62">
        <f>G22+H22</f>
        <v>0</v>
      </c>
      <c r="J22" s="61"/>
      <c r="K22" s="63"/>
      <c r="L22" s="428">
        <f>J22+K22</f>
        <v>0</v>
      </c>
      <c r="M22" s="64"/>
      <c r="N22" s="63"/>
      <c r="O22" s="62">
        <f>M22+N22</f>
        <v>0</v>
      </c>
      <c r="P22" s="65"/>
      <c r="R22" s="460"/>
      <c r="S22" s="460"/>
    </row>
    <row r="23" spans="1:19" x14ac:dyDescent="0.2">
      <c r="A23" s="66"/>
      <c r="B23" s="67" t="s">
        <v>42</v>
      </c>
      <c r="C23" s="68">
        <f t="shared" si="4"/>
        <v>1599</v>
      </c>
      <c r="D23" s="69"/>
      <c r="E23" s="70"/>
      <c r="F23" s="71">
        <f>D23+E23</f>
        <v>0</v>
      </c>
      <c r="G23" s="69"/>
      <c r="H23" s="514"/>
      <c r="I23" s="455">
        <f>G23+H23</f>
        <v>0</v>
      </c>
      <c r="J23" s="72">
        <v>1599</v>
      </c>
      <c r="K23" s="70"/>
      <c r="L23" s="455">
        <f>J23+K23</f>
        <v>1599</v>
      </c>
      <c r="M23" s="75"/>
      <c r="N23" s="74"/>
      <c r="O23" s="73">
        <f>M23+N23</f>
        <v>0</v>
      </c>
      <c r="P23" s="515"/>
      <c r="R23" s="460"/>
      <c r="S23" s="460"/>
    </row>
    <row r="24" spans="1:19" s="34" customFormat="1" ht="35.25" customHeight="1" thickBot="1" x14ac:dyDescent="0.25">
      <c r="A24" s="77">
        <v>19300</v>
      </c>
      <c r="B24" s="77" t="s">
        <v>43</v>
      </c>
      <c r="C24" s="78">
        <f>F24+I24</f>
        <v>510346</v>
      </c>
      <c r="D24" s="79">
        <v>510346</v>
      </c>
      <c r="E24" s="80"/>
      <c r="F24" s="81">
        <f>D24+E24</f>
        <v>510346</v>
      </c>
      <c r="G24" s="79"/>
      <c r="H24" s="431"/>
      <c r="I24" s="81">
        <f>G24+H24</f>
        <v>0</v>
      </c>
      <c r="J24" s="84" t="s">
        <v>44</v>
      </c>
      <c r="K24" s="432" t="s">
        <v>44</v>
      </c>
      <c r="L24" s="433" t="s">
        <v>44</v>
      </c>
      <c r="M24" s="87" t="s">
        <v>44</v>
      </c>
      <c r="N24" s="85" t="s">
        <v>44</v>
      </c>
      <c r="O24" s="86" t="s">
        <v>44</v>
      </c>
      <c r="P24" s="516"/>
      <c r="R24" s="460"/>
      <c r="S24" s="460"/>
    </row>
    <row r="25" spans="1:19" s="34" customFormat="1" ht="24.75" hidden="1" thickTop="1" x14ac:dyDescent="0.25">
      <c r="A25" s="89"/>
      <c r="B25" s="90" t="s">
        <v>45</v>
      </c>
      <c r="C25" s="91">
        <f>F25</f>
        <v>0</v>
      </c>
      <c r="D25" s="92"/>
      <c r="E25" s="434"/>
      <c r="F25" s="435">
        <f>D25+E25</f>
        <v>0</v>
      </c>
      <c r="G25" s="95" t="s">
        <v>44</v>
      </c>
      <c r="H25" s="96" t="s">
        <v>44</v>
      </c>
      <c r="I25" s="97" t="s">
        <v>44</v>
      </c>
      <c r="J25" s="96" t="s">
        <v>44</v>
      </c>
      <c r="K25" s="98" t="s">
        <v>44</v>
      </c>
      <c r="L25" s="436" t="s">
        <v>44</v>
      </c>
      <c r="M25" s="99" t="s">
        <v>44</v>
      </c>
      <c r="N25" s="98" t="s">
        <v>44</v>
      </c>
      <c r="O25" s="97" t="s">
        <v>44</v>
      </c>
      <c r="P25" s="100"/>
      <c r="R25" s="460"/>
      <c r="S25" s="460"/>
    </row>
    <row r="26" spans="1:19" s="34" customFormat="1" ht="36.75" thickTop="1" x14ac:dyDescent="0.25">
      <c r="A26" s="90">
        <v>21300</v>
      </c>
      <c r="B26" s="90" t="s">
        <v>46</v>
      </c>
      <c r="C26" s="91">
        <f>L26</f>
        <v>18370</v>
      </c>
      <c r="D26" s="95" t="s">
        <v>44</v>
      </c>
      <c r="E26" s="101" t="s">
        <v>44</v>
      </c>
      <c r="F26" s="102" t="s">
        <v>44</v>
      </c>
      <c r="G26" s="95" t="s">
        <v>44</v>
      </c>
      <c r="H26" s="436" t="s">
        <v>44</v>
      </c>
      <c r="I26" s="102" t="s">
        <v>44</v>
      </c>
      <c r="J26" s="103">
        <f>SUM(J27,J31,J33,J36)</f>
        <v>18370</v>
      </c>
      <c r="K26" s="253">
        <f t="shared" ref="K26:L26" si="9">SUM(K27,K31,K33,K36)</f>
        <v>0</v>
      </c>
      <c r="L26" s="94">
        <f t="shared" si="9"/>
        <v>18370</v>
      </c>
      <c r="M26" s="99" t="s">
        <v>44</v>
      </c>
      <c r="N26" s="98" t="s">
        <v>44</v>
      </c>
      <c r="O26" s="97" t="s">
        <v>44</v>
      </c>
      <c r="P26" s="100"/>
      <c r="R26" s="460"/>
      <c r="S26" s="460"/>
    </row>
    <row r="27" spans="1:19" s="34" customFormat="1" ht="24" hidden="1" x14ac:dyDescent="0.25">
      <c r="A27" s="106">
        <v>21350</v>
      </c>
      <c r="B27" s="90" t="s">
        <v>47</v>
      </c>
      <c r="C27" s="91">
        <f t="shared" ref="C27:C40" si="10">L27</f>
        <v>0</v>
      </c>
      <c r="D27" s="95" t="s">
        <v>44</v>
      </c>
      <c r="E27" s="98" t="s">
        <v>44</v>
      </c>
      <c r="F27" s="437" t="s">
        <v>44</v>
      </c>
      <c r="G27" s="95" t="s">
        <v>44</v>
      </c>
      <c r="H27" s="96" t="s">
        <v>44</v>
      </c>
      <c r="I27" s="97" t="s">
        <v>44</v>
      </c>
      <c r="J27" s="103">
        <f>SUM(J28:J30)</f>
        <v>0</v>
      </c>
      <c r="K27" s="104">
        <f t="shared" ref="K27:L27" si="11">SUM(K28:K30)</f>
        <v>0</v>
      </c>
      <c r="L27" s="438">
        <f t="shared" si="11"/>
        <v>0</v>
      </c>
      <c r="M27" s="99" t="s">
        <v>44</v>
      </c>
      <c r="N27" s="98" t="s">
        <v>44</v>
      </c>
      <c r="O27" s="97" t="s">
        <v>44</v>
      </c>
      <c r="P27" s="100"/>
      <c r="R27" s="460"/>
      <c r="S27" s="460"/>
    </row>
    <row r="28" spans="1:19" hidden="1" x14ac:dyDescent="0.25">
      <c r="A28" s="55">
        <v>21351</v>
      </c>
      <c r="B28" s="107" t="s">
        <v>48</v>
      </c>
      <c r="C28" s="108">
        <f t="shared" si="10"/>
        <v>0</v>
      </c>
      <c r="D28" s="109" t="s">
        <v>44</v>
      </c>
      <c r="E28" s="117" t="s">
        <v>44</v>
      </c>
      <c r="F28" s="439" t="s">
        <v>44</v>
      </c>
      <c r="G28" s="109" t="s">
        <v>44</v>
      </c>
      <c r="H28" s="112" t="s">
        <v>44</v>
      </c>
      <c r="I28" s="113" t="s">
        <v>44</v>
      </c>
      <c r="J28" s="114"/>
      <c r="K28" s="115"/>
      <c r="L28" s="428">
        <f>J28+K28</f>
        <v>0</v>
      </c>
      <c r="M28" s="116" t="s">
        <v>44</v>
      </c>
      <c r="N28" s="117" t="s">
        <v>44</v>
      </c>
      <c r="O28" s="113" t="s">
        <v>44</v>
      </c>
      <c r="P28" s="118"/>
      <c r="R28" s="460"/>
      <c r="S28" s="460"/>
    </row>
    <row r="29" spans="1:19" hidden="1" x14ac:dyDescent="0.25">
      <c r="A29" s="66">
        <v>21352</v>
      </c>
      <c r="B29" s="119" t="s">
        <v>49</v>
      </c>
      <c r="C29" s="120">
        <f t="shared" si="10"/>
        <v>0</v>
      </c>
      <c r="D29" s="121" t="s">
        <v>44</v>
      </c>
      <c r="E29" s="129" t="s">
        <v>44</v>
      </c>
      <c r="F29" s="440" t="s">
        <v>44</v>
      </c>
      <c r="G29" s="121" t="s">
        <v>44</v>
      </c>
      <c r="H29" s="124" t="s">
        <v>44</v>
      </c>
      <c r="I29" s="125" t="s">
        <v>44</v>
      </c>
      <c r="J29" s="126"/>
      <c r="K29" s="127"/>
      <c r="L29" s="430">
        <f>J29+K29</f>
        <v>0</v>
      </c>
      <c r="M29" s="128" t="s">
        <v>44</v>
      </c>
      <c r="N29" s="129" t="s">
        <v>44</v>
      </c>
      <c r="O29" s="125" t="s">
        <v>44</v>
      </c>
      <c r="P29" s="130"/>
      <c r="R29" s="460"/>
      <c r="S29" s="460"/>
    </row>
    <row r="30" spans="1:19" ht="24" hidden="1" x14ac:dyDescent="0.25">
      <c r="A30" s="66">
        <v>21359</v>
      </c>
      <c r="B30" s="119" t="s">
        <v>50</v>
      </c>
      <c r="C30" s="120">
        <f t="shared" si="10"/>
        <v>0</v>
      </c>
      <c r="D30" s="121" t="s">
        <v>44</v>
      </c>
      <c r="E30" s="129" t="s">
        <v>44</v>
      </c>
      <c r="F30" s="440" t="s">
        <v>44</v>
      </c>
      <c r="G30" s="121" t="s">
        <v>44</v>
      </c>
      <c r="H30" s="124" t="s">
        <v>44</v>
      </c>
      <c r="I30" s="125" t="s">
        <v>44</v>
      </c>
      <c r="J30" s="126"/>
      <c r="K30" s="127"/>
      <c r="L30" s="430">
        <f>J30+K30</f>
        <v>0</v>
      </c>
      <c r="M30" s="128" t="s">
        <v>44</v>
      </c>
      <c r="N30" s="129" t="s">
        <v>44</v>
      </c>
      <c r="O30" s="125" t="s">
        <v>44</v>
      </c>
      <c r="P30" s="130"/>
      <c r="R30" s="460"/>
      <c r="S30" s="460"/>
    </row>
    <row r="31" spans="1:19" s="34" customFormat="1" ht="36" hidden="1" x14ac:dyDescent="0.25">
      <c r="A31" s="106">
        <v>21370</v>
      </c>
      <c r="B31" s="90" t="s">
        <v>51</v>
      </c>
      <c r="C31" s="91">
        <f t="shared" si="10"/>
        <v>0</v>
      </c>
      <c r="D31" s="95" t="s">
        <v>44</v>
      </c>
      <c r="E31" s="98" t="s">
        <v>44</v>
      </c>
      <c r="F31" s="437" t="s">
        <v>44</v>
      </c>
      <c r="G31" s="95" t="s">
        <v>44</v>
      </c>
      <c r="H31" s="96" t="s">
        <v>44</v>
      </c>
      <c r="I31" s="97" t="s">
        <v>44</v>
      </c>
      <c r="J31" s="103">
        <f>SUM(J32)</f>
        <v>0</v>
      </c>
      <c r="K31" s="104">
        <f t="shared" ref="K31:L31" si="12">SUM(K32)</f>
        <v>0</v>
      </c>
      <c r="L31" s="438">
        <f t="shared" si="12"/>
        <v>0</v>
      </c>
      <c r="M31" s="99" t="s">
        <v>44</v>
      </c>
      <c r="N31" s="98" t="s">
        <v>44</v>
      </c>
      <c r="O31" s="97" t="s">
        <v>44</v>
      </c>
      <c r="P31" s="100"/>
      <c r="R31" s="460"/>
      <c r="S31" s="460"/>
    </row>
    <row r="32" spans="1:19" ht="36" hidden="1" x14ac:dyDescent="0.25">
      <c r="A32" s="131">
        <v>21379</v>
      </c>
      <c r="B32" s="132" t="s">
        <v>52</v>
      </c>
      <c r="C32" s="133">
        <f t="shared" si="10"/>
        <v>0</v>
      </c>
      <c r="D32" s="134" t="s">
        <v>44</v>
      </c>
      <c r="E32" s="143" t="s">
        <v>44</v>
      </c>
      <c r="F32" s="441" t="s">
        <v>44</v>
      </c>
      <c r="G32" s="134" t="s">
        <v>44</v>
      </c>
      <c r="H32" s="137" t="s">
        <v>44</v>
      </c>
      <c r="I32" s="138" t="s">
        <v>44</v>
      </c>
      <c r="J32" s="139"/>
      <c r="K32" s="140"/>
      <c r="L32" s="442">
        <f>J32+K32</f>
        <v>0</v>
      </c>
      <c r="M32" s="142" t="s">
        <v>44</v>
      </c>
      <c r="N32" s="143" t="s">
        <v>44</v>
      </c>
      <c r="O32" s="138" t="s">
        <v>44</v>
      </c>
      <c r="P32" s="144"/>
      <c r="R32" s="460"/>
      <c r="S32" s="460"/>
    </row>
    <row r="33" spans="1:19" s="34" customFormat="1" x14ac:dyDescent="0.25">
      <c r="A33" s="106">
        <v>21380</v>
      </c>
      <c r="B33" s="90" t="s">
        <v>53</v>
      </c>
      <c r="C33" s="91">
        <f t="shared" si="10"/>
        <v>1690</v>
      </c>
      <c r="D33" s="95" t="s">
        <v>44</v>
      </c>
      <c r="E33" s="101" t="s">
        <v>44</v>
      </c>
      <c r="F33" s="102" t="s">
        <v>44</v>
      </c>
      <c r="G33" s="95" t="s">
        <v>44</v>
      </c>
      <c r="H33" s="436" t="s">
        <v>44</v>
      </c>
      <c r="I33" s="102" t="s">
        <v>44</v>
      </c>
      <c r="J33" s="103">
        <f>SUM(J34:J35)</f>
        <v>1690</v>
      </c>
      <c r="K33" s="253">
        <f t="shared" ref="K33:L33" si="13">SUM(K34:K35)</f>
        <v>0</v>
      </c>
      <c r="L33" s="94">
        <f t="shared" si="13"/>
        <v>1690</v>
      </c>
      <c r="M33" s="99" t="s">
        <v>44</v>
      </c>
      <c r="N33" s="98" t="s">
        <v>44</v>
      </c>
      <c r="O33" s="97" t="s">
        <v>44</v>
      </c>
      <c r="P33" s="100"/>
      <c r="R33" s="460"/>
      <c r="S33" s="460"/>
    </row>
    <row r="34" spans="1:19" x14ac:dyDescent="0.25">
      <c r="A34" s="56">
        <v>21381</v>
      </c>
      <c r="B34" s="107" t="s">
        <v>54</v>
      </c>
      <c r="C34" s="108">
        <f t="shared" si="10"/>
        <v>1690</v>
      </c>
      <c r="D34" s="109" t="s">
        <v>44</v>
      </c>
      <c r="E34" s="110" t="s">
        <v>44</v>
      </c>
      <c r="F34" s="111" t="s">
        <v>44</v>
      </c>
      <c r="G34" s="109" t="s">
        <v>44</v>
      </c>
      <c r="H34" s="517" t="s">
        <v>44</v>
      </c>
      <c r="I34" s="111" t="s">
        <v>44</v>
      </c>
      <c r="J34" s="114">
        <v>1690</v>
      </c>
      <c r="K34" s="267"/>
      <c r="L34" s="60">
        <f>J34+K34</f>
        <v>1690</v>
      </c>
      <c r="M34" s="116" t="s">
        <v>44</v>
      </c>
      <c r="N34" s="117" t="s">
        <v>44</v>
      </c>
      <c r="O34" s="113" t="s">
        <v>44</v>
      </c>
      <c r="P34" s="118"/>
      <c r="R34" s="460"/>
      <c r="S34" s="460"/>
    </row>
    <row r="35" spans="1:19" ht="24" hidden="1" x14ac:dyDescent="0.25">
      <c r="A35" s="67">
        <v>21383</v>
      </c>
      <c r="B35" s="119" t="s">
        <v>55</v>
      </c>
      <c r="C35" s="120">
        <f t="shared" si="10"/>
        <v>0</v>
      </c>
      <c r="D35" s="121" t="s">
        <v>44</v>
      </c>
      <c r="E35" s="129" t="s">
        <v>44</v>
      </c>
      <c r="F35" s="440" t="s">
        <v>44</v>
      </c>
      <c r="G35" s="121" t="s">
        <v>44</v>
      </c>
      <c r="H35" s="124" t="s">
        <v>44</v>
      </c>
      <c r="I35" s="125" t="s">
        <v>44</v>
      </c>
      <c r="J35" s="126"/>
      <c r="K35" s="127"/>
      <c r="L35" s="430">
        <f>J35+K35</f>
        <v>0</v>
      </c>
      <c r="M35" s="128" t="s">
        <v>44</v>
      </c>
      <c r="N35" s="129" t="s">
        <v>44</v>
      </c>
      <c r="O35" s="125" t="s">
        <v>44</v>
      </c>
      <c r="P35" s="130"/>
      <c r="R35" s="460"/>
      <c r="S35" s="460"/>
    </row>
    <row r="36" spans="1:19" s="34" customFormat="1" ht="25.5" customHeight="1" x14ac:dyDescent="0.25">
      <c r="A36" s="106">
        <v>21390</v>
      </c>
      <c r="B36" s="90" t="s">
        <v>56</v>
      </c>
      <c r="C36" s="91">
        <f t="shared" si="10"/>
        <v>16680</v>
      </c>
      <c r="D36" s="95" t="s">
        <v>44</v>
      </c>
      <c r="E36" s="101" t="s">
        <v>44</v>
      </c>
      <c r="F36" s="102" t="s">
        <v>44</v>
      </c>
      <c r="G36" s="95" t="s">
        <v>44</v>
      </c>
      <c r="H36" s="436" t="s">
        <v>44</v>
      </c>
      <c r="I36" s="102" t="s">
        <v>44</v>
      </c>
      <c r="J36" s="103">
        <f>SUM(J37:J40)</f>
        <v>16680</v>
      </c>
      <c r="K36" s="253">
        <f t="shared" ref="K36:L36" si="14">SUM(K37:K40)</f>
        <v>0</v>
      </c>
      <c r="L36" s="94">
        <f t="shared" si="14"/>
        <v>16680</v>
      </c>
      <c r="M36" s="99" t="s">
        <v>44</v>
      </c>
      <c r="N36" s="98" t="s">
        <v>44</v>
      </c>
      <c r="O36" s="97" t="s">
        <v>44</v>
      </c>
      <c r="P36" s="100"/>
      <c r="R36" s="460"/>
      <c r="S36" s="460"/>
    </row>
    <row r="37" spans="1:19" ht="24" hidden="1" x14ac:dyDescent="0.25">
      <c r="A37" s="56">
        <v>21391</v>
      </c>
      <c r="B37" s="107" t="s">
        <v>57</v>
      </c>
      <c r="C37" s="108">
        <f t="shared" si="10"/>
        <v>0</v>
      </c>
      <c r="D37" s="109" t="s">
        <v>44</v>
      </c>
      <c r="E37" s="117" t="s">
        <v>44</v>
      </c>
      <c r="F37" s="439" t="s">
        <v>44</v>
      </c>
      <c r="G37" s="109" t="s">
        <v>44</v>
      </c>
      <c r="H37" s="112" t="s">
        <v>44</v>
      </c>
      <c r="I37" s="113" t="s">
        <v>44</v>
      </c>
      <c r="J37" s="114"/>
      <c r="K37" s="115"/>
      <c r="L37" s="428">
        <f>J37+K37</f>
        <v>0</v>
      </c>
      <c r="M37" s="116" t="s">
        <v>44</v>
      </c>
      <c r="N37" s="117" t="s">
        <v>44</v>
      </c>
      <c r="O37" s="113" t="s">
        <v>44</v>
      </c>
      <c r="P37" s="118"/>
      <c r="R37" s="460"/>
      <c r="S37" s="460"/>
    </row>
    <row r="38" spans="1:19" x14ac:dyDescent="0.25">
      <c r="A38" s="67">
        <v>21393</v>
      </c>
      <c r="B38" s="119" t="s">
        <v>58</v>
      </c>
      <c r="C38" s="120">
        <f t="shared" si="10"/>
        <v>16680</v>
      </c>
      <c r="D38" s="121" t="s">
        <v>44</v>
      </c>
      <c r="E38" s="122" t="s">
        <v>44</v>
      </c>
      <c r="F38" s="123" t="s">
        <v>44</v>
      </c>
      <c r="G38" s="121" t="s">
        <v>44</v>
      </c>
      <c r="H38" s="518" t="s">
        <v>44</v>
      </c>
      <c r="I38" s="123" t="s">
        <v>44</v>
      </c>
      <c r="J38" s="126">
        <v>16680</v>
      </c>
      <c r="K38" s="273"/>
      <c r="L38" s="455">
        <f>J38+K38</f>
        <v>16680</v>
      </c>
      <c r="M38" s="128" t="s">
        <v>44</v>
      </c>
      <c r="N38" s="129" t="s">
        <v>44</v>
      </c>
      <c r="O38" s="125" t="s">
        <v>44</v>
      </c>
      <c r="P38" s="130"/>
      <c r="R38" s="460"/>
      <c r="S38" s="460"/>
    </row>
    <row r="39" spans="1:19" hidden="1" x14ac:dyDescent="0.25">
      <c r="A39" s="67">
        <v>21395</v>
      </c>
      <c r="B39" s="119" t="s">
        <v>59</v>
      </c>
      <c r="C39" s="120">
        <f t="shared" si="10"/>
        <v>0</v>
      </c>
      <c r="D39" s="121" t="s">
        <v>44</v>
      </c>
      <c r="E39" s="129" t="s">
        <v>44</v>
      </c>
      <c r="F39" s="440" t="s">
        <v>44</v>
      </c>
      <c r="G39" s="121" t="s">
        <v>44</v>
      </c>
      <c r="H39" s="124" t="s">
        <v>44</v>
      </c>
      <c r="I39" s="125" t="s">
        <v>44</v>
      </c>
      <c r="J39" s="126"/>
      <c r="K39" s="127"/>
      <c r="L39" s="430">
        <f>J39+K39</f>
        <v>0</v>
      </c>
      <c r="M39" s="128" t="s">
        <v>44</v>
      </c>
      <c r="N39" s="129" t="s">
        <v>44</v>
      </c>
      <c r="O39" s="125" t="s">
        <v>44</v>
      </c>
      <c r="P39" s="130"/>
      <c r="R39" s="460"/>
      <c r="S39" s="460"/>
    </row>
    <row r="40" spans="1:19" ht="24" hidden="1" x14ac:dyDescent="0.25">
      <c r="A40" s="145">
        <v>21399</v>
      </c>
      <c r="B40" s="146" t="s">
        <v>60</v>
      </c>
      <c r="C40" s="147">
        <f t="shared" si="10"/>
        <v>0</v>
      </c>
      <c r="D40" s="148" t="s">
        <v>44</v>
      </c>
      <c r="E40" s="157" t="s">
        <v>44</v>
      </c>
      <c r="F40" s="443" t="s">
        <v>44</v>
      </c>
      <c r="G40" s="148" t="s">
        <v>44</v>
      </c>
      <c r="H40" s="151" t="s">
        <v>44</v>
      </c>
      <c r="I40" s="152" t="s">
        <v>44</v>
      </c>
      <c r="J40" s="153"/>
      <c r="K40" s="154"/>
      <c r="L40" s="444">
        <f>J40+K40</f>
        <v>0</v>
      </c>
      <c r="M40" s="156" t="s">
        <v>44</v>
      </c>
      <c r="N40" s="157" t="s">
        <v>44</v>
      </c>
      <c r="O40" s="152" t="s">
        <v>44</v>
      </c>
      <c r="P40" s="158"/>
      <c r="R40" s="460"/>
      <c r="S40" s="460"/>
    </row>
    <row r="41" spans="1:19" s="34" customFormat="1" ht="26.25" hidden="1" customHeight="1" x14ac:dyDescent="0.25">
      <c r="A41" s="159">
        <v>21420</v>
      </c>
      <c r="B41" s="160" t="s">
        <v>61</v>
      </c>
      <c r="C41" s="161">
        <f>F41</f>
        <v>0</v>
      </c>
      <c r="D41" s="162">
        <f>SUM(D42)</f>
        <v>0</v>
      </c>
      <c r="E41" s="445">
        <f t="shared" ref="E41:F41" si="15">SUM(E42)</f>
        <v>0</v>
      </c>
      <c r="F41" s="446">
        <f t="shared" si="15"/>
        <v>0</v>
      </c>
      <c r="G41" s="165" t="s">
        <v>44</v>
      </c>
      <c r="H41" s="166" t="s">
        <v>44</v>
      </c>
      <c r="I41" s="167" t="s">
        <v>44</v>
      </c>
      <c r="J41" s="166" t="s">
        <v>44</v>
      </c>
      <c r="K41" s="168" t="s">
        <v>44</v>
      </c>
      <c r="L41" s="447" t="s">
        <v>44</v>
      </c>
      <c r="M41" s="169" t="s">
        <v>44</v>
      </c>
      <c r="N41" s="168" t="s">
        <v>44</v>
      </c>
      <c r="O41" s="167" t="s">
        <v>44</v>
      </c>
      <c r="P41" s="170"/>
      <c r="R41" s="460"/>
      <c r="S41" s="460"/>
    </row>
    <row r="42" spans="1:19" s="34" customFormat="1" ht="26.25" hidden="1" customHeight="1" x14ac:dyDescent="0.25">
      <c r="A42" s="145">
        <v>21429</v>
      </c>
      <c r="B42" s="146" t="s">
        <v>62</v>
      </c>
      <c r="C42" s="147">
        <f>F42</f>
        <v>0</v>
      </c>
      <c r="D42" s="171"/>
      <c r="E42" s="448"/>
      <c r="F42" s="303">
        <f>D42+E42</f>
        <v>0</v>
      </c>
      <c r="G42" s="148" t="s">
        <v>44</v>
      </c>
      <c r="H42" s="151" t="s">
        <v>44</v>
      </c>
      <c r="I42" s="152" t="s">
        <v>44</v>
      </c>
      <c r="J42" s="151" t="s">
        <v>44</v>
      </c>
      <c r="K42" s="157" t="s">
        <v>44</v>
      </c>
      <c r="L42" s="449" t="s">
        <v>44</v>
      </c>
      <c r="M42" s="156" t="s">
        <v>44</v>
      </c>
      <c r="N42" s="157" t="s">
        <v>44</v>
      </c>
      <c r="O42" s="152" t="s">
        <v>44</v>
      </c>
      <c r="P42" s="158"/>
      <c r="R42" s="460"/>
      <c r="S42" s="460"/>
    </row>
    <row r="43" spans="1:19" s="34" customFormat="1" ht="24" hidden="1" x14ac:dyDescent="0.25">
      <c r="A43" s="106">
        <v>21490</v>
      </c>
      <c r="B43" s="90" t="s">
        <v>63</v>
      </c>
      <c r="C43" s="174">
        <f>F43+I43+L43</f>
        <v>0</v>
      </c>
      <c r="D43" s="175">
        <f>D44</f>
        <v>0</v>
      </c>
      <c r="E43" s="180">
        <f t="shared" ref="E43:L43" si="16">E44</f>
        <v>0</v>
      </c>
      <c r="F43" s="450">
        <f t="shared" si="16"/>
        <v>0</v>
      </c>
      <c r="G43" s="175">
        <f t="shared" si="16"/>
        <v>0</v>
      </c>
      <c r="H43" s="178">
        <f t="shared" si="16"/>
        <v>0</v>
      </c>
      <c r="I43" s="179">
        <f t="shared" si="16"/>
        <v>0</v>
      </c>
      <c r="J43" s="178">
        <f t="shared" si="16"/>
        <v>0</v>
      </c>
      <c r="K43" s="180">
        <f t="shared" si="16"/>
        <v>0</v>
      </c>
      <c r="L43" s="451">
        <f t="shared" si="16"/>
        <v>0</v>
      </c>
      <c r="M43" s="99" t="s">
        <v>44</v>
      </c>
      <c r="N43" s="98" t="s">
        <v>44</v>
      </c>
      <c r="O43" s="97" t="s">
        <v>44</v>
      </c>
      <c r="P43" s="100"/>
      <c r="R43" s="460"/>
      <c r="S43" s="460"/>
    </row>
    <row r="44" spans="1:19" s="34" customFormat="1" ht="24" hidden="1" x14ac:dyDescent="0.25">
      <c r="A44" s="67">
        <v>21499</v>
      </c>
      <c r="B44" s="119" t="s">
        <v>64</v>
      </c>
      <c r="C44" s="181">
        <f>F44+I44+L44</f>
        <v>0</v>
      </c>
      <c r="D44" s="182"/>
      <c r="E44" s="186"/>
      <c r="F44" s="452">
        <f>D44+E44</f>
        <v>0</v>
      </c>
      <c r="G44" s="182"/>
      <c r="H44" s="185"/>
      <c r="I44" s="141">
        <f>G44+H44</f>
        <v>0</v>
      </c>
      <c r="J44" s="185"/>
      <c r="K44" s="186"/>
      <c r="L44" s="442">
        <f>J44+K44</f>
        <v>0</v>
      </c>
      <c r="M44" s="142" t="s">
        <v>44</v>
      </c>
      <c r="N44" s="143" t="s">
        <v>44</v>
      </c>
      <c r="O44" s="138" t="s">
        <v>44</v>
      </c>
      <c r="P44" s="144"/>
      <c r="R44" s="460"/>
      <c r="S44" s="460"/>
    </row>
    <row r="45" spans="1:19" ht="12.75" hidden="1" customHeight="1" x14ac:dyDescent="0.25">
      <c r="A45" s="187">
        <v>23000</v>
      </c>
      <c r="B45" s="188" t="s">
        <v>65</v>
      </c>
      <c r="C45" s="174">
        <f>O45</f>
        <v>0</v>
      </c>
      <c r="D45" s="95" t="s">
        <v>44</v>
      </c>
      <c r="E45" s="98" t="s">
        <v>44</v>
      </c>
      <c r="F45" s="437" t="s">
        <v>44</v>
      </c>
      <c r="G45" s="95" t="s">
        <v>44</v>
      </c>
      <c r="H45" s="96" t="s">
        <v>44</v>
      </c>
      <c r="I45" s="97" t="s">
        <v>44</v>
      </c>
      <c r="J45" s="96" t="s">
        <v>44</v>
      </c>
      <c r="K45" s="98" t="s">
        <v>44</v>
      </c>
      <c r="L45" s="436" t="s">
        <v>44</v>
      </c>
      <c r="M45" s="174">
        <f>SUM(M46:M47)</f>
        <v>0</v>
      </c>
      <c r="N45" s="180">
        <f t="shared" ref="N45:O45" si="17">SUM(N46:N47)</f>
        <v>0</v>
      </c>
      <c r="O45" s="179">
        <f t="shared" si="17"/>
        <v>0</v>
      </c>
      <c r="P45" s="189"/>
      <c r="R45" s="460"/>
      <c r="S45" s="460"/>
    </row>
    <row r="46" spans="1:19" ht="24" hidden="1" x14ac:dyDescent="0.25">
      <c r="A46" s="190">
        <v>23410</v>
      </c>
      <c r="B46" s="191" t="s">
        <v>66</v>
      </c>
      <c r="C46" s="161">
        <f t="shared" ref="C46:C47" si="18">O46</f>
        <v>0</v>
      </c>
      <c r="D46" s="165" t="s">
        <v>44</v>
      </c>
      <c r="E46" s="168" t="s">
        <v>44</v>
      </c>
      <c r="F46" s="453" t="s">
        <v>44</v>
      </c>
      <c r="G46" s="165" t="s">
        <v>44</v>
      </c>
      <c r="H46" s="166" t="s">
        <v>44</v>
      </c>
      <c r="I46" s="167" t="s">
        <v>44</v>
      </c>
      <c r="J46" s="166" t="s">
        <v>44</v>
      </c>
      <c r="K46" s="168" t="s">
        <v>44</v>
      </c>
      <c r="L46" s="447" t="s">
        <v>44</v>
      </c>
      <c r="M46" s="194"/>
      <c r="N46" s="195"/>
      <c r="O46" s="196">
        <f>M46+N46</f>
        <v>0</v>
      </c>
      <c r="P46" s="197"/>
      <c r="R46" s="460"/>
      <c r="S46" s="460"/>
    </row>
    <row r="47" spans="1:19" ht="24" hidden="1" x14ac:dyDescent="0.25">
      <c r="A47" s="190">
        <v>23510</v>
      </c>
      <c r="B47" s="191" t="s">
        <v>67</v>
      </c>
      <c r="C47" s="161">
        <f t="shared" si="18"/>
        <v>0</v>
      </c>
      <c r="D47" s="165" t="s">
        <v>44</v>
      </c>
      <c r="E47" s="168" t="s">
        <v>44</v>
      </c>
      <c r="F47" s="453" t="s">
        <v>44</v>
      </c>
      <c r="G47" s="165" t="s">
        <v>44</v>
      </c>
      <c r="H47" s="166" t="s">
        <v>44</v>
      </c>
      <c r="I47" s="167" t="s">
        <v>44</v>
      </c>
      <c r="J47" s="166" t="s">
        <v>44</v>
      </c>
      <c r="K47" s="168" t="s">
        <v>44</v>
      </c>
      <c r="L47" s="447" t="s">
        <v>44</v>
      </c>
      <c r="M47" s="194"/>
      <c r="N47" s="195"/>
      <c r="O47" s="196">
        <f>M47+N47</f>
        <v>0</v>
      </c>
      <c r="P47" s="197"/>
      <c r="R47" s="460"/>
      <c r="S47" s="460"/>
    </row>
    <row r="48" spans="1:19" x14ac:dyDescent="0.25">
      <c r="A48" s="198"/>
      <c r="B48" s="191"/>
      <c r="C48" s="199"/>
      <c r="D48" s="200"/>
      <c r="E48" s="201"/>
      <c r="F48" s="193"/>
      <c r="G48" s="200"/>
      <c r="H48" s="454"/>
      <c r="I48" s="455"/>
      <c r="J48" s="203"/>
      <c r="K48" s="456"/>
      <c r="L48" s="164"/>
      <c r="M48" s="194"/>
      <c r="N48" s="195"/>
      <c r="O48" s="196"/>
      <c r="P48" s="197"/>
      <c r="R48" s="460"/>
      <c r="S48" s="460"/>
    </row>
    <row r="49" spans="1:19" s="34" customFormat="1" x14ac:dyDescent="0.25">
      <c r="A49" s="204"/>
      <c r="B49" s="205" t="s">
        <v>68</v>
      </c>
      <c r="C49" s="206"/>
      <c r="D49" s="207"/>
      <c r="E49" s="208"/>
      <c r="F49" s="209"/>
      <c r="G49" s="207"/>
      <c r="H49" s="457"/>
      <c r="I49" s="209"/>
      <c r="J49" s="210"/>
      <c r="K49" s="208"/>
      <c r="L49" s="209"/>
      <c r="M49" s="213"/>
      <c r="N49" s="212"/>
      <c r="O49" s="211"/>
      <c r="P49" s="214"/>
      <c r="R49" s="460"/>
      <c r="S49" s="460"/>
    </row>
    <row r="50" spans="1:19" s="34" customFormat="1" ht="12.75" thickBot="1" x14ac:dyDescent="0.3">
      <c r="A50" s="215"/>
      <c r="B50" s="35" t="s">
        <v>69</v>
      </c>
      <c r="C50" s="216">
        <f t="shared" si="4"/>
        <v>530315</v>
      </c>
      <c r="D50" s="217">
        <f>SUM(D51,D283)</f>
        <v>510346</v>
      </c>
      <c r="E50" s="218">
        <f t="shared" ref="E50:F50" si="19">SUM(E51,E283)</f>
        <v>0</v>
      </c>
      <c r="F50" s="219">
        <f t="shared" si="19"/>
        <v>510346</v>
      </c>
      <c r="G50" s="217">
        <f>SUM(G51,G283)</f>
        <v>0</v>
      </c>
      <c r="H50" s="458">
        <f t="shared" ref="H50:I50" si="20">SUM(H51,H283)</f>
        <v>0</v>
      </c>
      <c r="I50" s="219">
        <f t="shared" si="20"/>
        <v>0</v>
      </c>
      <c r="J50" s="220">
        <f>SUM(J51,J283)</f>
        <v>19969</v>
      </c>
      <c r="K50" s="218">
        <f t="shared" ref="K50:L50" si="21">SUM(K51,K283)</f>
        <v>0</v>
      </c>
      <c r="L50" s="219">
        <f t="shared" si="21"/>
        <v>19969</v>
      </c>
      <c r="M50" s="216">
        <f>SUM(M51,M283)</f>
        <v>0</v>
      </c>
      <c r="N50" s="222">
        <f t="shared" ref="N50:O50" si="22">SUM(N51,N283)</f>
        <v>0</v>
      </c>
      <c r="O50" s="221">
        <f t="shared" si="22"/>
        <v>0</v>
      </c>
      <c r="P50" s="223"/>
      <c r="R50" s="460"/>
      <c r="S50" s="460"/>
    </row>
    <row r="51" spans="1:19" s="34" customFormat="1" ht="36.75" thickTop="1" x14ac:dyDescent="0.25">
      <c r="A51" s="224"/>
      <c r="B51" s="225" t="s">
        <v>70</v>
      </c>
      <c r="C51" s="226">
        <f t="shared" si="4"/>
        <v>530315</v>
      </c>
      <c r="D51" s="227">
        <f>SUM(D52,D194)</f>
        <v>510346</v>
      </c>
      <c r="E51" s="228">
        <f t="shared" ref="E51:F51" si="23">SUM(E52,E194)</f>
        <v>0</v>
      </c>
      <c r="F51" s="229">
        <f t="shared" si="23"/>
        <v>510346</v>
      </c>
      <c r="G51" s="227">
        <f>SUM(G52,G194)</f>
        <v>0</v>
      </c>
      <c r="H51" s="459">
        <f t="shared" ref="H51:I51" si="24">SUM(H52,H194)</f>
        <v>0</v>
      </c>
      <c r="I51" s="229">
        <f t="shared" si="24"/>
        <v>0</v>
      </c>
      <c r="J51" s="230">
        <f>SUM(J52,J194)</f>
        <v>19969</v>
      </c>
      <c r="K51" s="228">
        <f t="shared" ref="K51:L51" si="25">SUM(K52,K194)</f>
        <v>0</v>
      </c>
      <c r="L51" s="229">
        <f t="shared" si="25"/>
        <v>19969</v>
      </c>
      <c r="M51" s="226">
        <f>SUM(M52,M194)</f>
        <v>0</v>
      </c>
      <c r="N51" s="232">
        <f t="shared" ref="N51:O51" si="26">SUM(N52,N194)</f>
        <v>0</v>
      </c>
      <c r="O51" s="231">
        <f t="shared" si="26"/>
        <v>0</v>
      </c>
      <c r="P51" s="233"/>
      <c r="R51" s="460"/>
      <c r="S51" s="460"/>
    </row>
    <row r="52" spans="1:19" s="34" customFormat="1" ht="24" x14ac:dyDescent="0.25">
      <c r="A52" s="28"/>
      <c r="B52" s="23" t="s">
        <v>71</v>
      </c>
      <c r="C52" s="234">
        <f t="shared" si="4"/>
        <v>530315</v>
      </c>
      <c r="D52" s="235">
        <f>SUM(D53,D75,D173,D187)</f>
        <v>510346</v>
      </c>
      <c r="E52" s="236">
        <f t="shared" ref="E52:F52" si="27">SUM(E53,E75,E173,E187)</f>
        <v>0</v>
      </c>
      <c r="F52" s="237">
        <f t="shared" si="27"/>
        <v>510346</v>
      </c>
      <c r="G52" s="235">
        <f>SUM(G53,G75,G173,G187)</f>
        <v>0</v>
      </c>
      <c r="H52" s="460">
        <f t="shared" ref="H52:I52" si="28">SUM(H53,H75,H173,H187)</f>
        <v>0</v>
      </c>
      <c r="I52" s="237">
        <f t="shared" si="28"/>
        <v>0</v>
      </c>
      <c r="J52" s="238">
        <f>SUM(J53,J75,J173,J187)</f>
        <v>19969</v>
      </c>
      <c r="K52" s="236">
        <f t="shared" ref="K52:L52" si="29">SUM(K53,K75,K173,K187)</f>
        <v>0</v>
      </c>
      <c r="L52" s="237">
        <f t="shared" si="29"/>
        <v>19969</v>
      </c>
      <c r="M52" s="234">
        <f>SUM(M53,M75,M173,M187)</f>
        <v>0</v>
      </c>
      <c r="N52" s="240">
        <f t="shared" ref="N52:O52" si="30">SUM(N53,N75,N173,N187)</f>
        <v>0</v>
      </c>
      <c r="O52" s="239">
        <f t="shared" si="30"/>
        <v>0</v>
      </c>
      <c r="P52" s="241"/>
      <c r="R52" s="460"/>
      <c r="S52" s="460"/>
    </row>
    <row r="53" spans="1:19" s="34" customFormat="1" x14ac:dyDescent="0.25">
      <c r="A53" s="242">
        <v>1000</v>
      </c>
      <c r="B53" s="242" t="s">
        <v>72</v>
      </c>
      <c r="C53" s="243">
        <f t="shared" si="4"/>
        <v>77403</v>
      </c>
      <c r="D53" s="244">
        <f>SUM(D54,D67)</f>
        <v>79370</v>
      </c>
      <c r="E53" s="245">
        <f t="shared" ref="E53:F53" si="31">SUM(E54,E67)</f>
        <v>-7296</v>
      </c>
      <c r="F53" s="246">
        <f t="shared" si="31"/>
        <v>72074</v>
      </c>
      <c r="G53" s="244">
        <f>SUM(G54,G67)</f>
        <v>0</v>
      </c>
      <c r="H53" s="461">
        <f t="shared" ref="H53:I53" si="32">SUM(H54,H67)</f>
        <v>0</v>
      </c>
      <c r="I53" s="246">
        <f t="shared" si="32"/>
        <v>0</v>
      </c>
      <c r="J53" s="247">
        <f>SUM(J54,J67)</f>
        <v>5329</v>
      </c>
      <c r="K53" s="245">
        <f t="shared" ref="K53:L53" si="33">SUM(K54,K67)</f>
        <v>0</v>
      </c>
      <c r="L53" s="246">
        <f t="shared" si="33"/>
        <v>5329</v>
      </c>
      <c r="M53" s="243">
        <f>SUM(M54,M67)</f>
        <v>0</v>
      </c>
      <c r="N53" s="249">
        <f t="shared" ref="N53:O53" si="34">SUM(N54,N67)</f>
        <v>0</v>
      </c>
      <c r="O53" s="248">
        <f t="shared" si="34"/>
        <v>0</v>
      </c>
      <c r="P53" s="250"/>
      <c r="R53" s="460"/>
      <c r="S53" s="460"/>
    </row>
    <row r="54" spans="1:19" x14ac:dyDescent="0.25">
      <c r="A54" s="90">
        <v>1100</v>
      </c>
      <c r="B54" s="251" t="s">
        <v>73</v>
      </c>
      <c r="C54" s="91">
        <f t="shared" si="4"/>
        <v>73698</v>
      </c>
      <c r="D54" s="252">
        <f>SUM(D55,D58,D66)</f>
        <v>75574</v>
      </c>
      <c r="E54" s="253">
        <f t="shared" ref="E54:F54" si="35">SUM(E55,E58,E66)</f>
        <v>-6949</v>
      </c>
      <c r="F54" s="94">
        <f t="shared" si="35"/>
        <v>68625</v>
      </c>
      <c r="G54" s="252">
        <f>SUM(G55,G58,G66)</f>
        <v>0</v>
      </c>
      <c r="H54" s="438">
        <f t="shared" ref="H54:I54" si="36">SUM(H55,H58,H66)</f>
        <v>0</v>
      </c>
      <c r="I54" s="94">
        <f t="shared" si="36"/>
        <v>0</v>
      </c>
      <c r="J54" s="103">
        <f>SUM(J55,J58,J66)</f>
        <v>5073</v>
      </c>
      <c r="K54" s="253">
        <f t="shared" ref="K54:L54" si="37">SUM(K55,K58,K66)</f>
        <v>0</v>
      </c>
      <c r="L54" s="94">
        <f t="shared" si="37"/>
        <v>5073</v>
      </c>
      <c r="M54" s="254">
        <f>SUM(M55,M58,M66)</f>
        <v>0</v>
      </c>
      <c r="N54" s="255">
        <f t="shared" ref="N54:O54" si="38">SUM(N55,N58,N66)</f>
        <v>0</v>
      </c>
      <c r="O54" s="256">
        <f t="shared" si="38"/>
        <v>0</v>
      </c>
      <c r="P54" s="257"/>
      <c r="R54" s="460"/>
      <c r="S54" s="460"/>
    </row>
    <row r="55" spans="1:19" hidden="1" x14ac:dyDescent="0.25">
      <c r="A55" s="258">
        <v>1110</v>
      </c>
      <c r="B55" s="191" t="s">
        <v>74</v>
      </c>
      <c r="C55" s="199">
        <f t="shared" si="4"/>
        <v>0</v>
      </c>
      <c r="D55" s="259">
        <f>SUM(D56:D57)</f>
        <v>0</v>
      </c>
      <c r="E55" s="264">
        <f t="shared" ref="E55:F55" si="39">SUM(E56:E57)</f>
        <v>0</v>
      </c>
      <c r="F55" s="462">
        <f t="shared" si="39"/>
        <v>0</v>
      </c>
      <c r="G55" s="259">
        <f>SUM(G56:G57)</f>
        <v>0</v>
      </c>
      <c r="H55" s="262">
        <f t="shared" ref="H55:I55" si="40">SUM(H56:H57)</f>
        <v>0</v>
      </c>
      <c r="I55" s="263">
        <f t="shared" si="40"/>
        <v>0</v>
      </c>
      <c r="J55" s="262">
        <f>SUM(J56:J57)</f>
        <v>0</v>
      </c>
      <c r="K55" s="264">
        <f t="shared" ref="K55:L55" si="41">SUM(K56:K57)</f>
        <v>0</v>
      </c>
      <c r="L55" s="463">
        <f t="shared" si="41"/>
        <v>0</v>
      </c>
      <c r="M55" s="199">
        <f>SUM(M56:M57)</f>
        <v>0</v>
      </c>
      <c r="N55" s="264">
        <f t="shared" ref="N55:O55" si="42">SUM(N56:N57)</f>
        <v>0</v>
      </c>
      <c r="O55" s="263">
        <f t="shared" si="42"/>
        <v>0</v>
      </c>
      <c r="P55" s="265"/>
      <c r="R55" s="460"/>
      <c r="S55" s="460"/>
    </row>
    <row r="56" spans="1:19" hidden="1" x14ac:dyDescent="0.25">
      <c r="A56" s="56">
        <v>1111</v>
      </c>
      <c r="B56" s="107" t="s">
        <v>75</v>
      </c>
      <c r="C56" s="108">
        <f t="shared" si="4"/>
        <v>0</v>
      </c>
      <c r="D56" s="266"/>
      <c r="E56" s="115"/>
      <c r="F56" s="464">
        <f t="shared" ref="F56:F57" si="43">D56+E56</f>
        <v>0</v>
      </c>
      <c r="G56" s="266"/>
      <c r="H56" s="114"/>
      <c r="I56" s="269">
        <f t="shared" ref="I56:I57" si="44">G56+H56</f>
        <v>0</v>
      </c>
      <c r="J56" s="114"/>
      <c r="K56" s="115"/>
      <c r="L56" s="465">
        <f t="shared" ref="L56:L57" si="45">J56+K56</f>
        <v>0</v>
      </c>
      <c r="M56" s="270"/>
      <c r="N56" s="115"/>
      <c r="O56" s="269">
        <f>M56+N56</f>
        <v>0</v>
      </c>
      <c r="P56" s="271"/>
      <c r="R56" s="460"/>
      <c r="S56" s="460"/>
    </row>
    <row r="57" spans="1:19" ht="24" hidden="1" customHeight="1" x14ac:dyDescent="0.25">
      <c r="A57" s="67">
        <v>1119</v>
      </c>
      <c r="B57" s="119" t="s">
        <v>76</v>
      </c>
      <c r="C57" s="120">
        <f t="shared" si="4"/>
        <v>0</v>
      </c>
      <c r="D57" s="272"/>
      <c r="E57" s="127"/>
      <c r="F57" s="429">
        <f t="shared" si="43"/>
        <v>0</v>
      </c>
      <c r="G57" s="272"/>
      <c r="H57" s="126"/>
      <c r="I57" s="274">
        <f t="shared" si="44"/>
        <v>0</v>
      </c>
      <c r="J57" s="126"/>
      <c r="K57" s="127"/>
      <c r="L57" s="466">
        <f t="shared" si="45"/>
        <v>0</v>
      </c>
      <c r="M57" s="275"/>
      <c r="N57" s="127"/>
      <c r="O57" s="274">
        <f>M57+N57</f>
        <v>0</v>
      </c>
      <c r="P57" s="276"/>
      <c r="R57" s="460"/>
      <c r="S57" s="460"/>
    </row>
    <row r="58" spans="1:19" hidden="1" x14ac:dyDescent="0.25">
      <c r="A58" s="277">
        <v>1140</v>
      </c>
      <c r="B58" s="119" t="s">
        <v>77</v>
      </c>
      <c r="C58" s="120">
        <f t="shared" si="4"/>
        <v>0</v>
      </c>
      <c r="D58" s="278">
        <f>SUM(D59:D65)</f>
        <v>0</v>
      </c>
      <c r="E58" s="281">
        <f t="shared" ref="E58:F58" si="46">SUM(E59:E65)</f>
        <v>0</v>
      </c>
      <c r="F58" s="429">
        <f t="shared" si="46"/>
        <v>0</v>
      </c>
      <c r="G58" s="278">
        <f>SUM(G59:G65)</f>
        <v>0</v>
      </c>
      <c r="H58" s="280">
        <f t="shared" ref="H58:I58" si="47">SUM(H59:H65)</f>
        <v>0</v>
      </c>
      <c r="I58" s="274">
        <f t="shared" si="47"/>
        <v>0</v>
      </c>
      <c r="J58" s="280">
        <f>SUM(J59:J65)</f>
        <v>0</v>
      </c>
      <c r="K58" s="281">
        <f t="shared" ref="K58:L58" si="48">SUM(K59:K65)</f>
        <v>0</v>
      </c>
      <c r="L58" s="466">
        <f t="shared" si="48"/>
        <v>0</v>
      </c>
      <c r="M58" s="120">
        <f>SUM(M59:M65)</f>
        <v>0</v>
      </c>
      <c r="N58" s="281">
        <f t="shared" ref="N58:O58" si="49">SUM(N59:N65)</f>
        <v>0</v>
      </c>
      <c r="O58" s="274">
        <f t="shared" si="49"/>
        <v>0</v>
      </c>
      <c r="P58" s="276"/>
      <c r="R58" s="460"/>
      <c r="S58" s="460"/>
    </row>
    <row r="59" spans="1:19" hidden="1" x14ac:dyDescent="0.25">
      <c r="A59" s="67">
        <v>1141</v>
      </c>
      <c r="B59" s="119" t="s">
        <v>78</v>
      </c>
      <c r="C59" s="120">
        <f t="shared" si="4"/>
        <v>0</v>
      </c>
      <c r="D59" s="272"/>
      <c r="E59" s="127"/>
      <c r="F59" s="429">
        <f t="shared" ref="F59:F66" si="50">D59+E59</f>
        <v>0</v>
      </c>
      <c r="G59" s="272"/>
      <c r="H59" s="126"/>
      <c r="I59" s="274">
        <f t="shared" ref="I59:I66" si="51">G59+H59</f>
        <v>0</v>
      </c>
      <c r="J59" s="126"/>
      <c r="K59" s="127"/>
      <c r="L59" s="466">
        <f t="shared" ref="L59:L66" si="52">J59+K59</f>
        <v>0</v>
      </c>
      <c r="M59" s="275"/>
      <c r="N59" s="127"/>
      <c r="O59" s="274">
        <f t="shared" ref="O59:O66" si="53">M59+N59</f>
        <v>0</v>
      </c>
      <c r="P59" s="276"/>
      <c r="R59" s="460"/>
      <c r="S59" s="460"/>
    </row>
    <row r="60" spans="1:19" ht="24.75" hidden="1" customHeight="1" x14ac:dyDescent="0.25">
      <c r="A60" s="67">
        <v>1142</v>
      </c>
      <c r="B60" s="119" t="s">
        <v>79</v>
      </c>
      <c r="C60" s="120">
        <f t="shared" si="4"/>
        <v>0</v>
      </c>
      <c r="D60" s="272"/>
      <c r="E60" s="127"/>
      <c r="F60" s="429">
        <f t="shared" si="50"/>
        <v>0</v>
      </c>
      <c r="G60" s="272"/>
      <c r="H60" s="126"/>
      <c r="I60" s="274">
        <f t="shared" si="51"/>
        <v>0</v>
      </c>
      <c r="J60" s="126"/>
      <c r="K60" s="127"/>
      <c r="L60" s="466">
        <f>J60+K60</f>
        <v>0</v>
      </c>
      <c r="M60" s="275"/>
      <c r="N60" s="127"/>
      <c r="O60" s="274">
        <f t="shared" si="53"/>
        <v>0</v>
      </c>
      <c r="P60" s="276"/>
      <c r="R60" s="460"/>
      <c r="S60" s="460"/>
    </row>
    <row r="61" spans="1:19" ht="24" hidden="1" x14ac:dyDescent="0.25">
      <c r="A61" s="67">
        <v>1145</v>
      </c>
      <c r="B61" s="119" t="s">
        <v>80</v>
      </c>
      <c r="C61" s="120">
        <f t="shared" si="4"/>
        <v>0</v>
      </c>
      <c r="D61" s="272"/>
      <c r="E61" s="127"/>
      <c r="F61" s="429">
        <f t="shared" si="50"/>
        <v>0</v>
      </c>
      <c r="G61" s="272"/>
      <c r="H61" s="126"/>
      <c r="I61" s="274">
        <f t="shared" si="51"/>
        <v>0</v>
      </c>
      <c r="J61" s="126"/>
      <c r="K61" s="127"/>
      <c r="L61" s="466">
        <f t="shared" si="52"/>
        <v>0</v>
      </c>
      <c r="M61" s="275"/>
      <c r="N61" s="127"/>
      <c r="O61" s="274">
        <f>M61+N61</f>
        <v>0</v>
      </c>
      <c r="P61" s="276"/>
      <c r="R61" s="460"/>
      <c r="S61" s="460"/>
    </row>
    <row r="62" spans="1:19" ht="27.75" hidden="1" customHeight="1" x14ac:dyDescent="0.25">
      <c r="A62" s="67">
        <v>1146</v>
      </c>
      <c r="B62" s="119" t="s">
        <v>81</v>
      </c>
      <c r="C62" s="120">
        <f t="shared" si="4"/>
        <v>0</v>
      </c>
      <c r="D62" s="272"/>
      <c r="E62" s="127"/>
      <c r="F62" s="429">
        <f t="shared" si="50"/>
        <v>0</v>
      </c>
      <c r="G62" s="272"/>
      <c r="H62" s="126"/>
      <c r="I62" s="274">
        <f t="shared" si="51"/>
        <v>0</v>
      </c>
      <c r="J62" s="126"/>
      <c r="K62" s="127"/>
      <c r="L62" s="466">
        <f t="shared" si="52"/>
        <v>0</v>
      </c>
      <c r="M62" s="275"/>
      <c r="N62" s="127"/>
      <c r="O62" s="274">
        <f t="shared" si="53"/>
        <v>0</v>
      </c>
      <c r="P62" s="276"/>
      <c r="R62" s="460"/>
      <c r="S62" s="460"/>
    </row>
    <row r="63" spans="1:19" hidden="1" x14ac:dyDescent="0.25">
      <c r="A63" s="67">
        <v>1147</v>
      </c>
      <c r="B63" s="119" t="s">
        <v>82</v>
      </c>
      <c r="C63" s="120">
        <f t="shared" si="4"/>
        <v>0</v>
      </c>
      <c r="D63" s="272"/>
      <c r="E63" s="127"/>
      <c r="F63" s="429">
        <f t="shared" si="50"/>
        <v>0</v>
      </c>
      <c r="G63" s="272"/>
      <c r="H63" s="126"/>
      <c r="I63" s="274">
        <f t="shared" si="51"/>
        <v>0</v>
      </c>
      <c r="J63" s="126"/>
      <c r="K63" s="127"/>
      <c r="L63" s="466">
        <f t="shared" si="52"/>
        <v>0</v>
      </c>
      <c r="M63" s="275"/>
      <c r="N63" s="127"/>
      <c r="O63" s="274">
        <f t="shared" si="53"/>
        <v>0</v>
      </c>
      <c r="P63" s="276"/>
      <c r="R63" s="460"/>
      <c r="S63" s="460"/>
    </row>
    <row r="64" spans="1:19" hidden="1" x14ac:dyDescent="0.25">
      <c r="A64" s="67">
        <v>1148</v>
      </c>
      <c r="B64" s="119" t="s">
        <v>83</v>
      </c>
      <c r="C64" s="120">
        <f t="shared" si="4"/>
        <v>0</v>
      </c>
      <c r="D64" s="272"/>
      <c r="E64" s="127"/>
      <c r="F64" s="429">
        <f t="shared" si="50"/>
        <v>0</v>
      </c>
      <c r="G64" s="272"/>
      <c r="H64" s="126"/>
      <c r="I64" s="274">
        <f t="shared" si="51"/>
        <v>0</v>
      </c>
      <c r="J64" s="126"/>
      <c r="K64" s="127"/>
      <c r="L64" s="466">
        <f t="shared" si="52"/>
        <v>0</v>
      </c>
      <c r="M64" s="275"/>
      <c r="N64" s="127"/>
      <c r="O64" s="274">
        <f t="shared" si="53"/>
        <v>0</v>
      </c>
      <c r="P64" s="276"/>
      <c r="R64" s="460"/>
      <c r="S64" s="460"/>
    </row>
    <row r="65" spans="1:19" ht="24" hidden="1" customHeight="1" x14ac:dyDescent="0.25">
      <c r="A65" s="67">
        <v>1149</v>
      </c>
      <c r="B65" s="119" t="s">
        <v>84</v>
      </c>
      <c r="C65" s="120">
        <f>F65+I65+L65+O65</f>
        <v>0</v>
      </c>
      <c r="D65" s="272"/>
      <c r="E65" s="127"/>
      <c r="F65" s="429">
        <f t="shared" si="50"/>
        <v>0</v>
      </c>
      <c r="G65" s="272"/>
      <c r="H65" s="126"/>
      <c r="I65" s="274">
        <f t="shared" si="51"/>
        <v>0</v>
      </c>
      <c r="J65" s="126"/>
      <c r="K65" s="127"/>
      <c r="L65" s="466">
        <f t="shared" si="52"/>
        <v>0</v>
      </c>
      <c r="M65" s="275"/>
      <c r="N65" s="127"/>
      <c r="O65" s="274">
        <f t="shared" si="53"/>
        <v>0</v>
      </c>
      <c r="P65" s="276"/>
      <c r="R65" s="460"/>
      <c r="S65" s="460"/>
    </row>
    <row r="66" spans="1:19" ht="36" x14ac:dyDescent="0.25">
      <c r="A66" s="258">
        <v>1150</v>
      </c>
      <c r="B66" s="191" t="s">
        <v>85</v>
      </c>
      <c r="C66" s="199">
        <f>F66+I66+L66+O66</f>
        <v>73698</v>
      </c>
      <c r="D66" s="282">
        <v>75574</v>
      </c>
      <c r="E66" s="283">
        <v>-6949</v>
      </c>
      <c r="F66" s="261">
        <f t="shared" si="50"/>
        <v>68625</v>
      </c>
      <c r="G66" s="282"/>
      <c r="H66" s="467"/>
      <c r="I66" s="261">
        <f t="shared" si="51"/>
        <v>0</v>
      </c>
      <c r="J66" s="284">
        <v>5073</v>
      </c>
      <c r="K66" s="283"/>
      <c r="L66" s="261">
        <f t="shared" si="52"/>
        <v>5073</v>
      </c>
      <c r="M66" s="286"/>
      <c r="N66" s="285"/>
      <c r="O66" s="263">
        <f t="shared" si="53"/>
        <v>0</v>
      </c>
      <c r="P66" s="519" t="s">
        <v>470</v>
      </c>
      <c r="R66" s="460"/>
      <c r="S66" s="460"/>
    </row>
    <row r="67" spans="1:19" ht="24" x14ac:dyDescent="0.25">
      <c r="A67" s="90">
        <v>1200</v>
      </c>
      <c r="B67" s="251" t="s">
        <v>86</v>
      </c>
      <c r="C67" s="91">
        <f t="shared" si="4"/>
        <v>3705</v>
      </c>
      <c r="D67" s="252">
        <f>SUM(D68:D69)</f>
        <v>3796</v>
      </c>
      <c r="E67" s="253">
        <f t="shared" ref="E67:F67" si="54">SUM(E68:E69)</f>
        <v>-347</v>
      </c>
      <c r="F67" s="94">
        <f t="shared" si="54"/>
        <v>3449</v>
      </c>
      <c r="G67" s="252">
        <f>SUM(G68:G69)</f>
        <v>0</v>
      </c>
      <c r="H67" s="438">
        <f t="shared" ref="H67:I67" si="55">SUM(H68:H69)</f>
        <v>0</v>
      </c>
      <c r="I67" s="94">
        <f t="shared" si="55"/>
        <v>0</v>
      </c>
      <c r="J67" s="103">
        <f>SUM(J68:J69)</f>
        <v>256</v>
      </c>
      <c r="K67" s="253">
        <f t="shared" ref="K67:L67" si="56">SUM(K68:K69)</f>
        <v>0</v>
      </c>
      <c r="L67" s="94">
        <f t="shared" si="56"/>
        <v>256</v>
      </c>
      <c r="M67" s="91">
        <f>SUM(M68:M69)</f>
        <v>0</v>
      </c>
      <c r="N67" s="104">
        <f t="shared" ref="N67:O67" si="57">SUM(N68:N69)</f>
        <v>0</v>
      </c>
      <c r="O67" s="105">
        <f t="shared" si="57"/>
        <v>0</v>
      </c>
      <c r="P67" s="287"/>
      <c r="R67" s="460"/>
      <c r="S67" s="460"/>
    </row>
    <row r="68" spans="1:19" ht="24" x14ac:dyDescent="0.25">
      <c r="A68" s="421">
        <v>1210</v>
      </c>
      <c r="B68" s="107" t="s">
        <v>87</v>
      </c>
      <c r="C68" s="108">
        <f t="shared" si="4"/>
        <v>3705</v>
      </c>
      <c r="D68" s="266">
        <v>3796</v>
      </c>
      <c r="E68" s="267">
        <v>-347</v>
      </c>
      <c r="F68" s="268">
        <f>D68+E68</f>
        <v>3449</v>
      </c>
      <c r="G68" s="266"/>
      <c r="H68" s="468"/>
      <c r="I68" s="268">
        <f>G68+H68</f>
        <v>0</v>
      </c>
      <c r="J68" s="114">
        <v>256</v>
      </c>
      <c r="K68" s="267"/>
      <c r="L68" s="268">
        <f>J68+K68</f>
        <v>256</v>
      </c>
      <c r="M68" s="270"/>
      <c r="N68" s="115"/>
      <c r="O68" s="269">
        <f>M68+N68</f>
        <v>0</v>
      </c>
      <c r="P68" s="519" t="s">
        <v>470</v>
      </c>
      <c r="R68" s="460"/>
      <c r="S68" s="460"/>
    </row>
    <row r="69" spans="1:19" ht="24" hidden="1" x14ac:dyDescent="0.25">
      <c r="A69" s="277">
        <v>1220</v>
      </c>
      <c r="B69" s="119" t="s">
        <v>88</v>
      </c>
      <c r="C69" s="120">
        <f t="shared" si="4"/>
        <v>0</v>
      </c>
      <c r="D69" s="278">
        <f>SUM(D70:D74)</f>
        <v>0</v>
      </c>
      <c r="E69" s="281">
        <f t="shared" ref="E69:F69" si="58">SUM(E70:E74)</f>
        <v>0</v>
      </c>
      <c r="F69" s="429">
        <f t="shared" si="58"/>
        <v>0</v>
      </c>
      <c r="G69" s="278">
        <f>SUM(G70:G74)</f>
        <v>0</v>
      </c>
      <c r="H69" s="280">
        <f t="shared" ref="H69:I69" si="59">SUM(H70:H74)</f>
        <v>0</v>
      </c>
      <c r="I69" s="274">
        <f t="shared" si="59"/>
        <v>0</v>
      </c>
      <c r="J69" s="280">
        <f>SUM(J70:J74)</f>
        <v>0</v>
      </c>
      <c r="K69" s="281">
        <f t="shared" ref="K69:L69" si="60">SUM(K70:K74)</f>
        <v>0</v>
      </c>
      <c r="L69" s="466">
        <f t="shared" si="60"/>
        <v>0</v>
      </c>
      <c r="M69" s="120">
        <f>SUM(M70:M74)</f>
        <v>0</v>
      </c>
      <c r="N69" s="281">
        <f t="shared" ref="N69:O69" si="61">SUM(N70:N74)</f>
        <v>0</v>
      </c>
      <c r="O69" s="274">
        <f t="shared" si="61"/>
        <v>0</v>
      </c>
      <c r="P69" s="520"/>
      <c r="R69" s="460"/>
      <c r="S69" s="460"/>
    </row>
    <row r="70" spans="1:19" ht="48" hidden="1" x14ac:dyDescent="0.25">
      <c r="A70" s="67">
        <v>1221</v>
      </c>
      <c r="B70" s="119" t="s">
        <v>89</v>
      </c>
      <c r="C70" s="120">
        <f t="shared" si="4"/>
        <v>0</v>
      </c>
      <c r="D70" s="272"/>
      <c r="E70" s="127"/>
      <c r="F70" s="429">
        <f t="shared" ref="F70:F74" si="62">D70+E70</f>
        <v>0</v>
      </c>
      <c r="G70" s="272"/>
      <c r="H70" s="126"/>
      <c r="I70" s="274">
        <f t="shared" ref="I70:I74" si="63">G70+H70</f>
        <v>0</v>
      </c>
      <c r="J70" s="126"/>
      <c r="K70" s="127"/>
      <c r="L70" s="466">
        <f t="shared" ref="L70:L74" si="64">J70+K70</f>
        <v>0</v>
      </c>
      <c r="M70" s="275"/>
      <c r="N70" s="127"/>
      <c r="O70" s="274">
        <f t="shared" ref="O70:O74" si="65">M70+N70</f>
        <v>0</v>
      </c>
      <c r="P70" s="520"/>
      <c r="R70" s="460"/>
      <c r="S70" s="460"/>
    </row>
    <row r="71" spans="1:19" hidden="1" x14ac:dyDescent="0.25">
      <c r="A71" s="67">
        <v>1223</v>
      </c>
      <c r="B71" s="119" t="s">
        <v>90</v>
      </c>
      <c r="C71" s="120">
        <f t="shared" si="4"/>
        <v>0</v>
      </c>
      <c r="D71" s="272"/>
      <c r="E71" s="127"/>
      <c r="F71" s="429">
        <f t="shared" si="62"/>
        <v>0</v>
      </c>
      <c r="G71" s="272"/>
      <c r="H71" s="126"/>
      <c r="I71" s="274">
        <f t="shared" si="63"/>
        <v>0</v>
      </c>
      <c r="J71" s="126"/>
      <c r="K71" s="127"/>
      <c r="L71" s="466">
        <f t="shared" si="64"/>
        <v>0</v>
      </c>
      <c r="M71" s="275"/>
      <c r="N71" s="127"/>
      <c r="O71" s="274">
        <f t="shared" si="65"/>
        <v>0</v>
      </c>
      <c r="P71" s="520"/>
      <c r="R71" s="460"/>
      <c r="S71" s="460"/>
    </row>
    <row r="72" spans="1:19" hidden="1" x14ac:dyDescent="0.25">
      <c r="A72" s="67">
        <v>1225</v>
      </c>
      <c r="B72" s="119" t="s">
        <v>91</v>
      </c>
      <c r="C72" s="120">
        <f t="shared" si="4"/>
        <v>0</v>
      </c>
      <c r="D72" s="272"/>
      <c r="E72" s="127"/>
      <c r="F72" s="429">
        <f t="shared" si="62"/>
        <v>0</v>
      </c>
      <c r="G72" s="272"/>
      <c r="H72" s="126"/>
      <c r="I72" s="274">
        <f t="shared" si="63"/>
        <v>0</v>
      </c>
      <c r="J72" s="126"/>
      <c r="K72" s="127"/>
      <c r="L72" s="466">
        <f t="shared" si="64"/>
        <v>0</v>
      </c>
      <c r="M72" s="275"/>
      <c r="N72" s="127"/>
      <c r="O72" s="274">
        <f t="shared" si="65"/>
        <v>0</v>
      </c>
      <c r="P72" s="520"/>
      <c r="R72" s="460"/>
      <c r="S72" s="460"/>
    </row>
    <row r="73" spans="1:19" ht="36" hidden="1" x14ac:dyDescent="0.25">
      <c r="A73" s="67">
        <v>1227</v>
      </c>
      <c r="B73" s="119" t="s">
        <v>92</v>
      </c>
      <c r="C73" s="120">
        <f t="shared" si="4"/>
        <v>0</v>
      </c>
      <c r="D73" s="272"/>
      <c r="E73" s="127"/>
      <c r="F73" s="429">
        <f t="shared" si="62"/>
        <v>0</v>
      </c>
      <c r="G73" s="272"/>
      <c r="H73" s="126"/>
      <c r="I73" s="274">
        <f t="shared" si="63"/>
        <v>0</v>
      </c>
      <c r="J73" s="126"/>
      <c r="K73" s="127"/>
      <c r="L73" s="466">
        <f t="shared" si="64"/>
        <v>0</v>
      </c>
      <c r="M73" s="275"/>
      <c r="N73" s="127"/>
      <c r="O73" s="274">
        <f t="shared" si="65"/>
        <v>0</v>
      </c>
      <c r="P73" s="520"/>
      <c r="R73" s="460"/>
      <c r="S73" s="460"/>
    </row>
    <row r="74" spans="1:19" ht="48" hidden="1" x14ac:dyDescent="0.25">
      <c r="A74" s="67">
        <v>1228</v>
      </c>
      <c r="B74" s="119" t="s">
        <v>93</v>
      </c>
      <c r="C74" s="120">
        <f t="shared" si="4"/>
        <v>0</v>
      </c>
      <c r="D74" s="272"/>
      <c r="E74" s="127"/>
      <c r="F74" s="429">
        <f t="shared" si="62"/>
        <v>0</v>
      </c>
      <c r="G74" s="272"/>
      <c r="H74" s="126"/>
      <c r="I74" s="274">
        <f t="shared" si="63"/>
        <v>0</v>
      </c>
      <c r="J74" s="126"/>
      <c r="K74" s="127"/>
      <c r="L74" s="466">
        <f t="shared" si="64"/>
        <v>0</v>
      </c>
      <c r="M74" s="275"/>
      <c r="N74" s="127"/>
      <c r="O74" s="274">
        <f t="shared" si="65"/>
        <v>0</v>
      </c>
      <c r="P74" s="520"/>
      <c r="R74" s="460"/>
      <c r="S74" s="460"/>
    </row>
    <row r="75" spans="1:19" x14ac:dyDescent="0.25">
      <c r="A75" s="242">
        <v>2000</v>
      </c>
      <c r="B75" s="242" t="s">
        <v>94</v>
      </c>
      <c r="C75" s="243">
        <f t="shared" si="4"/>
        <v>452912</v>
      </c>
      <c r="D75" s="244">
        <f>SUM(D76,D83,D130,D164,D165,D172)</f>
        <v>430976</v>
      </c>
      <c r="E75" s="245">
        <f t="shared" ref="E75:F75" si="66">SUM(E76,E83,E130,E164,E165,E172)</f>
        <v>7296</v>
      </c>
      <c r="F75" s="246">
        <f t="shared" si="66"/>
        <v>438272</v>
      </c>
      <c r="G75" s="244">
        <f>SUM(G76,G83,G130,G164,G165,G172)</f>
        <v>0</v>
      </c>
      <c r="H75" s="461">
        <f t="shared" ref="H75:I75" si="67">SUM(H76,H83,H130,H164,H165,H172)</f>
        <v>0</v>
      </c>
      <c r="I75" s="246">
        <f t="shared" si="67"/>
        <v>0</v>
      </c>
      <c r="J75" s="247">
        <f>SUM(J76,J83,J130,J164,J165,J172)</f>
        <v>14640</v>
      </c>
      <c r="K75" s="245">
        <f t="shared" ref="K75:L75" si="68">SUM(K76,K83,K130,K164,K165,K172)</f>
        <v>0</v>
      </c>
      <c r="L75" s="246">
        <f t="shared" si="68"/>
        <v>14640</v>
      </c>
      <c r="M75" s="243">
        <f>SUM(M76,M83,M130,M164,M165,M172)</f>
        <v>0</v>
      </c>
      <c r="N75" s="249">
        <f t="shared" ref="N75:O75" si="69">SUM(N76,N83,N130,N164,N165,N172)</f>
        <v>0</v>
      </c>
      <c r="O75" s="248">
        <f t="shared" si="69"/>
        <v>0</v>
      </c>
      <c r="P75" s="521"/>
      <c r="R75" s="460"/>
      <c r="S75" s="460"/>
    </row>
    <row r="76" spans="1:19" ht="24" x14ac:dyDescent="0.25">
      <c r="A76" s="90">
        <v>2100</v>
      </c>
      <c r="B76" s="251" t="s">
        <v>95</v>
      </c>
      <c r="C76" s="91">
        <f t="shared" si="4"/>
        <v>1570</v>
      </c>
      <c r="D76" s="252">
        <f>SUM(D77,D80)</f>
        <v>1570</v>
      </c>
      <c r="E76" s="253">
        <f t="shared" ref="E76:F76" si="70">SUM(E77,E80)</f>
        <v>0</v>
      </c>
      <c r="F76" s="94">
        <f t="shared" si="70"/>
        <v>1570</v>
      </c>
      <c r="G76" s="252">
        <f>SUM(G77,G80)</f>
        <v>0</v>
      </c>
      <c r="H76" s="438">
        <f t="shared" ref="H76:I76" si="71">SUM(H77,H80)</f>
        <v>0</v>
      </c>
      <c r="I76" s="94">
        <f t="shared" si="71"/>
        <v>0</v>
      </c>
      <c r="J76" s="103">
        <f>SUM(J77,J80)</f>
        <v>0</v>
      </c>
      <c r="K76" s="253">
        <f t="shared" ref="K76:L76" si="72">SUM(K77,K80)</f>
        <v>0</v>
      </c>
      <c r="L76" s="94">
        <f t="shared" si="72"/>
        <v>0</v>
      </c>
      <c r="M76" s="91">
        <f>SUM(M77,M80)</f>
        <v>0</v>
      </c>
      <c r="N76" s="104">
        <f t="shared" ref="N76:O76" si="73">SUM(N77,N80)</f>
        <v>0</v>
      </c>
      <c r="O76" s="105">
        <f t="shared" si="73"/>
        <v>0</v>
      </c>
      <c r="P76" s="522"/>
      <c r="R76" s="460"/>
      <c r="S76" s="460"/>
    </row>
    <row r="77" spans="1:19" ht="24" hidden="1" x14ac:dyDescent="0.25">
      <c r="A77" s="421">
        <v>2110</v>
      </c>
      <c r="B77" s="107" t="s">
        <v>96</v>
      </c>
      <c r="C77" s="108">
        <f t="shared" si="4"/>
        <v>0</v>
      </c>
      <c r="D77" s="289">
        <f>SUM(D78:D79)</f>
        <v>0</v>
      </c>
      <c r="E77" s="292">
        <f t="shared" ref="E77:F77" si="74">SUM(E78:E79)</f>
        <v>0</v>
      </c>
      <c r="F77" s="464">
        <f t="shared" si="74"/>
        <v>0</v>
      </c>
      <c r="G77" s="289">
        <f>SUM(G78:G79)</f>
        <v>0</v>
      </c>
      <c r="H77" s="291">
        <f t="shared" ref="H77:I77" si="75">SUM(H78:H79)</f>
        <v>0</v>
      </c>
      <c r="I77" s="269">
        <f t="shared" si="75"/>
        <v>0</v>
      </c>
      <c r="J77" s="291">
        <f>SUM(J78:J79)</f>
        <v>0</v>
      </c>
      <c r="K77" s="292">
        <f t="shared" ref="K77:L77" si="76">SUM(K78:K79)</f>
        <v>0</v>
      </c>
      <c r="L77" s="465">
        <f t="shared" si="76"/>
        <v>0</v>
      </c>
      <c r="M77" s="108">
        <f>SUM(M78:M79)</f>
        <v>0</v>
      </c>
      <c r="N77" s="292">
        <f t="shared" ref="N77:O77" si="77">SUM(N78:N79)</f>
        <v>0</v>
      </c>
      <c r="O77" s="269">
        <f t="shared" si="77"/>
        <v>0</v>
      </c>
      <c r="P77" s="523"/>
      <c r="R77" s="460"/>
      <c r="S77" s="460"/>
    </row>
    <row r="78" spans="1:19" hidden="1" x14ac:dyDescent="0.25">
      <c r="A78" s="67">
        <v>2111</v>
      </c>
      <c r="B78" s="119" t="s">
        <v>97</v>
      </c>
      <c r="C78" s="120">
        <f t="shared" si="4"/>
        <v>0</v>
      </c>
      <c r="D78" s="272"/>
      <c r="E78" s="127"/>
      <c r="F78" s="429">
        <f t="shared" ref="F78:F79" si="78">D78+E78</f>
        <v>0</v>
      </c>
      <c r="G78" s="272"/>
      <c r="H78" s="126"/>
      <c r="I78" s="274">
        <f t="shared" ref="I78:I79" si="79">G78+H78</f>
        <v>0</v>
      </c>
      <c r="J78" s="126"/>
      <c r="K78" s="127"/>
      <c r="L78" s="466">
        <f t="shared" ref="L78:L79" si="80">J78+K78</f>
        <v>0</v>
      </c>
      <c r="M78" s="275"/>
      <c r="N78" s="127"/>
      <c r="O78" s="274">
        <f t="shared" ref="O78:O79" si="81">M78+N78</f>
        <v>0</v>
      </c>
      <c r="P78" s="520"/>
      <c r="R78" s="460"/>
      <c r="S78" s="460"/>
    </row>
    <row r="79" spans="1:19" ht="24" hidden="1" x14ac:dyDescent="0.25">
      <c r="A79" s="67">
        <v>2112</v>
      </c>
      <c r="B79" s="119" t="s">
        <v>98</v>
      </c>
      <c r="C79" s="120">
        <f t="shared" si="4"/>
        <v>0</v>
      </c>
      <c r="D79" s="272"/>
      <c r="E79" s="127"/>
      <c r="F79" s="429">
        <f t="shared" si="78"/>
        <v>0</v>
      </c>
      <c r="G79" s="272"/>
      <c r="H79" s="126"/>
      <c r="I79" s="274">
        <f t="shared" si="79"/>
        <v>0</v>
      </c>
      <c r="J79" s="126"/>
      <c r="K79" s="127"/>
      <c r="L79" s="466">
        <f t="shared" si="80"/>
        <v>0</v>
      </c>
      <c r="M79" s="275"/>
      <c r="N79" s="127"/>
      <c r="O79" s="274">
        <f t="shared" si="81"/>
        <v>0</v>
      </c>
      <c r="P79" s="520"/>
      <c r="R79" s="460"/>
      <c r="S79" s="460"/>
    </row>
    <row r="80" spans="1:19" ht="24" x14ac:dyDescent="0.25">
      <c r="A80" s="277">
        <v>2120</v>
      </c>
      <c r="B80" s="119" t="s">
        <v>99</v>
      </c>
      <c r="C80" s="120">
        <f t="shared" si="4"/>
        <v>1570</v>
      </c>
      <c r="D80" s="278">
        <f>SUM(D81:D82)</f>
        <v>1570</v>
      </c>
      <c r="E80" s="279">
        <f t="shared" ref="E80:F80" si="82">SUM(E81:E82)</f>
        <v>0</v>
      </c>
      <c r="F80" s="71">
        <f t="shared" si="82"/>
        <v>1570</v>
      </c>
      <c r="G80" s="278">
        <f>SUM(G81:G82)</f>
        <v>0</v>
      </c>
      <c r="H80" s="466">
        <f t="shared" ref="H80:I80" si="83">SUM(H81:H82)</f>
        <v>0</v>
      </c>
      <c r="I80" s="71">
        <f t="shared" si="83"/>
        <v>0</v>
      </c>
      <c r="J80" s="280">
        <f>SUM(J81:J82)</f>
        <v>0</v>
      </c>
      <c r="K80" s="279">
        <f t="shared" ref="K80:L80" si="84">SUM(K81:K82)</f>
        <v>0</v>
      </c>
      <c r="L80" s="71">
        <f t="shared" si="84"/>
        <v>0</v>
      </c>
      <c r="M80" s="120">
        <f>SUM(M81:M82)</f>
        <v>0</v>
      </c>
      <c r="N80" s="281">
        <f t="shared" ref="N80:O80" si="85">SUM(N81:N82)</f>
        <v>0</v>
      </c>
      <c r="O80" s="274">
        <f t="shared" si="85"/>
        <v>0</v>
      </c>
      <c r="P80" s="520"/>
      <c r="R80" s="460"/>
      <c r="S80" s="460"/>
    </row>
    <row r="81" spans="1:19" x14ac:dyDescent="0.25">
      <c r="A81" s="67">
        <v>2121</v>
      </c>
      <c r="B81" s="119" t="s">
        <v>97</v>
      </c>
      <c r="C81" s="120">
        <f t="shared" si="4"/>
        <v>1570</v>
      </c>
      <c r="D81" s="272">
        <v>1570</v>
      </c>
      <c r="E81" s="273"/>
      <c r="F81" s="71">
        <f t="shared" ref="F81:F82" si="86">D81+E81</f>
        <v>1570</v>
      </c>
      <c r="G81" s="272"/>
      <c r="H81" s="469"/>
      <c r="I81" s="71">
        <f t="shared" ref="I81:I82" si="87">G81+H81</f>
        <v>0</v>
      </c>
      <c r="J81" s="126"/>
      <c r="K81" s="273"/>
      <c r="L81" s="71">
        <f t="shared" ref="L81:L82" si="88">J81+K81</f>
        <v>0</v>
      </c>
      <c r="M81" s="275"/>
      <c r="N81" s="127"/>
      <c r="O81" s="274">
        <f t="shared" ref="O81:O82" si="89">M81+N81</f>
        <v>0</v>
      </c>
      <c r="P81" s="519"/>
      <c r="R81" s="460"/>
      <c r="S81" s="460"/>
    </row>
    <row r="82" spans="1:19" ht="24" hidden="1" x14ac:dyDescent="0.25">
      <c r="A82" s="67">
        <v>2122</v>
      </c>
      <c r="B82" s="119" t="s">
        <v>98</v>
      </c>
      <c r="C82" s="120">
        <f t="shared" si="4"/>
        <v>0</v>
      </c>
      <c r="D82" s="272"/>
      <c r="E82" s="127"/>
      <c r="F82" s="429">
        <f t="shared" si="86"/>
        <v>0</v>
      </c>
      <c r="G82" s="272"/>
      <c r="H82" s="126"/>
      <c r="I82" s="274">
        <f t="shared" si="87"/>
        <v>0</v>
      </c>
      <c r="J82" s="126"/>
      <c r="K82" s="127"/>
      <c r="L82" s="466">
        <f t="shared" si="88"/>
        <v>0</v>
      </c>
      <c r="M82" s="275"/>
      <c r="N82" s="127"/>
      <c r="O82" s="274">
        <f t="shared" si="89"/>
        <v>0</v>
      </c>
      <c r="P82" s="520"/>
      <c r="R82" s="460"/>
      <c r="S82" s="460"/>
    </row>
    <row r="83" spans="1:19" x14ac:dyDescent="0.25">
      <c r="A83" s="90">
        <v>2200</v>
      </c>
      <c r="B83" s="251" t="s">
        <v>100</v>
      </c>
      <c r="C83" s="91">
        <f t="shared" si="4"/>
        <v>368815</v>
      </c>
      <c r="D83" s="252">
        <f>SUM(D84,D89,D95,D103,D112,D116,D122,D128)</f>
        <v>351859</v>
      </c>
      <c r="E83" s="253">
        <f t="shared" ref="E83:F83" si="90">SUM(E84,E89,E95,E103,E112,E116,E122,E128)</f>
        <v>7536</v>
      </c>
      <c r="F83" s="94">
        <f t="shared" si="90"/>
        <v>359395</v>
      </c>
      <c r="G83" s="252">
        <f>SUM(G84,G89,G95,G103,G112,G116,G122,G128)</f>
        <v>0</v>
      </c>
      <c r="H83" s="438">
        <f t="shared" ref="H83:I83" si="91">SUM(H84,H89,H95,H103,H112,H116,H122,H128)</f>
        <v>0</v>
      </c>
      <c r="I83" s="94">
        <f t="shared" si="91"/>
        <v>0</v>
      </c>
      <c r="J83" s="103">
        <f>SUM(J84,J89,J95,J103,J112,J116,J122,J128)</f>
        <v>9420</v>
      </c>
      <c r="K83" s="253">
        <f t="shared" ref="K83:L83" si="92">SUM(K84,K89,K95,K103,K112,K116,K122,K128)</f>
        <v>0</v>
      </c>
      <c r="L83" s="94">
        <f t="shared" si="92"/>
        <v>9420</v>
      </c>
      <c r="M83" s="147">
        <f>SUM(M84,M89,M95,M103,M112,M116,M122,M128)</f>
        <v>0</v>
      </c>
      <c r="N83" s="293">
        <f t="shared" ref="N83:O83" si="93">SUM(N84,N89,N95,N103,N112,N116,N122,N128)</f>
        <v>0</v>
      </c>
      <c r="O83" s="294">
        <f t="shared" si="93"/>
        <v>0</v>
      </c>
      <c r="P83" s="524"/>
      <c r="R83" s="460"/>
      <c r="S83" s="460"/>
    </row>
    <row r="84" spans="1:19" ht="24" hidden="1" x14ac:dyDescent="0.25">
      <c r="A84" s="258">
        <v>2210</v>
      </c>
      <c r="B84" s="191" t="s">
        <v>101</v>
      </c>
      <c r="C84" s="199">
        <f t="shared" si="4"/>
        <v>0</v>
      </c>
      <c r="D84" s="259">
        <f>SUM(D85:D88)</f>
        <v>0</v>
      </c>
      <c r="E84" s="264">
        <f t="shared" ref="E84:F84" si="94">SUM(E85:E88)</f>
        <v>0</v>
      </c>
      <c r="F84" s="462">
        <f t="shared" si="94"/>
        <v>0</v>
      </c>
      <c r="G84" s="259">
        <f>SUM(G85:G88)</f>
        <v>0</v>
      </c>
      <c r="H84" s="262">
        <f t="shared" ref="H84:I84" si="95">SUM(H85:H88)</f>
        <v>0</v>
      </c>
      <c r="I84" s="263">
        <f t="shared" si="95"/>
        <v>0</v>
      </c>
      <c r="J84" s="262">
        <f>SUM(J85:J88)</f>
        <v>0</v>
      </c>
      <c r="K84" s="264">
        <f t="shared" ref="K84:L84" si="96">SUM(K85:K88)</f>
        <v>0</v>
      </c>
      <c r="L84" s="463">
        <f t="shared" si="96"/>
        <v>0</v>
      </c>
      <c r="M84" s="199">
        <f>SUM(M85:M88)</f>
        <v>0</v>
      </c>
      <c r="N84" s="264">
        <f t="shared" ref="N84:O84" si="97">SUM(N85:N88)</f>
        <v>0</v>
      </c>
      <c r="O84" s="263">
        <f t="shared" si="97"/>
        <v>0</v>
      </c>
      <c r="P84" s="519"/>
      <c r="R84" s="460"/>
      <c r="S84" s="460"/>
    </row>
    <row r="85" spans="1:19" ht="24" hidden="1" x14ac:dyDescent="0.25">
      <c r="A85" s="56">
        <v>2211</v>
      </c>
      <c r="B85" s="107" t="s">
        <v>102</v>
      </c>
      <c r="C85" s="108">
        <f t="shared" ref="C85:C148" si="98">F85+I85+L85+O85</f>
        <v>0</v>
      </c>
      <c r="D85" s="266"/>
      <c r="E85" s="115"/>
      <c r="F85" s="464">
        <f t="shared" ref="F85:F88" si="99">D85+E85</f>
        <v>0</v>
      </c>
      <c r="G85" s="266"/>
      <c r="H85" s="114"/>
      <c r="I85" s="269">
        <f t="shared" ref="I85:I88" si="100">G85+H85</f>
        <v>0</v>
      </c>
      <c r="J85" s="114"/>
      <c r="K85" s="115"/>
      <c r="L85" s="465">
        <f t="shared" ref="L85:L88" si="101">J85+K85</f>
        <v>0</v>
      </c>
      <c r="M85" s="270"/>
      <c r="N85" s="115"/>
      <c r="O85" s="269">
        <f t="shared" ref="O85:O88" si="102">M85+N85</f>
        <v>0</v>
      </c>
      <c r="P85" s="523"/>
      <c r="R85" s="460"/>
      <c r="S85" s="460"/>
    </row>
    <row r="86" spans="1:19" ht="36" hidden="1" x14ac:dyDescent="0.25">
      <c r="A86" s="67">
        <v>2212</v>
      </c>
      <c r="B86" s="119" t="s">
        <v>103</v>
      </c>
      <c r="C86" s="120">
        <f t="shared" si="98"/>
        <v>0</v>
      </c>
      <c r="D86" s="272"/>
      <c r="E86" s="127"/>
      <c r="F86" s="429">
        <f t="shared" si="99"/>
        <v>0</v>
      </c>
      <c r="G86" s="272"/>
      <c r="H86" s="126"/>
      <c r="I86" s="274">
        <f t="shared" si="100"/>
        <v>0</v>
      </c>
      <c r="J86" s="126"/>
      <c r="K86" s="127"/>
      <c r="L86" s="466">
        <f t="shared" si="101"/>
        <v>0</v>
      </c>
      <c r="M86" s="275"/>
      <c r="N86" s="127"/>
      <c r="O86" s="274">
        <f t="shared" si="102"/>
        <v>0</v>
      </c>
      <c r="P86" s="520"/>
      <c r="R86" s="460"/>
      <c r="S86" s="460"/>
    </row>
    <row r="87" spans="1:19" ht="24" hidden="1" x14ac:dyDescent="0.25">
      <c r="A87" s="67">
        <v>2214</v>
      </c>
      <c r="B87" s="119" t="s">
        <v>104</v>
      </c>
      <c r="C87" s="120">
        <f t="shared" si="98"/>
        <v>0</v>
      </c>
      <c r="D87" s="272"/>
      <c r="E87" s="127"/>
      <c r="F87" s="429">
        <f t="shared" si="99"/>
        <v>0</v>
      </c>
      <c r="G87" s="272"/>
      <c r="H87" s="126"/>
      <c r="I87" s="274">
        <f t="shared" si="100"/>
        <v>0</v>
      </c>
      <c r="J87" s="126"/>
      <c r="K87" s="127"/>
      <c r="L87" s="466">
        <f t="shared" si="101"/>
        <v>0</v>
      </c>
      <c r="M87" s="275"/>
      <c r="N87" s="127"/>
      <c r="O87" s="274">
        <f t="shared" si="102"/>
        <v>0</v>
      </c>
      <c r="P87" s="520"/>
      <c r="R87" s="460"/>
      <c r="S87" s="460"/>
    </row>
    <row r="88" spans="1:19" hidden="1" x14ac:dyDescent="0.25">
      <c r="A88" s="67">
        <v>2219</v>
      </c>
      <c r="B88" s="119" t="s">
        <v>105</v>
      </c>
      <c r="C88" s="120">
        <f t="shared" si="98"/>
        <v>0</v>
      </c>
      <c r="D88" s="272"/>
      <c r="E88" s="127"/>
      <c r="F88" s="429">
        <f t="shared" si="99"/>
        <v>0</v>
      </c>
      <c r="G88" s="272"/>
      <c r="H88" s="126"/>
      <c r="I88" s="274">
        <f t="shared" si="100"/>
        <v>0</v>
      </c>
      <c r="J88" s="126"/>
      <c r="K88" s="127"/>
      <c r="L88" s="466">
        <f t="shared" si="101"/>
        <v>0</v>
      </c>
      <c r="M88" s="275"/>
      <c r="N88" s="127"/>
      <c r="O88" s="274">
        <f t="shared" si="102"/>
        <v>0</v>
      </c>
      <c r="P88" s="520"/>
      <c r="R88" s="460"/>
      <c r="S88" s="460"/>
    </row>
    <row r="89" spans="1:19" ht="24" x14ac:dyDescent="0.25">
      <c r="A89" s="277">
        <v>2220</v>
      </c>
      <c r="B89" s="119" t="s">
        <v>106</v>
      </c>
      <c r="C89" s="120">
        <f t="shared" si="98"/>
        <v>200</v>
      </c>
      <c r="D89" s="278">
        <f>SUM(D90:D94)</f>
        <v>200</v>
      </c>
      <c r="E89" s="279">
        <f t="shared" ref="E89:F89" si="103">SUM(E90:E94)</f>
        <v>0</v>
      </c>
      <c r="F89" s="71">
        <f t="shared" si="103"/>
        <v>200</v>
      </c>
      <c r="G89" s="278">
        <f>SUM(G90:G94)</f>
        <v>0</v>
      </c>
      <c r="H89" s="466">
        <f t="shared" ref="H89:I89" si="104">SUM(H90:H94)</f>
        <v>0</v>
      </c>
      <c r="I89" s="71">
        <f t="shared" si="104"/>
        <v>0</v>
      </c>
      <c r="J89" s="280">
        <f>SUM(J90:J94)</f>
        <v>0</v>
      </c>
      <c r="K89" s="279">
        <f t="shared" ref="K89:L89" si="105">SUM(K90:K94)</f>
        <v>0</v>
      </c>
      <c r="L89" s="71">
        <f t="shared" si="105"/>
        <v>0</v>
      </c>
      <c r="M89" s="120">
        <f>SUM(M90:M94)</f>
        <v>0</v>
      </c>
      <c r="N89" s="281">
        <f t="shared" ref="N89:O89" si="106">SUM(N90:N94)</f>
        <v>0</v>
      </c>
      <c r="O89" s="274">
        <f t="shared" si="106"/>
        <v>0</v>
      </c>
      <c r="P89" s="520"/>
      <c r="R89" s="460"/>
      <c r="S89" s="460"/>
    </row>
    <row r="90" spans="1:19" ht="24" hidden="1" x14ac:dyDescent="0.25">
      <c r="A90" s="67">
        <v>2221</v>
      </c>
      <c r="B90" s="119" t="s">
        <v>107</v>
      </c>
      <c r="C90" s="120">
        <f t="shared" si="98"/>
        <v>0</v>
      </c>
      <c r="D90" s="272"/>
      <c r="E90" s="127"/>
      <c r="F90" s="429">
        <f t="shared" ref="F90:F94" si="107">D90+E90</f>
        <v>0</v>
      </c>
      <c r="G90" s="272"/>
      <c r="H90" s="126"/>
      <c r="I90" s="274">
        <f t="shared" ref="I90:I94" si="108">G90+H90</f>
        <v>0</v>
      </c>
      <c r="J90" s="126"/>
      <c r="K90" s="127"/>
      <c r="L90" s="466">
        <f t="shared" ref="L90:L94" si="109">J90+K90</f>
        <v>0</v>
      </c>
      <c r="M90" s="275"/>
      <c r="N90" s="127"/>
      <c r="O90" s="274">
        <f t="shared" ref="O90:O94" si="110">M90+N90</f>
        <v>0</v>
      </c>
      <c r="P90" s="520"/>
      <c r="R90" s="460"/>
      <c r="S90" s="460"/>
    </row>
    <row r="91" spans="1:19" hidden="1" x14ac:dyDescent="0.25">
      <c r="A91" s="67">
        <v>2222</v>
      </c>
      <c r="B91" s="119" t="s">
        <v>108</v>
      </c>
      <c r="C91" s="120">
        <f t="shared" si="98"/>
        <v>0</v>
      </c>
      <c r="D91" s="272"/>
      <c r="E91" s="127"/>
      <c r="F91" s="429">
        <f t="shared" si="107"/>
        <v>0</v>
      </c>
      <c r="G91" s="272"/>
      <c r="H91" s="126"/>
      <c r="I91" s="274">
        <f t="shared" si="108"/>
        <v>0</v>
      </c>
      <c r="J91" s="126"/>
      <c r="K91" s="127"/>
      <c r="L91" s="466">
        <f t="shared" si="109"/>
        <v>0</v>
      </c>
      <c r="M91" s="275"/>
      <c r="N91" s="127"/>
      <c r="O91" s="274">
        <f t="shared" si="110"/>
        <v>0</v>
      </c>
      <c r="P91" s="520"/>
      <c r="R91" s="460"/>
      <c r="S91" s="460"/>
    </row>
    <row r="92" spans="1:19" x14ac:dyDescent="0.25">
      <c r="A92" s="67">
        <v>2223</v>
      </c>
      <c r="B92" s="119" t="s">
        <v>109</v>
      </c>
      <c r="C92" s="120">
        <f t="shared" si="98"/>
        <v>200</v>
      </c>
      <c r="D92" s="272">
        <v>200</v>
      </c>
      <c r="E92" s="273"/>
      <c r="F92" s="71">
        <f t="shared" si="107"/>
        <v>200</v>
      </c>
      <c r="G92" s="272"/>
      <c r="H92" s="469"/>
      <c r="I92" s="71">
        <f t="shared" si="108"/>
        <v>0</v>
      </c>
      <c r="J92" s="126"/>
      <c r="K92" s="273"/>
      <c r="L92" s="71">
        <f t="shared" si="109"/>
        <v>0</v>
      </c>
      <c r="M92" s="275"/>
      <c r="N92" s="127"/>
      <c r="O92" s="274">
        <f t="shared" si="110"/>
        <v>0</v>
      </c>
      <c r="P92" s="520"/>
      <c r="R92" s="460"/>
      <c r="S92" s="460"/>
    </row>
    <row r="93" spans="1:19" ht="48" hidden="1" x14ac:dyDescent="0.25">
      <c r="A93" s="67">
        <v>2224</v>
      </c>
      <c r="B93" s="119" t="s">
        <v>110</v>
      </c>
      <c r="C93" s="120">
        <f t="shared" si="98"/>
        <v>0</v>
      </c>
      <c r="D93" s="272"/>
      <c r="E93" s="127"/>
      <c r="F93" s="429">
        <f t="shared" si="107"/>
        <v>0</v>
      </c>
      <c r="G93" s="272"/>
      <c r="H93" s="126"/>
      <c r="I93" s="274">
        <f t="shared" si="108"/>
        <v>0</v>
      </c>
      <c r="J93" s="126"/>
      <c r="K93" s="127"/>
      <c r="L93" s="466">
        <f t="shared" si="109"/>
        <v>0</v>
      </c>
      <c r="M93" s="275"/>
      <c r="N93" s="127"/>
      <c r="O93" s="274">
        <f t="shared" si="110"/>
        <v>0</v>
      </c>
      <c r="P93" s="520"/>
      <c r="R93" s="460"/>
      <c r="S93" s="460"/>
    </row>
    <row r="94" spans="1:19" ht="24" hidden="1" x14ac:dyDescent="0.25">
      <c r="A94" s="67">
        <v>2229</v>
      </c>
      <c r="B94" s="119" t="s">
        <v>111</v>
      </c>
      <c r="C94" s="120">
        <f t="shared" si="98"/>
        <v>0</v>
      </c>
      <c r="D94" s="272"/>
      <c r="E94" s="127"/>
      <c r="F94" s="429">
        <f t="shared" si="107"/>
        <v>0</v>
      </c>
      <c r="G94" s="272"/>
      <c r="H94" s="126"/>
      <c r="I94" s="274">
        <f t="shared" si="108"/>
        <v>0</v>
      </c>
      <c r="J94" s="126"/>
      <c r="K94" s="127"/>
      <c r="L94" s="466">
        <f t="shared" si="109"/>
        <v>0</v>
      </c>
      <c r="M94" s="275"/>
      <c r="N94" s="127"/>
      <c r="O94" s="274">
        <f t="shared" si="110"/>
        <v>0</v>
      </c>
      <c r="P94" s="520"/>
      <c r="R94" s="460"/>
      <c r="S94" s="460"/>
    </row>
    <row r="95" spans="1:19" ht="36" x14ac:dyDescent="0.25">
      <c r="A95" s="277">
        <v>2230</v>
      </c>
      <c r="B95" s="119" t="s">
        <v>112</v>
      </c>
      <c r="C95" s="120">
        <f t="shared" si="98"/>
        <v>41650</v>
      </c>
      <c r="D95" s="278">
        <f>SUM(D96:D102)</f>
        <v>41650</v>
      </c>
      <c r="E95" s="279">
        <f t="shared" ref="E95:F95" si="111">SUM(E96:E102)</f>
        <v>0</v>
      </c>
      <c r="F95" s="71">
        <f t="shared" si="111"/>
        <v>41650</v>
      </c>
      <c r="G95" s="278">
        <f>SUM(G96:G102)</f>
        <v>0</v>
      </c>
      <c r="H95" s="466">
        <f t="shared" ref="H95:I95" si="112">SUM(H96:H102)</f>
        <v>0</v>
      </c>
      <c r="I95" s="71">
        <f t="shared" si="112"/>
        <v>0</v>
      </c>
      <c r="J95" s="280">
        <f>SUM(J96:J102)</f>
        <v>0</v>
      </c>
      <c r="K95" s="279">
        <f t="shared" ref="K95:L95" si="113">SUM(K96:K102)</f>
        <v>0</v>
      </c>
      <c r="L95" s="71">
        <f t="shared" si="113"/>
        <v>0</v>
      </c>
      <c r="M95" s="120">
        <f>SUM(M96:M102)</f>
        <v>0</v>
      </c>
      <c r="N95" s="281">
        <f t="shared" ref="N95:O95" si="114">SUM(N96:N102)</f>
        <v>0</v>
      </c>
      <c r="O95" s="274">
        <f t="shared" si="114"/>
        <v>0</v>
      </c>
      <c r="P95" s="520"/>
      <c r="R95" s="460"/>
      <c r="S95" s="460"/>
    </row>
    <row r="96" spans="1:19" ht="24" x14ac:dyDescent="0.25">
      <c r="A96" s="145">
        <v>2231</v>
      </c>
      <c r="B96" s="146" t="s">
        <v>113</v>
      </c>
      <c r="C96" s="147">
        <f t="shared" si="98"/>
        <v>3750</v>
      </c>
      <c r="D96" s="525">
        <v>3750</v>
      </c>
      <c r="E96" s="526"/>
      <c r="F96" s="173">
        <f t="shared" ref="F96:F102" si="115">D96+E96</f>
        <v>3750</v>
      </c>
      <c r="G96" s="525"/>
      <c r="H96" s="527"/>
      <c r="I96" s="173">
        <f t="shared" ref="I96:I102" si="116">G96+H96</f>
        <v>0</v>
      </c>
      <c r="J96" s="153"/>
      <c r="K96" s="526"/>
      <c r="L96" s="173">
        <f t="shared" ref="L96:L102" si="117">J96+K96</f>
        <v>0</v>
      </c>
      <c r="M96" s="528"/>
      <c r="N96" s="154"/>
      <c r="O96" s="294">
        <f t="shared" ref="O96:O102" si="118">M96+N96</f>
        <v>0</v>
      </c>
      <c r="P96" s="524"/>
      <c r="R96" s="460"/>
      <c r="S96" s="460"/>
    </row>
    <row r="97" spans="1:19" ht="24.75" customHeight="1" x14ac:dyDescent="0.25">
      <c r="A97" s="190">
        <v>2232</v>
      </c>
      <c r="B97" s="191" t="s">
        <v>114</v>
      </c>
      <c r="C97" s="199">
        <f t="shared" si="98"/>
        <v>100</v>
      </c>
      <c r="D97" s="282">
        <v>100</v>
      </c>
      <c r="E97" s="283"/>
      <c r="F97" s="261">
        <f t="shared" si="115"/>
        <v>100</v>
      </c>
      <c r="G97" s="282"/>
      <c r="H97" s="467"/>
      <c r="I97" s="261">
        <f t="shared" si="116"/>
        <v>0</v>
      </c>
      <c r="J97" s="284"/>
      <c r="K97" s="283"/>
      <c r="L97" s="261">
        <f t="shared" si="117"/>
        <v>0</v>
      </c>
      <c r="M97" s="286"/>
      <c r="N97" s="285"/>
      <c r="O97" s="263">
        <f t="shared" si="118"/>
        <v>0</v>
      </c>
      <c r="P97" s="519"/>
      <c r="R97" s="460"/>
      <c r="S97" s="460"/>
    </row>
    <row r="98" spans="1:19" ht="24" hidden="1" x14ac:dyDescent="0.25">
      <c r="A98" s="56">
        <v>2233</v>
      </c>
      <c r="B98" s="107" t="s">
        <v>115</v>
      </c>
      <c r="C98" s="108">
        <f t="shared" si="98"/>
        <v>0</v>
      </c>
      <c r="D98" s="266"/>
      <c r="E98" s="115"/>
      <c r="F98" s="464">
        <f t="shared" si="115"/>
        <v>0</v>
      </c>
      <c r="G98" s="266"/>
      <c r="H98" s="114"/>
      <c r="I98" s="269">
        <f t="shared" si="116"/>
        <v>0</v>
      </c>
      <c r="J98" s="114"/>
      <c r="K98" s="115"/>
      <c r="L98" s="465">
        <f t="shared" si="117"/>
        <v>0</v>
      </c>
      <c r="M98" s="270"/>
      <c r="N98" s="115"/>
      <c r="O98" s="269">
        <f t="shared" si="118"/>
        <v>0</v>
      </c>
      <c r="P98" s="523"/>
      <c r="R98" s="460"/>
      <c r="S98" s="460"/>
    </row>
    <row r="99" spans="1:19" ht="36" hidden="1" x14ac:dyDescent="0.25">
      <c r="A99" s="67">
        <v>2234</v>
      </c>
      <c r="B99" s="119" t="s">
        <v>116</v>
      </c>
      <c r="C99" s="120">
        <f t="shared" si="98"/>
        <v>0</v>
      </c>
      <c r="D99" s="272"/>
      <c r="E99" s="127"/>
      <c r="F99" s="429">
        <f t="shared" si="115"/>
        <v>0</v>
      </c>
      <c r="G99" s="272"/>
      <c r="H99" s="126"/>
      <c r="I99" s="274">
        <f t="shared" si="116"/>
        <v>0</v>
      </c>
      <c r="J99" s="126"/>
      <c r="K99" s="127"/>
      <c r="L99" s="466">
        <f t="shared" si="117"/>
        <v>0</v>
      </c>
      <c r="M99" s="275"/>
      <c r="N99" s="127"/>
      <c r="O99" s="274">
        <f t="shared" si="118"/>
        <v>0</v>
      </c>
      <c r="P99" s="520"/>
      <c r="R99" s="460"/>
      <c r="S99" s="460"/>
    </row>
    <row r="100" spans="1:19" ht="24" hidden="1" x14ac:dyDescent="0.25">
      <c r="A100" s="67">
        <v>2235</v>
      </c>
      <c r="B100" s="119" t="s">
        <v>117</v>
      </c>
      <c r="C100" s="120">
        <f t="shared" si="98"/>
        <v>0</v>
      </c>
      <c r="D100" s="272"/>
      <c r="E100" s="127"/>
      <c r="F100" s="429">
        <f t="shared" si="115"/>
        <v>0</v>
      </c>
      <c r="G100" s="272"/>
      <c r="H100" s="126"/>
      <c r="I100" s="274">
        <f t="shared" si="116"/>
        <v>0</v>
      </c>
      <c r="J100" s="126"/>
      <c r="K100" s="127"/>
      <c r="L100" s="466">
        <f t="shared" si="117"/>
        <v>0</v>
      </c>
      <c r="M100" s="275"/>
      <c r="N100" s="127"/>
      <c r="O100" s="274">
        <f t="shared" si="118"/>
        <v>0</v>
      </c>
      <c r="P100" s="520"/>
      <c r="R100" s="460"/>
      <c r="S100" s="460"/>
    </row>
    <row r="101" spans="1:19" hidden="1" x14ac:dyDescent="0.25">
      <c r="A101" s="67">
        <v>2236</v>
      </c>
      <c r="B101" s="119" t="s">
        <v>118</v>
      </c>
      <c r="C101" s="120">
        <f t="shared" si="98"/>
        <v>0</v>
      </c>
      <c r="D101" s="272"/>
      <c r="E101" s="127"/>
      <c r="F101" s="429">
        <f t="shared" si="115"/>
        <v>0</v>
      </c>
      <c r="G101" s="272"/>
      <c r="H101" s="126"/>
      <c r="I101" s="274">
        <f t="shared" si="116"/>
        <v>0</v>
      </c>
      <c r="J101" s="126"/>
      <c r="K101" s="127"/>
      <c r="L101" s="466">
        <f t="shared" si="117"/>
        <v>0</v>
      </c>
      <c r="M101" s="275"/>
      <c r="N101" s="127"/>
      <c r="O101" s="274">
        <f t="shared" si="118"/>
        <v>0</v>
      </c>
      <c r="P101" s="520"/>
      <c r="R101" s="460"/>
      <c r="S101" s="460"/>
    </row>
    <row r="102" spans="1:19" ht="24" x14ac:dyDescent="0.25">
      <c r="A102" s="67">
        <v>2239</v>
      </c>
      <c r="B102" s="119" t="s">
        <v>119</v>
      </c>
      <c r="C102" s="120">
        <f t="shared" si="98"/>
        <v>37800</v>
      </c>
      <c r="D102" s="272">
        <v>37800</v>
      </c>
      <c r="E102" s="273"/>
      <c r="F102" s="71">
        <f t="shared" si="115"/>
        <v>37800</v>
      </c>
      <c r="G102" s="272"/>
      <c r="H102" s="469"/>
      <c r="I102" s="71">
        <f t="shared" si="116"/>
        <v>0</v>
      </c>
      <c r="J102" s="126"/>
      <c r="K102" s="273"/>
      <c r="L102" s="71">
        <f t="shared" si="117"/>
        <v>0</v>
      </c>
      <c r="M102" s="275"/>
      <c r="N102" s="127"/>
      <c r="O102" s="274">
        <f t="shared" si="118"/>
        <v>0</v>
      </c>
      <c r="P102" s="520"/>
      <c r="R102" s="460"/>
      <c r="S102" s="460"/>
    </row>
    <row r="103" spans="1:19" ht="36" x14ac:dyDescent="0.25">
      <c r="A103" s="277">
        <v>2240</v>
      </c>
      <c r="B103" s="119" t="s">
        <v>120</v>
      </c>
      <c r="C103" s="120">
        <f t="shared" si="98"/>
        <v>700</v>
      </c>
      <c r="D103" s="278">
        <f>SUM(D104:D111)</f>
        <v>700</v>
      </c>
      <c r="E103" s="279">
        <f t="shared" ref="E103:F103" si="119">SUM(E104:E111)</f>
        <v>0</v>
      </c>
      <c r="F103" s="71">
        <f t="shared" si="119"/>
        <v>700</v>
      </c>
      <c r="G103" s="278">
        <f>SUM(G104:G111)</f>
        <v>0</v>
      </c>
      <c r="H103" s="466">
        <f t="shared" ref="H103:I103" si="120">SUM(H104:H111)</f>
        <v>0</v>
      </c>
      <c r="I103" s="71">
        <f t="shared" si="120"/>
        <v>0</v>
      </c>
      <c r="J103" s="280">
        <f>SUM(J104:J111)</f>
        <v>0</v>
      </c>
      <c r="K103" s="279">
        <f t="shared" ref="K103:L103" si="121">SUM(K104:K111)</f>
        <v>0</v>
      </c>
      <c r="L103" s="71">
        <f t="shared" si="121"/>
        <v>0</v>
      </c>
      <c r="M103" s="120">
        <f>SUM(M104:M111)</f>
        <v>0</v>
      </c>
      <c r="N103" s="281">
        <f t="shared" ref="N103:O103" si="122">SUM(N104:N111)</f>
        <v>0</v>
      </c>
      <c r="O103" s="274">
        <f t="shared" si="122"/>
        <v>0</v>
      </c>
      <c r="P103" s="520"/>
      <c r="R103" s="460"/>
      <c r="S103" s="460"/>
    </row>
    <row r="104" spans="1:19" hidden="1" x14ac:dyDescent="0.25">
      <c r="A104" s="67">
        <v>2241</v>
      </c>
      <c r="B104" s="119" t="s">
        <v>121</v>
      </c>
      <c r="C104" s="120">
        <f t="shared" si="98"/>
        <v>0</v>
      </c>
      <c r="D104" s="272"/>
      <c r="E104" s="127"/>
      <c r="F104" s="429">
        <f t="shared" ref="F104:F111" si="123">D104+E104</f>
        <v>0</v>
      </c>
      <c r="G104" s="272"/>
      <c r="H104" s="126"/>
      <c r="I104" s="274">
        <f t="shared" ref="I104:I111" si="124">G104+H104</f>
        <v>0</v>
      </c>
      <c r="J104" s="126"/>
      <c r="K104" s="127"/>
      <c r="L104" s="466">
        <f t="shared" ref="L104:L111" si="125">J104+K104</f>
        <v>0</v>
      </c>
      <c r="M104" s="275"/>
      <c r="N104" s="127"/>
      <c r="O104" s="274">
        <f t="shared" ref="O104:O111" si="126">M104+N104</f>
        <v>0</v>
      </c>
      <c r="P104" s="520"/>
      <c r="R104" s="460"/>
      <c r="S104" s="460"/>
    </row>
    <row r="105" spans="1:19" ht="24" hidden="1" x14ac:dyDescent="0.25">
      <c r="A105" s="67">
        <v>2242</v>
      </c>
      <c r="B105" s="119" t="s">
        <v>122</v>
      </c>
      <c r="C105" s="120">
        <f t="shared" si="98"/>
        <v>0</v>
      </c>
      <c r="D105" s="272"/>
      <c r="E105" s="127"/>
      <c r="F105" s="429">
        <f t="shared" si="123"/>
        <v>0</v>
      </c>
      <c r="G105" s="272"/>
      <c r="H105" s="126"/>
      <c r="I105" s="274">
        <f t="shared" si="124"/>
        <v>0</v>
      </c>
      <c r="J105" s="126"/>
      <c r="K105" s="127"/>
      <c r="L105" s="466">
        <f t="shared" si="125"/>
        <v>0</v>
      </c>
      <c r="M105" s="275"/>
      <c r="N105" s="127"/>
      <c r="O105" s="274">
        <f t="shared" si="126"/>
        <v>0</v>
      </c>
      <c r="P105" s="520"/>
      <c r="R105" s="460"/>
      <c r="S105" s="460"/>
    </row>
    <row r="106" spans="1:19" ht="24" hidden="1" x14ac:dyDescent="0.25">
      <c r="A106" s="67">
        <v>2243</v>
      </c>
      <c r="B106" s="119" t="s">
        <v>123</v>
      </c>
      <c r="C106" s="120">
        <f t="shared" si="98"/>
        <v>0</v>
      </c>
      <c r="D106" s="272"/>
      <c r="E106" s="127"/>
      <c r="F106" s="429">
        <f t="shared" si="123"/>
        <v>0</v>
      </c>
      <c r="G106" s="272"/>
      <c r="H106" s="126"/>
      <c r="I106" s="274">
        <f t="shared" si="124"/>
        <v>0</v>
      </c>
      <c r="J106" s="126"/>
      <c r="K106" s="127"/>
      <c r="L106" s="466">
        <f t="shared" si="125"/>
        <v>0</v>
      </c>
      <c r="M106" s="275"/>
      <c r="N106" s="127"/>
      <c r="O106" s="274">
        <f t="shared" si="126"/>
        <v>0</v>
      </c>
      <c r="P106" s="520"/>
      <c r="R106" s="460"/>
      <c r="S106" s="460"/>
    </row>
    <row r="107" spans="1:19" hidden="1" x14ac:dyDescent="0.25">
      <c r="A107" s="67">
        <v>2244</v>
      </c>
      <c r="B107" s="119" t="s">
        <v>124</v>
      </c>
      <c r="C107" s="120">
        <f t="shared" si="98"/>
        <v>0</v>
      </c>
      <c r="D107" s="272"/>
      <c r="E107" s="127"/>
      <c r="F107" s="429">
        <f t="shared" si="123"/>
        <v>0</v>
      </c>
      <c r="G107" s="272"/>
      <c r="H107" s="126"/>
      <c r="I107" s="274">
        <f t="shared" si="124"/>
        <v>0</v>
      </c>
      <c r="J107" s="126"/>
      <c r="K107" s="127"/>
      <c r="L107" s="466">
        <f t="shared" si="125"/>
        <v>0</v>
      </c>
      <c r="M107" s="275"/>
      <c r="N107" s="127"/>
      <c r="O107" s="274">
        <f t="shared" si="126"/>
        <v>0</v>
      </c>
      <c r="P107" s="520"/>
      <c r="R107" s="460"/>
      <c r="S107" s="460"/>
    </row>
    <row r="108" spans="1:19" ht="24" hidden="1" x14ac:dyDescent="0.25">
      <c r="A108" s="67">
        <v>2246</v>
      </c>
      <c r="B108" s="119" t="s">
        <v>125</v>
      </c>
      <c r="C108" s="120">
        <f t="shared" si="98"/>
        <v>0</v>
      </c>
      <c r="D108" s="272"/>
      <c r="E108" s="127"/>
      <c r="F108" s="429">
        <f t="shared" si="123"/>
        <v>0</v>
      </c>
      <c r="G108" s="272"/>
      <c r="H108" s="126"/>
      <c r="I108" s="274">
        <f t="shared" si="124"/>
        <v>0</v>
      </c>
      <c r="J108" s="126"/>
      <c r="K108" s="127"/>
      <c r="L108" s="466">
        <f t="shared" si="125"/>
        <v>0</v>
      </c>
      <c r="M108" s="275"/>
      <c r="N108" s="127"/>
      <c r="O108" s="274">
        <f t="shared" si="126"/>
        <v>0</v>
      </c>
      <c r="P108" s="520"/>
      <c r="R108" s="460"/>
      <c r="S108" s="460"/>
    </row>
    <row r="109" spans="1:19" x14ac:dyDescent="0.25">
      <c r="A109" s="67">
        <v>2247</v>
      </c>
      <c r="B109" s="119" t="s">
        <v>126</v>
      </c>
      <c r="C109" s="120">
        <f t="shared" si="98"/>
        <v>100</v>
      </c>
      <c r="D109" s="272">
        <v>100</v>
      </c>
      <c r="E109" s="273"/>
      <c r="F109" s="71">
        <f t="shared" si="123"/>
        <v>100</v>
      </c>
      <c r="G109" s="272"/>
      <c r="H109" s="469"/>
      <c r="I109" s="71">
        <f t="shared" si="124"/>
        <v>0</v>
      </c>
      <c r="J109" s="126"/>
      <c r="K109" s="273"/>
      <c r="L109" s="71">
        <f t="shared" si="125"/>
        <v>0</v>
      </c>
      <c r="M109" s="275"/>
      <c r="N109" s="127"/>
      <c r="O109" s="274">
        <f t="shared" si="126"/>
        <v>0</v>
      </c>
      <c r="P109" s="520"/>
      <c r="R109" s="460"/>
      <c r="S109" s="460"/>
    </row>
    <row r="110" spans="1:19" ht="24" x14ac:dyDescent="0.25">
      <c r="A110" s="67">
        <v>2248</v>
      </c>
      <c r="B110" s="119" t="s">
        <v>127</v>
      </c>
      <c r="C110" s="120">
        <f t="shared" si="98"/>
        <v>600</v>
      </c>
      <c r="D110" s="272">
        <v>600</v>
      </c>
      <c r="E110" s="273"/>
      <c r="F110" s="71">
        <f t="shared" si="123"/>
        <v>600</v>
      </c>
      <c r="G110" s="272"/>
      <c r="H110" s="469"/>
      <c r="I110" s="71">
        <f t="shared" si="124"/>
        <v>0</v>
      </c>
      <c r="J110" s="126"/>
      <c r="K110" s="273"/>
      <c r="L110" s="71">
        <f t="shared" si="125"/>
        <v>0</v>
      </c>
      <c r="M110" s="275"/>
      <c r="N110" s="127"/>
      <c r="O110" s="274">
        <f t="shared" si="126"/>
        <v>0</v>
      </c>
      <c r="P110" s="520"/>
      <c r="R110" s="460"/>
      <c r="S110" s="460"/>
    </row>
    <row r="111" spans="1:19" ht="24" hidden="1" x14ac:dyDescent="0.25">
      <c r="A111" s="67">
        <v>2249</v>
      </c>
      <c r="B111" s="119" t="s">
        <v>128</v>
      </c>
      <c r="C111" s="120">
        <f t="shared" si="98"/>
        <v>0</v>
      </c>
      <c r="D111" s="272"/>
      <c r="E111" s="127"/>
      <c r="F111" s="429">
        <f t="shared" si="123"/>
        <v>0</v>
      </c>
      <c r="G111" s="272"/>
      <c r="H111" s="126"/>
      <c r="I111" s="274">
        <f t="shared" si="124"/>
        <v>0</v>
      </c>
      <c r="J111" s="126"/>
      <c r="K111" s="127"/>
      <c r="L111" s="466">
        <f t="shared" si="125"/>
        <v>0</v>
      </c>
      <c r="M111" s="275"/>
      <c r="N111" s="127"/>
      <c r="O111" s="274">
        <f t="shared" si="126"/>
        <v>0</v>
      </c>
      <c r="P111" s="520"/>
      <c r="R111" s="460"/>
      <c r="S111" s="460"/>
    </row>
    <row r="112" spans="1:19" hidden="1" x14ac:dyDescent="0.25">
      <c r="A112" s="277">
        <v>2250</v>
      </c>
      <c r="B112" s="119" t="s">
        <v>129</v>
      </c>
      <c r="C112" s="120">
        <f t="shared" si="98"/>
        <v>0</v>
      </c>
      <c r="D112" s="278">
        <f>SUM(D113:D115)</f>
        <v>0</v>
      </c>
      <c r="E112" s="281">
        <f t="shared" ref="E112:F112" si="127">SUM(E113:E115)</f>
        <v>0</v>
      </c>
      <c r="F112" s="429">
        <f t="shared" si="127"/>
        <v>0</v>
      </c>
      <c r="G112" s="278">
        <f>SUM(G113:G115)</f>
        <v>0</v>
      </c>
      <c r="H112" s="280">
        <f t="shared" ref="H112:I112" si="128">SUM(H113:H115)</f>
        <v>0</v>
      </c>
      <c r="I112" s="274">
        <f t="shared" si="128"/>
        <v>0</v>
      </c>
      <c r="J112" s="280">
        <f>SUM(J113:J115)</f>
        <v>0</v>
      </c>
      <c r="K112" s="281">
        <f t="shared" ref="K112:L112" si="129">SUM(K113:K115)</f>
        <v>0</v>
      </c>
      <c r="L112" s="466">
        <f t="shared" si="129"/>
        <v>0</v>
      </c>
      <c r="M112" s="120">
        <f>SUM(M113:M115)</f>
        <v>0</v>
      </c>
      <c r="N112" s="281">
        <f t="shared" ref="N112:O112" si="130">SUM(N113:N115)</f>
        <v>0</v>
      </c>
      <c r="O112" s="274">
        <f t="shared" si="130"/>
        <v>0</v>
      </c>
      <c r="P112" s="520"/>
      <c r="R112" s="460"/>
      <c r="S112" s="460"/>
    </row>
    <row r="113" spans="1:19" hidden="1" x14ac:dyDescent="0.25">
      <c r="A113" s="67">
        <v>2251</v>
      </c>
      <c r="B113" s="119" t="s">
        <v>130</v>
      </c>
      <c r="C113" s="120">
        <f t="shared" si="98"/>
        <v>0</v>
      </c>
      <c r="D113" s="272"/>
      <c r="E113" s="127"/>
      <c r="F113" s="429">
        <f t="shared" ref="F113:F115" si="131">D113+E113</f>
        <v>0</v>
      </c>
      <c r="G113" s="272"/>
      <c r="H113" s="126"/>
      <c r="I113" s="274">
        <f t="shared" ref="I113:I115" si="132">G113+H113</f>
        <v>0</v>
      </c>
      <c r="J113" s="126"/>
      <c r="K113" s="127"/>
      <c r="L113" s="466">
        <f t="shared" ref="L113:L115" si="133">J113+K113</f>
        <v>0</v>
      </c>
      <c r="M113" s="275"/>
      <c r="N113" s="127"/>
      <c r="O113" s="274">
        <f t="shared" ref="O113:O115" si="134">M113+N113</f>
        <v>0</v>
      </c>
      <c r="P113" s="520"/>
      <c r="R113" s="460"/>
      <c r="S113" s="460"/>
    </row>
    <row r="114" spans="1:19" ht="24" hidden="1" x14ac:dyDescent="0.25">
      <c r="A114" s="67">
        <v>2252</v>
      </c>
      <c r="B114" s="119" t="s">
        <v>131</v>
      </c>
      <c r="C114" s="120">
        <f t="shared" si="98"/>
        <v>0</v>
      </c>
      <c r="D114" s="272"/>
      <c r="E114" s="127"/>
      <c r="F114" s="429">
        <f t="shared" si="131"/>
        <v>0</v>
      </c>
      <c r="G114" s="272"/>
      <c r="H114" s="126"/>
      <c r="I114" s="274">
        <f t="shared" si="132"/>
        <v>0</v>
      </c>
      <c r="J114" s="126"/>
      <c r="K114" s="127"/>
      <c r="L114" s="466">
        <f t="shared" si="133"/>
        <v>0</v>
      </c>
      <c r="M114" s="275"/>
      <c r="N114" s="127"/>
      <c r="O114" s="274">
        <f t="shared" si="134"/>
        <v>0</v>
      </c>
      <c r="P114" s="520"/>
      <c r="R114" s="460"/>
      <c r="S114" s="460"/>
    </row>
    <row r="115" spans="1:19" ht="24" hidden="1" x14ac:dyDescent="0.25">
      <c r="A115" s="67">
        <v>2259</v>
      </c>
      <c r="B115" s="119" t="s">
        <v>132</v>
      </c>
      <c r="C115" s="120">
        <f t="shared" si="98"/>
        <v>0</v>
      </c>
      <c r="D115" s="272"/>
      <c r="E115" s="127"/>
      <c r="F115" s="429">
        <f t="shared" si="131"/>
        <v>0</v>
      </c>
      <c r="G115" s="272"/>
      <c r="H115" s="126"/>
      <c r="I115" s="274">
        <f t="shared" si="132"/>
        <v>0</v>
      </c>
      <c r="J115" s="126"/>
      <c r="K115" s="127"/>
      <c r="L115" s="466">
        <f t="shared" si="133"/>
        <v>0</v>
      </c>
      <c r="M115" s="275"/>
      <c r="N115" s="127"/>
      <c r="O115" s="274">
        <f t="shared" si="134"/>
        <v>0</v>
      </c>
      <c r="P115" s="520"/>
      <c r="R115" s="460"/>
      <c r="S115" s="460"/>
    </row>
    <row r="116" spans="1:19" x14ac:dyDescent="0.25">
      <c r="A116" s="277">
        <v>2260</v>
      </c>
      <c r="B116" s="119" t="s">
        <v>133</v>
      </c>
      <c r="C116" s="120">
        <f t="shared" si="98"/>
        <v>184815</v>
      </c>
      <c r="D116" s="278">
        <f>SUM(D117:D121)</f>
        <v>183245</v>
      </c>
      <c r="E116" s="279">
        <f t="shared" ref="E116:F116" si="135">SUM(E117:E121)</f>
        <v>370</v>
      </c>
      <c r="F116" s="71">
        <f t="shared" si="135"/>
        <v>183615</v>
      </c>
      <c r="G116" s="278">
        <f>SUM(G117:G121)</f>
        <v>0</v>
      </c>
      <c r="H116" s="466">
        <f t="shared" ref="H116:I116" si="136">SUM(H117:H121)</f>
        <v>0</v>
      </c>
      <c r="I116" s="71">
        <f t="shared" si="136"/>
        <v>0</v>
      </c>
      <c r="J116" s="280">
        <f>SUM(J117:J121)</f>
        <v>1200</v>
      </c>
      <c r="K116" s="279">
        <f t="shared" ref="K116:L116" si="137">SUM(K117:K121)</f>
        <v>0</v>
      </c>
      <c r="L116" s="71">
        <f t="shared" si="137"/>
        <v>1200</v>
      </c>
      <c r="M116" s="120">
        <f>SUM(M117:M121)</f>
        <v>0</v>
      </c>
      <c r="N116" s="281">
        <f t="shared" ref="N116:O116" si="138">SUM(N117:N121)</f>
        <v>0</v>
      </c>
      <c r="O116" s="274">
        <f t="shared" si="138"/>
        <v>0</v>
      </c>
      <c r="P116" s="520"/>
      <c r="R116" s="460"/>
      <c r="S116" s="460"/>
    </row>
    <row r="117" spans="1:19" x14ac:dyDescent="0.25">
      <c r="A117" s="67">
        <v>2261</v>
      </c>
      <c r="B117" s="119" t="s">
        <v>134</v>
      </c>
      <c r="C117" s="120">
        <f t="shared" si="98"/>
        <v>240</v>
      </c>
      <c r="D117" s="272">
        <v>240</v>
      </c>
      <c r="E117" s="273"/>
      <c r="F117" s="71">
        <f t="shared" ref="F117:F121" si="139">D117+E117</f>
        <v>240</v>
      </c>
      <c r="G117" s="272"/>
      <c r="H117" s="469"/>
      <c r="I117" s="71">
        <f t="shared" ref="I117:I121" si="140">G117+H117</f>
        <v>0</v>
      </c>
      <c r="J117" s="126"/>
      <c r="K117" s="273"/>
      <c r="L117" s="71">
        <f t="shared" ref="L117:L121" si="141">J117+K117</f>
        <v>0</v>
      </c>
      <c r="M117" s="275"/>
      <c r="N117" s="127"/>
      <c r="O117" s="274">
        <f t="shared" ref="O117:O121" si="142">M117+N117</f>
        <v>0</v>
      </c>
      <c r="P117" s="520"/>
      <c r="R117" s="460"/>
      <c r="S117" s="460"/>
    </row>
    <row r="118" spans="1:19" ht="24" x14ac:dyDescent="0.25">
      <c r="A118" s="67">
        <v>2262</v>
      </c>
      <c r="B118" s="119" t="s">
        <v>135</v>
      </c>
      <c r="C118" s="120">
        <f t="shared" si="98"/>
        <v>23082</v>
      </c>
      <c r="D118" s="272">
        <v>23282</v>
      </c>
      <c r="E118" s="273">
        <v>-600</v>
      </c>
      <c r="F118" s="71">
        <f t="shared" si="139"/>
        <v>22682</v>
      </c>
      <c r="G118" s="272"/>
      <c r="H118" s="469"/>
      <c r="I118" s="71">
        <f t="shared" si="140"/>
        <v>0</v>
      </c>
      <c r="J118" s="126">
        <v>400</v>
      </c>
      <c r="K118" s="273"/>
      <c r="L118" s="71">
        <f t="shared" si="141"/>
        <v>400</v>
      </c>
      <c r="M118" s="275"/>
      <c r="N118" s="127"/>
      <c r="O118" s="274">
        <f t="shared" si="142"/>
        <v>0</v>
      </c>
      <c r="P118" s="519" t="s">
        <v>470</v>
      </c>
      <c r="R118" s="460"/>
      <c r="S118" s="460"/>
    </row>
    <row r="119" spans="1:19" hidden="1" x14ac:dyDescent="0.25">
      <c r="A119" s="67">
        <v>2263</v>
      </c>
      <c r="B119" s="119" t="s">
        <v>136</v>
      </c>
      <c r="C119" s="120">
        <f t="shared" si="98"/>
        <v>0</v>
      </c>
      <c r="D119" s="272"/>
      <c r="E119" s="127"/>
      <c r="F119" s="429">
        <f t="shared" si="139"/>
        <v>0</v>
      </c>
      <c r="G119" s="272"/>
      <c r="H119" s="126"/>
      <c r="I119" s="274">
        <f t="shared" si="140"/>
        <v>0</v>
      </c>
      <c r="J119" s="126"/>
      <c r="K119" s="127"/>
      <c r="L119" s="466">
        <f t="shared" si="141"/>
        <v>0</v>
      </c>
      <c r="M119" s="275"/>
      <c r="N119" s="127"/>
      <c r="O119" s="274">
        <f t="shared" si="142"/>
        <v>0</v>
      </c>
      <c r="P119" s="520"/>
      <c r="R119" s="460"/>
      <c r="S119" s="460"/>
    </row>
    <row r="120" spans="1:19" ht="24" x14ac:dyDescent="0.25">
      <c r="A120" s="67">
        <v>2264</v>
      </c>
      <c r="B120" s="119" t="s">
        <v>137</v>
      </c>
      <c r="C120" s="120">
        <f t="shared" si="98"/>
        <v>159763</v>
      </c>
      <c r="D120" s="272">
        <v>158793</v>
      </c>
      <c r="E120" s="273">
        <v>970</v>
      </c>
      <c r="F120" s="71">
        <f t="shared" si="139"/>
        <v>159763</v>
      </c>
      <c r="G120" s="272"/>
      <c r="H120" s="469"/>
      <c r="I120" s="71">
        <f t="shared" si="140"/>
        <v>0</v>
      </c>
      <c r="J120" s="126"/>
      <c r="K120" s="273"/>
      <c r="L120" s="71">
        <f t="shared" si="141"/>
        <v>0</v>
      </c>
      <c r="M120" s="275"/>
      <c r="N120" s="127"/>
      <c r="O120" s="274">
        <f t="shared" si="142"/>
        <v>0</v>
      </c>
      <c r="P120" s="519" t="s">
        <v>470</v>
      </c>
      <c r="R120" s="460"/>
      <c r="S120" s="460"/>
    </row>
    <row r="121" spans="1:19" x14ac:dyDescent="0.25">
      <c r="A121" s="67">
        <v>2269</v>
      </c>
      <c r="B121" s="119" t="s">
        <v>138</v>
      </c>
      <c r="C121" s="120">
        <f t="shared" si="98"/>
        <v>1730</v>
      </c>
      <c r="D121" s="272">
        <v>930</v>
      </c>
      <c r="E121" s="273"/>
      <c r="F121" s="71">
        <f t="shared" si="139"/>
        <v>930</v>
      </c>
      <c r="G121" s="272"/>
      <c r="H121" s="469"/>
      <c r="I121" s="71">
        <f t="shared" si="140"/>
        <v>0</v>
      </c>
      <c r="J121" s="126">
        <v>800</v>
      </c>
      <c r="K121" s="273"/>
      <c r="L121" s="71">
        <f t="shared" si="141"/>
        <v>800</v>
      </c>
      <c r="M121" s="275"/>
      <c r="N121" s="127"/>
      <c r="O121" s="274">
        <f t="shared" si="142"/>
        <v>0</v>
      </c>
      <c r="P121" s="519"/>
      <c r="R121" s="460"/>
      <c r="S121" s="460"/>
    </row>
    <row r="122" spans="1:19" x14ac:dyDescent="0.25">
      <c r="A122" s="277">
        <v>2270</v>
      </c>
      <c r="B122" s="119" t="s">
        <v>139</v>
      </c>
      <c r="C122" s="120">
        <f t="shared" si="98"/>
        <v>141450</v>
      </c>
      <c r="D122" s="278">
        <f>SUM(D123:D127)</f>
        <v>126064</v>
      </c>
      <c r="E122" s="279">
        <f t="shared" ref="E122:F122" si="143">SUM(E123:E127)</f>
        <v>7166</v>
      </c>
      <c r="F122" s="71">
        <f t="shared" si="143"/>
        <v>133230</v>
      </c>
      <c r="G122" s="278">
        <f>SUM(G123:G127)</f>
        <v>0</v>
      </c>
      <c r="H122" s="466">
        <f t="shared" ref="H122:I122" si="144">SUM(H123:H127)</f>
        <v>0</v>
      </c>
      <c r="I122" s="71">
        <f t="shared" si="144"/>
        <v>0</v>
      </c>
      <c r="J122" s="280">
        <f>SUM(J123:J127)</f>
        <v>8220</v>
      </c>
      <c r="K122" s="279">
        <f t="shared" ref="K122:L122" si="145">SUM(K123:K127)</f>
        <v>0</v>
      </c>
      <c r="L122" s="71">
        <f t="shared" si="145"/>
        <v>8220</v>
      </c>
      <c r="M122" s="120">
        <f>SUM(M123:M127)</f>
        <v>0</v>
      </c>
      <c r="N122" s="281">
        <f t="shared" ref="N122:O122" si="146">SUM(N123:N127)</f>
        <v>0</v>
      </c>
      <c r="O122" s="274">
        <f t="shared" si="146"/>
        <v>0</v>
      </c>
      <c r="P122" s="520"/>
      <c r="R122" s="460"/>
      <c r="S122" s="460"/>
    </row>
    <row r="123" spans="1:19" hidden="1" x14ac:dyDescent="0.25">
      <c r="A123" s="67">
        <v>2272</v>
      </c>
      <c r="B123" s="296" t="s">
        <v>140</v>
      </c>
      <c r="C123" s="120">
        <f t="shared" si="98"/>
        <v>0</v>
      </c>
      <c r="D123" s="272"/>
      <c r="E123" s="127"/>
      <c r="F123" s="429">
        <f t="shared" ref="F123:F127" si="147">D123+E123</f>
        <v>0</v>
      </c>
      <c r="G123" s="272"/>
      <c r="H123" s="126"/>
      <c r="I123" s="274">
        <f t="shared" ref="I123:I127" si="148">G123+H123</f>
        <v>0</v>
      </c>
      <c r="J123" s="126"/>
      <c r="K123" s="127"/>
      <c r="L123" s="466">
        <f t="shared" ref="L123:L127" si="149">J123+K123</f>
        <v>0</v>
      </c>
      <c r="M123" s="275"/>
      <c r="N123" s="127"/>
      <c r="O123" s="274">
        <f t="shared" ref="O123:O127" si="150">M123+N123</f>
        <v>0</v>
      </c>
      <c r="P123" s="520"/>
      <c r="R123" s="460"/>
      <c r="S123" s="460"/>
    </row>
    <row r="124" spans="1:19" ht="24" hidden="1" x14ac:dyDescent="0.25">
      <c r="A124" s="67">
        <v>2274</v>
      </c>
      <c r="B124" s="297" t="s">
        <v>141</v>
      </c>
      <c r="C124" s="120">
        <f t="shared" si="98"/>
        <v>0</v>
      </c>
      <c r="D124" s="272"/>
      <c r="E124" s="127"/>
      <c r="F124" s="429">
        <f t="shared" si="147"/>
        <v>0</v>
      </c>
      <c r="G124" s="272"/>
      <c r="H124" s="126"/>
      <c r="I124" s="274">
        <f t="shared" si="148"/>
        <v>0</v>
      </c>
      <c r="J124" s="126"/>
      <c r="K124" s="127"/>
      <c r="L124" s="466">
        <f t="shared" si="149"/>
        <v>0</v>
      </c>
      <c r="M124" s="275"/>
      <c r="N124" s="127"/>
      <c r="O124" s="274">
        <f t="shared" si="150"/>
        <v>0</v>
      </c>
      <c r="P124" s="520"/>
      <c r="R124" s="460"/>
      <c r="S124" s="460"/>
    </row>
    <row r="125" spans="1:19" ht="24" x14ac:dyDescent="0.25">
      <c r="A125" s="67">
        <v>2275</v>
      </c>
      <c r="B125" s="119" t="s">
        <v>142</v>
      </c>
      <c r="C125" s="120">
        <f t="shared" si="98"/>
        <v>4600</v>
      </c>
      <c r="D125" s="272">
        <v>4600</v>
      </c>
      <c r="E125" s="273"/>
      <c r="F125" s="71">
        <f t="shared" si="147"/>
        <v>4600</v>
      </c>
      <c r="G125" s="272"/>
      <c r="H125" s="469"/>
      <c r="I125" s="71">
        <f t="shared" si="148"/>
        <v>0</v>
      </c>
      <c r="J125" s="126"/>
      <c r="K125" s="273"/>
      <c r="L125" s="71">
        <f t="shared" si="149"/>
        <v>0</v>
      </c>
      <c r="M125" s="275"/>
      <c r="N125" s="127"/>
      <c r="O125" s="274">
        <f t="shared" si="150"/>
        <v>0</v>
      </c>
      <c r="P125" s="519"/>
      <c r="R125" s="460"/>
      <c r="S125" s="460"/>
    </row>
    <row r="126" spans="1:19" ht="36" hidden="1" x14ac:dyDescent="0.25">
      <c r="A126" s="67">
        <v>2276</v>
      </c>
      <c r="B126" s="119" t="s">
        <v>143</v>
      </c>
      <c r="C126" s="120">
        <f t="shared" si="98"/>
        <v>0</v>
      </c>
      <c r="D126" s="272"/>
      <c r="E126" s="127"/>
      <c r="F126" s="429">
        <f t="shared" si="147"/>
        <v>0</v>
      </c>
      <c r="G126" s="272"/>
      <c r="H126" s="126"/>
      <c r="I126" s="274">
        <f t="shared" si="148"/>
        <v>0</v>
      </c>
      <c r="J126" s="126"/>
      <c r="K126" s="127"/>
      <c r="L126" s="466">
        <f t="shared" si="149"/>
        <v>0</v>
      </c>
      <c r="M126" s="275"/>
      <c r="N126" s="127"/>
      <c r="O126" s="274">
        <f t="shared" si="150"/>
        <v>0</v>
      </c>
      <c r="P126" s="520"/>
      <c r="R126" s="460"/>
      <c r="S126" s="460"/>
    </row>
    <row r="127" spans="1:19" ht="24" x14ac:dyDescent="0.25">
      <c r="A127" s="67">
        <v>2279</v>
      </c>
      <c r="B127" s="119" t="s">
        <v>144</v>
      </c>
      <c r="C127" s="120">
        <f t="shared" si="98"/>
        <v>136850</v>
      </c>
      <c r="D127" s="272">
        <v>121464</v>
      </c>
      <c r="E127" s="273">
        <v>7166</v>
      </c>
      <c r="F127" s="71">
        <f t="shared" si="147"/>
        <v>128630</v>
      </c>
      <c r="G127" s="272"/>
      <c r="H127" s="469"/>
      <c r="I127" s="71">
        <f t="shared" si="148"/>
        <v>0</v>
      </c>
      <c r="J127" s="126">
        <v>8220</v>
      </c>
      <c r="K127" s="273"/>
      <c r="L127" s="71">
        <f t="shared" si="149"/>
        <v>8220</v>
      </c>
      <c r="M127" s="275"/>
      <c r="N127" s="127"/>
      <c r="O127" s="274">
        <f t="shared" si="150"/>
        <v>0</v>
      </c>
      <c r="P127" s="519" t="s">
        <v>470</v>
      </c>
      <c r="R127" s="460"/>
      <c r="S127" s="460"/>
    </row>
    <row r="128" spans="1:19" ht="24" hidden="1" x14ac:dyDescent="0.25">
      <c r="A128" s="421">
        <v>2280</v>
      </c>
      <c r="B128" s="107" t="s">
        <v>145</v>
      </c>
      <c r="C128" s="108">
        <f t="shared" si="98"/>
        <v>0</v>
      </c>
      <c r="D128" s="289">
        <f t="shared" ref="D128:O128" si="151">SUM(D129)</f>
        <v>0</v>
      </c>
      <c r="E128" s="292">
        <f t="shared" si="151"/>
        <v>0</v>
      </c>
      <c r="F128" s="464">
        <f t="shared" si="151"/>
        <v>0</v>
      </c>
      <c r="G128" s="289">
        <f t="shared" si="151"/>
        <v>0</v>
      </c>
      <c r="H128" s="291">
        <f t="shared" si="151"/>
        <v>0</v>
      </c>
      <c r="I128" s="269">
        <f t="shared" si="151"/>
        <v>0</v>
      </c>
      <c r="J128" s="291">
        <f t="shared" si="151"/>
        <v>0</v>
      </c>
      <c r="K128" s="292">
        <f t="shared" si="151"/>
        <v>0</v>
      </c>
      <c r="L128" s="465">
        <f t="shared" si="151"/>
        <v>0</v>
      </c>
      <c r="M128" s="120">
        <f t="shared" si="151"/>
        <v>0</v>
      </c>
      <c r="N128" s="281">
        <f t="shared" si="151"/>
        <v>0</v>
      </c>
      <c r="O128" s="274">
        <f t="shared" si="151"/>
        <v>0</v>
      </c>
      <c r="P128" s="520"/>
      <c r="R128" s="460"/>
      <c r="S128" s="460"/>
    </row>
    <row r="129" spans="1:19" ht="24" hidden="1" x14ac:dyDescent="0.25">
      <c r="A129" s="67">
        <v>2283</v>
      </c>
      <c r="B129" s="119" t="s">
        <v>146</v>
      </c>
      <c r="C129" s="120">
        <f t="shared" si="98"/>
        <v>0</v>
      </c>
      <c r="D129" s="272"/>
      <c r="E129" s="127"/>
      <c r="F129" s="429">
        <f>D129+E129</f>
        <v>0</v>
      </c>
      <c r="G129" s="272"/>
      <c r="H129" s="126"/>
      <c r="I129" s="274">
        <f>G129+H129</f>
        <v>0</v>
      </c>
      <c r="J129" s="126"/>
      <c r="K129" s="127"/>
      <c r="L129" s="466">
        <f>J129+K129</f>
        <v>0</v>
      </c>
      <c r="M129" s="275"/>
      <c r="N129" s="127"/>
      <c r="O129" s="274">
        <f>M129+N129</f>
        <v>0</v>
      </c>
      <c r="P129" s="520"/>
      <c r="R129" s="460"/>
      <c r="S129" s="460"/>
    </row>
    <row r="130" spans="1:19" ht="38.25" customHeight="1" x14ac:dyDescent="0.25">
      <c r="A130" s="90">
        <v>2300</v>
      </c>
      <c r="B130" s="251" t="s">
        <v>147</v>
      </c>
      <c r="C130" s="91">
        <f t="shared" si="98"/>
        <v>82527</v>
      </c>
      <c r="D130" s="252">
        <f>SUM(D131,D136,D140,D141,D144,D151,D159,D160,D163)</f>
        <v>77547</v>
      </c>
      <c r="E130" s="253">
        <f t="shared" ref="E130:F130" si="152">SUM(E131,E136,E140,E141,E144,E151,E159,E160,E163)</f>
        <v>-240</v>
      </c>
      <c r="F130" s="94">
        <f t="shared" si="152"/>
        <v>77307</v>
      </c>
      <c r="G130" s="252">
        <f>SUM(G131,G136,G140,G141,G144,G151,G159,G160,G163)</f>
        <v>0</v>
      </c>
      <c r="H130" s="438">
        <f t="shared" ref="H130:I130" si="153">SUM(H131,H136,H140,H141,H144,H151,H159,H160,H163)</f>
        <v>0</v>
      </c>
      <c r="I130" s="94">
        <f t="shared" si="153"/>
        <v>0</v>
      </c>
      <c r="J130" s="103">
        <f>SUM(J131,J136,J140,J141,J144,J151,J159,J160,J163)</f>
        <v>5220</v>
      </c>
      <c r="K130" s="253">
        <f t="shared" ref="K130:L130" si="154">SUM(K131,K136,K140,K141,K144,K151,K159,K160,K163)</f>
        <v>0</v>
      </c>
      <c r="L130" s="94">
        <f t="shared" si="154"/>
        <v>5220</v>
      </c>
      <c r="M130" s="91">
        <f>SUM(M131,M136,M140,M141,M144,M151,M159,M160,M163)</f>
        <v>0</v>
      </c>
      <c r="N130" s="104">
        <f t="shared" ref="N130:O130" si="155">SUM(N131,N136,N140,N141,N144,N151,N159,N160,N163)</f>
        <v>0</v>
      </c>
      <c r="O130" s="105">
        <f t="shared" si="155"/>
        <v>0</v>
      </c>
      <c r="P130" s="522"/>
      <c r="R130" s="460"/>
      <c r="S130" s="460"/>
    </row>
    <row r="131" spans="1:19" ht="24" x14ac:dyDescent="0.25">
      <c r="A131" s="421">
        <v>2310</v>
      </c>
      <c r="B131" s="107" t="s">
        <v>148</v>
      </c>
      <c r="C131" s="108">
        <f t="shared" si="98"/>
        <v>45013</v>
      </c>
      <c r="D131" s="289">
        <f t="shared" ref="D131:O131" si="156">SUM(D132:D135)</f>
        <v>40033</v>
      </c>
      <c r="E131" s="290">
        <f t="shared" si="156"/>
        <v>-240</v>
      </c>
      <c r="F131" s="268">
        <f t="shared" si="156"/>
        <v>39793</v>
      </c>
      <c r="G131" s="289">
        <f t="shared" si="156"/>
        <v>0</v>
      </c>
      <c r="H131" s="465">
        <f t="shared" si="156"/>
        <v>0</v>
      </c>
      <c r="I131" s="268">
        <f t="shared" si="156"/>
        <v>0</v>
      </c>
      <c r="J131" s="291">
        <f t="shared" si="156"/>
        <v>5220</v>
      </c>
      <c r="K131" s="290">
        <f t="shared" si="156"/>
        <v>0</v>
      </c>
      <c r="L131" s="268">
        <f t="shared" si="156"/>
        <v>5220</v>
      </c>
      <c r="M131" s="108">
        <f t="shared" si="156"/>
        <v>0</v>
      </c>
      <c r="N131" s="292">
        <f t="shared" si="156"/>
        <v>0</v>
      </c>
      <c r="O131" s="269">
        <f t="shared" si="156"/>
        <v>0</v>
      </c>
      <c r="P131" s="523"/>
      <c r="R131" s="460"/>
      <c r="S131" s="460"/>
    </row>
    <row r="132" spans="1:19" ht="14.25" hidden="1" customHeight="1" x14ac:dyDescent="0.25">
      <c r="A132" s="67">
        <v>2311</v>
      </c>
      <c r="B132" s="119" t="s">
        <v>149</v>
      </c>
      <c r="C132" s="120">
        <f t="shared" si="98"/>
        <v>0</v>
      </c>
      <c r="D132" s="272"/>
      <c r="E132" s="127"/>
      <c r="F132" s="429">
        <f t="shared" ref="F132:F135" si="157">D132+E132</f>
        <v>0</v>
      </c>
      <c r="G132" s="272"/>
      <c r="H132" s="126"/>
      <c r="I132" s="274">
        <f t="shared" ref="I132:I135" si="158">G132+H132</f>
        <v>0</v>
      </c>
      <c r="J132" s="126"/>
      <c r="K132" s="127"/>
      <c r="L132" s="466">
        <f t="shared" ref="L132:L135" si="159">J132+K132</f>
        <v>0</v>
      </c>
      <c r="M132" s="275"/>
      <c r="N132" s="127"/>
      <c r="O132" s="274">
        <f t="shared" ref="O132:O135" si="160">M132+N132</f>
        <v>0</v>
      </c>
      <c r="P132" s="520"/>
      <c r="R132" s="460"/>
      <c r="S132" s="460"/>
    </row>
    <row r="133" spans="1:19" ht="24" x14ac:dyDescent="0.25">
      <c r="A133" s="67">
        <v>2312</v>
      </c>
      <c r="B133" s="119" t="s">
        <v>150</v>
      </c>
      <c r="C133" s="120">
        <f t="shared" si="98"/>
        <v>2960</v>
      </c>
      <c r="D133" s="272">
        <v>2024</v>
      </c>
      <c r="E133" s="273">
        <v>-184</v>
      </c>
      <c r="F133" s="71">
        <f t="shared" si="157"/>
        <v>1840</v>
      </c>
      <c r="G133" s="272"/>
      <c r="H133" s="469"/>
      <c r="I133" s="71">
        <f t="shared" si="158"/>
        <v>0</v>
      </c>
      <c r="J133" s="126">
        <v>1120</v>
      </c>
      <c r="K133" s="273"/>
      <c r="L133" s="71">
        <f t="shared" si="159"/>
        <v>1120</v>
      </c>
      <c r="M133" s="275"/>
      <c r="N133" s="127"/>
      <c r="O133" s="274">
        <f t="shared" si="160"/>
        <v>0</v>
      </c>
      <c r="P133" s="519" t="s">
        <v>470</v>
      </c>
      <c r="R133" s="460"/>
      <c r="S133" s="460"/>
    </row>
    <row r="134" spans="1:19" hidden="1" x14ac:dyDescent="0.25">
      <c r="A134" s="67">
        <v>2313</v>
      </c>
      <c r="B134" s="119" t="s">
        <v>151</v>
      </c>
      <c r="C134" s="120">
        <f t="shared" si="98"/>
        <v>0</v>
      </c>
      <c r="D134" s="272"/>
      <c r="E134" s="127"/>
      <c r="F134" s="429">
        <f t="shared" si="157"/>
        <v>0</v>
      </c>
      <c r="G134" s="272"/>
      <c r="H134" s="126"/>
      <c r="I134" s="274">
        <f t="shared" si="158"/>
        <v>0</v>
      </c>
      <c r="J134" s="126"/>
      <c r="K134" s="127"/>
      <c r="L134" s="466">
        <f t="shared" si="159"/>
        <v>0</v>
      </c>
      <c r="M134" s="275"/>
      <c r="N134" s="127"/>
      <c r="O134" s="274">
        <f t="shared" si="160"/>
        <v>0</v>
      </c>
      <c r="P134" s="520"/>
      <c r="R134" s="460"/>
      <c r="S134" s="460"/>
    </row>
    <row r="135" spans="1:19" ht="36" customHeight="1" x14ac:dyDescent="0.25">
      <c r="A135" s="67">
        <v>2314</v>
      </c>
      <c r="B135" s="119" t="s">
        <v>152</v>
      </c>
      <c r="C135" s="120">
        <f t="shared" si="98"/>
        <v>42053</v>
      </c>
      <c r="D135" s="272">
        <v>38009</v>
      </c>
      <c r="E135" s="273">
        <v>-56</v>
      </c>
      <c r="F135" s="71">
        <f t="shared" si="157"/>
        <v>37953</v>
      </c>
      <c r="G135" s="272"/>
      <c r="H135" s="469"/>
      <c r="I135" s="71">
        <f t="shared" si="158"/>
        <v>0</v>
      </c>
      <c r="J135" s="126">
        <v>4100</v>
      </c>
      <c r="K135" s="273"/>
      <c r="L135" s="71">
        <f t="shared" si="159"/>
        <v>4100</v>
      </c>
      <c r="M135" s="275"/>
      <c r="N135" s="127"/>
      <c r="O135" s="274">
        <f t="shared" si="160"/>
        <v>0</v>
      </c>
      <c r="P135" s="519" t="s">
        <v>470</v>
      </c>
      <c r="R135" s="460"/>
      <c r="S135" s="460"/>
    </row>
    <row r="136" spans="1:19" hidden="1" x14ac:dyDescent="0.25">
      <c r="A136" s="277">
        <v>2320</v>
      </c>
      <c r="B136" s="119" t="s">
        <v>153</v>
      </c>
      <c r="C136" s="120">
        <f t="shared" si="98"/>
        <v>0</v>
      </c>
      <c r="D136" s="278">
        <f>SUM(D137:D139)</f>
        <v>0</v>
      </c>
      <c r="E136" s="281">
        <f t="shared" ref="E136:F136" si="161">SUM(E137:E139)</f>
        <v>0</v>
      </c>
      <c r="F136" s="429">
        <f t="shared" si="161"/>
        <v>0</v>
      </c>
      <c r="G136" s="278">
        <f>SUM(G137:G139)</f>
        <v>0</v>
      </c>
      <c r="H136" s="280">
        <f t="shared" ref="H136:I136" si="162">SUM(H137:H139)</f>
        <v>0</v>
      </c>
      <c r="I136" s="274">
        <f t="shared" si="162"/>
        <v>0</v>
      </c>
      <c r="J136" s="280">
        <f>SUM(J137:J139)</f>
        <v>0</v>
      </c>
      <c r="K136" s="281">
        <f t="shared" ref="K136:L136" si="163">SUM(K137:K139)</f>
        <v>0</v>
      </c>
      <c r="L136" s="466">
        <f t="shared" si="163"/>
        <v>0</v>
      </c>
      <c r="M136" s="120">
        <f>SUM(M137:M139)</f>
        <v>0</v>
      </c>
      <c r="N136" s="281">
        <f t="shared" ref="N136:O136" si="164">SUM(N137:N139)</f>
        <v>0</v>
      </c>
      <c r="O136" s="274">
        <f t="shared" si="164"/>
        <v>0</v>
      </c>
      <c r="P136" s="520"/>
      <c r="R136" s="460"/>
      <c r="S136" s="460"/>
    </row>
    <row r="137" spans="1:19" hidden="1" x14ac:dyDescent="0.25">
      <c r="A137" s="67">
        <v>2321</v>
      </c>
      <c r="B137" s="119" t="s">
        <v>154</v>
      </c>
      <c r="C137" s="120">
        <f t="shared" si="98"/>
        <v>0</v>
      </c>
      <c r="D137" s="272"/>
      <c r="E137" s="127"/>
      <c r="F137" s="429">
        <f t="shared" ref="F137:F140" si="165">D137+E137</f>
        <v>0</v>
      </c>
      <c r="G137" s="272"/>
      <c r="H137" s="126"/>
      <c r="I137" s="274">
        <f t="shared" ref="I137:I140" si="166">G137+H137</f>
        <v>0</v>
      </c>
      <c r="J137" s="126"/>
      <c r="K137" s="127"/>
      <c r="L137" s="466">
        <f t="shared" ref="L137:L140" si="167">J137+K137</f>
        <v>0</v>
      </c>
      <c r="M137" s="275"/>
      <c r="N137" s="127"/>
      <c r="O137" s="274">
        <f t="shared" ref="O137:O140" si="168">M137+N137</f>
        <v>0</v>
      </c>
      <c r="P137" s="520"/>
      <c r="R137" s="460"/>
      <c r="S137" s="460"/>
    </row>
    <row r="138" spans="1:19" hidden="1" x14ac:dyDescent="0.25">
      <c r="A138" s="67">
        <v>2322</v>
      </c>
      <c r="B138" s="119" t="s">
        <v>155</v>
      </c>
      <c r="C138" s="120">
        <f t="shared" si="98"/>
        <v>0</v>
      </c>
      <c r="D138" s="272"/>
      <c r="E138" s="127"/>
      <c r="F138" s="429">
        <f t="shared" si="165"/>
        <v>0</v>
      </c>
      <c r="G138" s="272"/>
      <c r="H138" s="126"/>
      <c r="I138" s="274">
        <f t="shared" si="166"/>
        <v>0</v>
      </c>
      <c r="J138" s="126"/>
      <c r="K138" s="127"/>
      <c r="L138" s="466">
        <f t="shared" si="167"/>
        <v>0</v>
      </c>
      <c r="M138" s="275"/>
      <c r="N138" s="127"/>
      <c r="O138" s="274">
        <f t="shared" si="168"/>
        <v>0</v>
      </c>
      <c r="P138" s="520"/>
      <c r="R138" s="460"/>
      <c r="S138" s="460"/>
    </row>
    <row r="139" spans="1:19" ht="10.5" hidden="1" customHeight="1" x14ac:dyDescent="0.25">
      <c r="A139" s="67">
        <v>2329</v>
      </c>
      <c r="B139" s="119" t="s">
        <v>156</v>
      </c>
      <c r="C139" s="120">
        <f t="shared" si="98"/>
        <v>0</v>
      </c>
      <c r="D139" s="272"/>
      <c r="E139" s="127"/>
      <c r="F139" s="429">
        <f t="shared" si="165"/>
        <v>0</v>
      </c>
      <c r="G139" s="272"/>
      <c r="H139" s="126"/>
      <c r="I139" s="274">
        <f t="shared" si="166"/>
        <v>0</v>
      </c>
      <c r="J139" s="126"/>
      <c r="K139" s="127"/>
      <c r="L139" s="466">
        <f t="shared" si="167"/>
        <v>0</v>
      </c>
      <c r="M139" s="275"/>
      <c r="N139" s="127"/>
      <c r="O139" s="274">
        <f t="shared" si="168"/>
        <v>0</v>
      </c>
      <c r="P139" s="520"/>
      <c r="R139" s="460"/>
      <c r="S139" s="460"/>
    </row>
    <row r="140" spans="1:19" hidden="1" x14ac:dyDescent="0.25">
      <c r="A140" s="277">
        <v>2330</v>
      </c>
      <c r="B140" s="119" t="s">
        <v>157</v>
      </c>
      <c r="C140" s="120">
        <f t="shared" si="98"/>
        <v>0</v>
      </c>
      <c r="D140" s="272"/>
      <c r="E140" s="127"/>
      <c r="F140" s="429">
        <f t="shared" si="165"/>
        <v>0</v>
      </c>
      <c r="G140" s="272"/>
      <c r="H140" s="126"/>
      <c r="I140" s="274">
        <f t="shared" si="166"/>
        <v>0</v>
      </c>
      <c r="J140" s="126"/>
      <c r="K140" s="127"/>
      <c r="L140" s="466">
        <f t="shared" si="167"/>
        <v>0</v>
      </c>
      <c r="M140" s="275"/>
      <c r="N140" s="127"/>
      <c r="O140" s="274">
        <f t="shared" si="168"/>
        <v>0</v>
      </c>
      <c r="P140" s="520"/>
      <c r="R140" s="460"/>
      <c r="S140" s="460"/>
    </row>
    <row r="141" spans="1:19" ht="48" hidden="1" x14ac:dyDescent="0.25">
      <c r="A141" s="277">
        <v>2340</v>
      </c>
      <c r="B141" s="119" t="s">
        <v>158</v>
      </c>
      <c r="C141" s="120">
        <f t="shared" si="98"/>
        <v>0</v>
      </c>
      <c r="D141" s="278">
        <f>SUM(D142:D143)</f>
        <v>0</v>
      </c>
      <c r="E141" s="281">
        <f t="shared" ref="E141:F141" si="169">SUM(E142:E143)</f>
        <v>0</v>
      </c>
      <c r="F141" s="429">
        <f t="shared" si="169"/>
        <v>0</v>
      </c>
      <c r="G141" s="278">
        <f>SUM(G142:G143)</f>
        <v>0</v>
      </c>
      <c r="H141" s="280">
        <f t="shared" ref="H141:I141" si="170">SUM(H142:H143)</f>
        <v>0</v>
      </c>
      <c r="I141" s="274">
        <f t="shared" si="170"/>
        <v>0</v>
      </c>
      <c r="J141" s="280">
        <f>SUM(J142:J143)</f>
        <v>0</v>
      </c>
      <c r="K141" s="281">
        <f t="shared" ref="K141:L141" si="171">SUM(K142:K143)</f>
        <v>0</v>
      </c>
      <c r="L141" s="466">
        <f t="shared" si="171"/>
        <v>0</v>
      </c>
      <c r="M141" s="120">
        <f>SUM(M142:M143)</f>
        <v>0</v>
      </c>
      <c r="N141" s="281">
        <f t="shared" ref="N141:O141" si="172">SUM(N142:N143)</f>
        <v>0</v>
      </c>
      <c r="O141" s="274">
        <f t="shared" si="172"/>
        <v>0</v>
      </c>
      <c r="P141" s="520"/>
      <c r="R141" s="460"/>
      <c r="S141" s="460"/>
    </row>
    <row r="142" spans="1:19" hidden="1" x14ac:dyDescent="0.25">
      <c r="A142" s="67">
        <v>2341</v>
      </c>
      <c r="B142" s="119" t="s">
        <v>159</v>
      </c>
      <c r="C142" s="120">
        <f t="shared" si="98"/>
        <v>0</v>
      </c>
      <c r="D142" s="272"/>
      <c r="E142" s="127"/>
      <c r="F142" s="429">
        <f t="shared" ref="F142:F143" si="173">D142+E142</f>
        <v>0</v>
      </c>
      <c r="G142" s="272"/>
      <c r="H142" s="126"/>
      <c r="I142" s="274">
        <f t="shared" ref="I142:I143" si="174">G142+H142</f>
        <v>0</v>
      </c>
      <c r="J142" s="126"/>
      <c r="K142" s="127"/>
      <c r="L142" s="466">
        <f t="shared" ref="L142:L143" si="175">J142+K142</f>
        <v>0</v>
      </c>
      <c r="M142" s="275"/>
      <c r="N142" s="127"/>
      <c r="O142" s="274">
        <f t="shared" ref="O142:O143" si="176">M142+N142</f>
        <v>0</v>
      </c>
      <c r="P142" s="520"/>
      <c r="R142" s="460"/>
      <c r="S142" s="460"/>
    </row>
    <row r="143" spans="1:19" ht="24" hidden="1" x14ac:dyDescent="0.25">
      <c r="A143" s="67">
        <v>2344</v>
      </c>
      <c r="B143" s="119" t="s">
        <v>160</v>
      </c>
      <c r="C143" s="120">
        <f t="shared" si="98"/>
        <v>0</v>
      </c>
      <c r="D143" s="272"/>
      <c r="E143" s="127"/>
      <c r="F143" s="429">
        <f t="shared" si="173"/>
        <v>0</v>
      </c>
      <c r="G143" s="272"/>
      <c r="H143" s="126"/>
      <c r="I143" s="274">
        <f t="shared" si="174"/>
        <v>0</v>
      </c>
      <c r="J143" s="126"/>
      <c r="K143" s="127"/>
      <c r="L143" s="466">
        <f t="shared" si="175"/>
        <v>0</v>
      </c>
      <c r="M143" s="275"/>
      <c r="N143" s="127"/>
      <c r="O143" s="274">
        <f t="shared" si="176"/>
        <v>0</v>
      </c>
      <c r="P143" s="520"/>
      <c r="R143" s="460"/>
      <c r="S143" s="460"/>
    </row>
    <row r="144" spans="1:19" ht="24" hidden="1" x14ac:dyDescent="0.25">
      <c r="A144" s="258">
        <v>2350</v>
      </c>
      <c r="B144" s="191" t="s">
        <v>161</v>
      </c>
      <c r="C144" s="199">
        <f t="shared" si="98"/>
        <v>0</v>
      </c>
      <c r="D144" s="259">
        <f>SUM(D145:D150)</f>
        <v>0</v>
      </c>
      <c r="E144" s="264">
        <f t="shared" ref="E144:F144" si="177">SUM(E145:E150)</f>
        <v>0</v>
      </c>
      <c r="F144" s="462">
        <f t="shared" si="177"/>
        <v>0</v>
      </c>
      <c r="G144" s="259">
        <f>SUM(G145:G150)</f>
        <v>0</v>
      </c>
      <c r="H144" s="262">
        <f t="shared" ref="H144:I144" si="178">SUM(H145:H150)</f>
        <v>0</v>
      </c>
      <c r="I144" s="263">
        <f t="shared" si="178"/>
        <v>0</v>
      </c>
      <c r="J144" s="262">
        <f>SUM(J145:J150)</f>
        <v>0</v>
      </c>
      <c r="K144" s="264">
        <f t="shared" ref="K144:L144" si="179">SUM(K145:K150)</f>
        <v>0</v>
      </c>
      <c r="L144" s="463">
        <f t="shared" si="179"/>
        <v>0</v>
      </c>
      <c r="M144" s="199">
        <f>SUM(M145:M150)</f>
        <v>0</v>
      </c>
      <c r="N144" s="264">
        <f t="shared" ref="N144:O144" si="180">SUM(N145:N150)</f>
        <v>0</v>
      </c>
      <c r="O144" s="263">
        <f t="shared" si="180"/>
        <v>0</v>
      </c>
      <c r="P144" s="519"/>
      <c r="R144" s="460"/>
      <c r="S144" s="460"/>
    </row>
    <row r="145" spans="1:19" hidden="1" x14ac:dyDescent="0.25">
      <c r="A145" s="56">
        <v>2351</v>
      </c>
      <c r="B145" s="107" t="s">
        <v>162</v>
      </c>
      <c r="C145" s="108">
        <f t="shared" si="98"/>
        <v>0</v>
      </c>
      <c r="D145" s="266"/>
      <c r="E145" s="115"/>
      <c r="F145" s="464">
        <f t="shared" ref="F145:F150" si="181">D145+E145</f>
        <v>0</v>
      </c>
      <c r="G145" s="266"/>
      <c r="H145" s="114"/>
      <c r="I145" s="269">
        <f t="shared" ref="I145:I150" si="182">G145+H145</f>
        <v>0</v>
      </c>
      <c r="J145" s="114"/>
      <c r="K145" s="115"/>
      <c r="L145" s="465">
        <f t="shared" ref="L145:L150" si="183">J145+K145</f>
        <v>0</v>
      </c>
      <c r="M145" s="270"/>
      <c r="N145" s="115"/>
      <c r="O145" s="269">
        <f t="shared" ref="O145:O150" si="184">M145+N145</f>
        <v>0</v>
      </c>
      <c r="P145" s="523"/>
      <c r="R145" s="460"/>
      <c r="S145" s="460"/>
    </row>
    <row r="146" spans="1:19" hidden="1" x14ac:dyDescent="0.25">
      <c r="A146" s="67">
        <v>2352</v>
      </c>
      <c r="B146" s="119" t="s">
        <v>163</v>
      </c>
      <c r="C146" s="120">
        <f t="shared" si="98"/>
        <v>0</v>
      </c>
      <c r="D146" s="272"/>
      <c r="E146" s="127"/>
      <c r="F146" s="429">
        <f t="shared" si="181"/>
        <v>0</v>
      </c>
      <c r="G146" s="272"/>
      <c r="H146" s="126"/>
      <c r="I146" s="274">
        <f t="shared" si="182"/>
        <v>0</v>
      </c>
      <c r="J146" s="126"/>
      <c r="K146" s="127"/>
      <c r="L146" s="466">
        <f t="shared" si="183"/>
        <v>0</v>
      </c>
      <c r="M146" s="275"/>
      <c r="N146" s="127"/>
      <c r="O146" s="274">
        <f t="shared" si="184"/>
        <v>0</v>
      </c>
      <c r="P146" s="520"/>
      <c r="R146" s="460"/>
      <c r="S146" s="460"/>
    </row>
    <row r="147" spans="1:19" ht="24" hidden="1" x14ac:dyDescent="0.25">
      <c r="A147" s="67">
        <v>2353</v>
      </c>
      <c r="B147" s="119" t="s">
        <v>164</v>
      </c>
      <c r="C147" s="120">
        <f t="shared" si="98"/>
        <v>0</v>
      </c>
      <c r="D147" s="272"/>
      <c r="E147" s="127"/>
      <c r="F147" s="429">
        <f t="shared" si="181"/>
        <v>0</v>
      </c>
      <c r="G147" s="272"/>
      <c r="H147" s="126"/>
      <c r="I147" s="274">
        <f t="shared" si="182"/>
        <v>0</v>
      </c>
      <c r="J147" s="126"/>
      <c r="K147" s="127"/>
      <c r="L147" s="466">
        <f t="shared" si="183"/>
        <v>0</v>
      </c>
      <c r="M147" s="275"/>
      <c r="N147" s="127"/>
      <c r="O147" s="274">
        <f t="shared" si="184"/>
        <v>0</v>
      </c>
      <c r="P147" s="520"/>
      <c r="R147" s="460"/>
      <c r="S147" s="460"/>
    </row>
    <row r="148" spans="1:19" ht="24" hidden="1" x14ac:dyDescent="0.25">
      <c r="A148" s="67">
        <v>2354</v>
      </c>
      <c r="B148" s="119" t="s">
        <v>165</v>
      </c>
      <c r="C148" s="120">
        <f t="shared" si="98"/>
        <v>0</v>
      </c>
      <c r="D148" s="272"/>
      <c r="E148" s="127"/>
      <c r="F148" s="429">
        <f t="shared" si="181"/>
        <v>0</v>
      </c>
      <c r="G148" s="272"/>
      <c r="H148" s="126"/>
      <c r="I148" s="274">
        <f t="shared" si="182"/>
        <v>0</v>
      </c>
      <c r="J148" s="126"/>
      <c r="K148" s="127"/>
      <c r="L148" s="466">
        <f t="shared" si="183"/>
        <v>0</v>
      </c>
      <c r="M148" s="275"/>
      <c r="N148" s="127"/>
      <c r="O148" s="274">
        <f t="shared" si="184"/>
        <v>0</v>
      </c>
      <c r="P148" s="520"/>
      <c r="R148" s="460"/>
      <c r="S148" s="460"/>
    </row>
    <row r="149" spans="1:19" ht="24" hidden="1" x14ac:dyDescent="0.25">
      <c r="A149" s="67">
        <v>2355</v>
      </c>
      <c r="B149" s="119" t="s">
        <v>166</v>
      </c>
      <c r="C149" s="120">
        <f t="shared" ref="C149:C212" si="185">F149+I149+L149+O149</f>
        <v>0</v>
      </c>
      <c r="D149" s="272"/>
      <c r="E149" s="127"/>
      <c r="F149" s="429">
        <f t="shared" si="181"/>
        <v>0</v>
      </c>
      <c r="G149" s="272"/>
      <c r="H149" s="126"/>
      <c r="I149" s="274">
        <f t="shared" si="182"/>
        <v>0</v>
      </c>
      <c r="J149" s="126"/>
      <c r="K149" s="127"/>
      <c r="L149" s="466">
        <f t="shared" si="183"/>
        <v>0</v>
      </c>
      <c r="M149" s="275"/>
      <c r="N149" s="127"/>
      <c r="O149" s="274">
        <f t="shared" si="184"/>
        <v>0</v>
      </c>
      <c r="P149" s="520"/>
      <c r="R149" s="460"/>
      <c r="S149" s="460"/>
    </row>
    <row r="150" spans="1:19" ht="24" hidden="1" x14ac:dyDescent="0.25">
      <c r="A150" s="67">
        <v>2359</v>
      </c>
      <c r="B150" s="119" t="s">
        <v>167</v>
      </c>
      <c r="C150" s="120">
        <f t="shared" si="185"/>
        <v>0</v>
      </c>
      <c r="D150" s="272"/>
      <c r="E150" s="127"/>
      <c r="F150" s="429">
        <f t="shared" si="181"/>
        <v>0</v>
      </c>
      <c r="G150" s="272"/>
      <c r="H150" s="126"/>
      <c r="I150" s="274">
        <f t="shared" si="182"/>
        <v>0</v>
      </c>
      <c r="J150" s="126"/>
      <c r="K150" s="127"/>
      <c r="L150" s="466">
        <f t="shared" si="183"/>
        <v>0</v>
      </c>
      <c r="M150" s="275"/>
      <c r="N150" s="127"/>
      <c r="O150" s="274">
        <f t="shared" si="184"/>
        <v>0</v>
      </c>
      <c r="P150" s="520"/>
      <c r="R150" s="460"/>
      <c r="S150" s="460"/>
    </row>
    <row r="151" spans="1:19" ht="24.75" customHeight="1" x14ac:dyDescent="0.25">
      <c r="A151" s="277">
        <v>2360</v>
      </c>
      <c r="B151" s="119" t="s">
        <v>168</v>
      </c>
      <c r="C151" s="120">
        <f t="shared" si="185"/>
        <v>36928</v>
      </c>
      <c r="D151" s="278">
        <f>SUM(D152:D158)</f>
        <v>36928</v>
      </c>
      <c r="E151" s="279">
        <f t="shared" ref="E151:F151" si="186">SUM(E152:E158)</f>
        <v>0</v>
      </c>
      <c r="F151" s="71">
        <f t="shared" si="186"/>
        <v>36928</v>
      </c>
      <c r="G151" s="278">
        <f>SUM(G152:G158)</f>
        <v>0</v>
      </c>
      <c r="H151" s="466">
        <f t="shared" ref="H151:I151" si="187">SUM(H152:H158)</f>
        <v>0</v>
      </c>
      <c r="I151" s="71">
        <f t="shared" si="187"/>
        <v>0</v>
      </c>
      <c r="J151" s="280">
        <f>SUM(J152:J158)</f>
        <v>0</v>
      </c>
      <c r="K151" s="279">
        <f t="shared" ref="K151:L151" si="188">SUM(K152:K158)</f>
        <v>0</v>
      </c>
      <c r="L151" s="71">
        <f t="shared" si="188"/>
        <v>0</v>
      </c>
      <c r="M151" s="120">
        <f>SUM(M152:M158)</f>
        <v>0</v>
      </c>
      <c r="N151" s="281">
        <f t="shared" ref="N151:O151" si="189">SUM(N152:N158)</f>
        <v>0</v>
      </c>
      <c r="O151" s="274">
        <f t="shared" si="189"/>
        <v>0</v>
      </c>
      <c r="P151" s="520"/>
      <c r="R151" s="460"/>
      <c r="S151" s="460"/>
    </row>
    <row r="152" spans="1:19" x14ac:dyDescent="0.25">
      <c r="A152" s="66">
        <v>2361</v>
      </c>
      <c r="B152" s="119" t="s">
        <v>169</v>
      </c>
      <c r="C152" s="120">
        <f t="shared" si="185"/>
        <v>36013</v>
      </c>
      <c r="D152" s="272">
        <v>36013</v>
      </c>
      <c r="E152" s="273"/>
      <c r="F152" s="71">
        <f t="shared" ref="F152:F159" si="190">D152+E152</f>
        <v>36013</v>
      </c>
      <c r="G152" s="272"/>
      <c r="H152" s="469"/>
      <c r="I152" s="71">
        <f t="shared" ref="I152:I159" si="191">G152+H152</f>
        <v>0</v>
      </c>
      <c r="J152" s="126"/>
      <c r="K152" s="273"/>
      <c r="L152" s="71">
        <f t="shared" ref="L152:L159" si="192">J152+K152</f>
        <v>0</v>
      </c>
      <c r="M152" s="275"/>
      <c r="N152" s="127"/>
      <c r="O152" s="274">
        <f t="shared" ref="O152:O159" si="193">M152+N152</f>
        <v>0</v>
      </c>
      <c r="P152" s="519"/>
      <c r="R152" s="460"/>
      <c r="S152" s="460"/>
    </row>
    <row r="153" spans="1:19" ht="24" hidden="1" x14ac:dyDescent="0.25">
      <c r="A153" s="66">
        <v>2362</v>
      </c>
      <c r="B153" s="119" t="s">
        <v>170</v>
      </c>
      <c r="C153" s="120">
        <f t="shared" si="185"/>
        <v>0</v>
      </c>
      <c r="D153" s="272"/>
      <c r="E153" s="127"/>
      <c r="F153" s="429">
        <f t="shared" si="190"/>
        <v>0</v>
      </c>
      <c r="G153" s="272"/>
      <c r="H153" s="126"/>
      <c r="I153" s="274">
        <f t="shared" si="191"/>
        <v>0</v>
      </c>
      <c r="J153" s="126"/>
      <c r="K153" s="127"/>
      <c r="L153" s="466">
        <f t="shared" si="192"/>
        <v>0</v>
      </c>
      <c r="M153" s="275"/>
      <c r="N153" s="127"/>
      <c r="O153" s="274">
        <f t="shared" si="193"/>
        <v>0</v>
      </c>
      <c r="P153" s="520"/>
      <c r="R153" s="460"/>
      <c r="S153" s="460"/>
    </row>
    <row r="154" spans="1:19" x14ac:dyDescent="0.25">
      <c r="A154" s="66">
        <v>2363</v>
      </c>
      <c r="B154" s="119" t="s">
        <v>171</v>
      </c>
      <c r="C154" s="120">
        <f t="shared" si="185"/>
        <v>915</v>
      </c>
      <c r="D154" s="272">
        <v>915</v>
      </c>
      <c r="E154" s="273"/>
      <c r="F154" s="71">
        <f t="shared" si="190"/>
        <v>915</v>
      </c>
      <c r="G154" s="272"/>
      <c r="H154" s="469"/>
      <c r="I154" s="71">
        <f t="shared" si="191"/>
        <v>0</v>
      </c>
      <c r="J154" s="126"/>
      <c r="K154" s="273"/>
      <c r="L154" s="71">
        <f t="shared" si="192"/>
        <v>0</v>
      </c>
      <c r="M154" s="275"/>
      <c r="N154" s="127"/>
      <c r="O154" s="274">
        <f t="shared" si="193"/>
        <v>0</v>
      </c>
      <c r="P154" s="520"/>
      <c r="R154" s="460"/>
      <c r="S154" s="460"/>
    </row>
    <row r="155" spans="1:19" hidden="1" x14ac:dyDescent="0.25">
      <c r="A155" s="66">
        <v>2364</v>
      </c>
      <c r="B155" s="119" t="s">
        <v>172</v>
      </c>
      <c r="C155" s="120">
        <f t="shared" si="185"/>
        <v>0</v>
      </c>
      <c r="D155" s="272"/>
      <c r="E155" s="127"/>
      <c r="F155" s="429">
        <f t="shared" si="190"/>
        <v>0</v>
      </c>
      <c r="G155" s="272"/>
      <c r="H155" s="126"/>
      <c r="I155" s="274">
        <f t="shared" si="191"/>
        <v>0</v>
      </c>
      <c r="J155" s="126"/>
      <c r="K155" s="127"/>
      <c r="L155" s="466">
        <f t="shared" si="192"/>
        <v>0</v>
      </c>
      <c r="M155" s="275"/>
      <c r="N155" s="127"/>
      <c r="O155" s="274">
        <f t="shared" si="193"/>
        <v>0</v>
      </c>
      <c r="P155" s="520"/>
      <c r="R155" s="460"/>
      <c r="S155" s="460"/>
    </row>
    <row r="156" spans="1:19" ht="12.75" hidden="1" customHeight="1" x14ac:dyDescent="0.25">
      <c r="A156" s="66">
        <v>2365</v>
      </c>
      <c r="B156" s="119" t="s">
        <v>173</v>
      </c>
      <c r="C156" s="120">
        <f t="shared" si="185"/>
        <v>0</v>
      </c>
      <c r="D156" s="272"/>
      <c r="E156" s="127"/>
      <c r="F156" s="429">
        <f t="shared" si="190"/>
        <v>0</v>
      </c>
      <c r="G156" s="272"/>
      <c r="H156" s="126"/>
      <c r="I156" s="274">
        <f t="shared" si="191"/>
        <v>0</v>
      </c>
      <c r="J156" s="126"/>
      <c r="K156" s="127"/>
      <c r="L156" s="466">
        <f t="shared" si="192"/>
        <v>0</v>
      </c>
      <c r="M156" s="275"/>
      <c r="N156" s="127"/>
      <c r="O156" s="274">
        <f t="shared" si="193"/>
        <v>0</v>
      </c>
      <c r="P156" s="520"/>
      <c r="R156" s="460"/>
      <c r="S156" s="460"/>
    </row>
    <row r="157" spans="1:19" ht="36" hidden="1" x14ac:dyDescent="0.25">
      <c r="A157" s="66">
        <v>2366</v>
      </c>
      <c r="B157" s="119" t="s">
        <v>174</v>
      </c>
      <c r="C157" s="120">
        <f t="shared" si="185"/>
        <v>0</v>
      </c>
      <c r="D157" s="272"/>
      <c r="E157" s="127"/>
      <c r="F157" s="429">
        <f t="shared" si="190"/>
        <v>0</v>
      </c>
      <c r="G157" s="272"/>
      <c r="H157" s="126"/>
      <c r="I157" s="274">
        <f t="shared" si="191"/>
        <v>0</v>
      </c>
      <c r="J157" s="126"/>
      <c r="K157" s="127"/>
      <c r="L157" s="466">
        <f t="shared" si="192"/>
        <v>0</v>
      </c>
      <c r="M157" s="275"/>
      <c r="N157" s="127"/>
      <c r="O157" s="274">
        <f t="shared" si="193"/>
        <v>0</v>
      </c>
      <c r="P157" s="520"/>
      <c r="R157" s="460"/>
      <c r="S157" s="460"/>
    </row>
    <row r="158" spans="1:19" ht="48" hidden="1" x14ac:dyDescent="0.25">
      <c r="A158" s="66">
        <v>2369</v>
      </c>
      <c r="B158" s="119" t="s">
        <v>175</v>
      </c>
      <c r="C158" s="120">
        <f t="shared" si="185"/>
        <v>0</v>
      </c>
      <c r="D158" s="272"/>
      <c r="E158" s="127"/>
      <c r="F158" s="429">
        <f t="shared" si="190"/>
        <v>0</v>
      </c>
      <c r="G158" s="272"/>
      <c r="H158" s="126"/>
      <c r="I158" s="274">
        <f t="shared" si="191"/>
        <v>0</v>
      </c>
      <c r="J158" s="126"/>
      <c r="K158" s="127"/>
      <c r="L158" s="466">
        <f t="shared" si="192"/>
        <v>0</v>
      </c>
      <c r="M158" s="275"/>
      <c r="N158" s="127"/>
      <c r="O158" s="274">
        <f t="shared" si="193"/>
        <v>0</v>
      </c>
      <c r="P158" s="520"/>
      <c r="R158" s="460"/>
      <c r="S158" s="460"/>
    </row>
    <row r="159" spans="1:19" hidden="1" x14ac:dyDescent="0.25">
      <c r="A159" s="258">
        <v>2370</v>
      </c>
      <c r="B159" s="191" t="s">
        <v>176</v>
      </c>
      <c r="C159" s="199">
        <f t="shared" si="185"/>
        <v>0</v>
      </c>
      <c r="D159" s="282"/>
      <c r="E159" s="285"/>
      <c r="F159" s="462">
        <f t="shared" si="190"/>
        <v>0</v>
      </c>
      <c r="G159" s="282"/>
      <c r="H159" s="284"/>
      <c r="I159" s="263">
        <f t="shared" si="191"/>
        <v>0</v>
      </c>
      <c r="J159" s="284"/>
      <c r="K159" s="285"/>
      <c r="L159" s="463">
        <f t="shared" si="192"/>
        <v>0</v>
      </c>
      <c r="M159" s="286"/>
      <c r="N159" s="285"/>
      <c r="O159" s="263">
        <f t="shared" si="193"/>
        <v>0</v>
      </c>
      <c r="P159" s="519"/>
      <c r="R159" s="460"/>
      <c r="S159" s="460"/>
    </row>
    <row r="160" spans="1:19" hidden="1" x14ac:dyDescent="0.25">
      <c r="A160" s="258">
        <v>2380</v>
      </c>
      <c r="B160" s="191" t="s">
        <v>177</v>
      </c>
      <c r="C160" s="199">
        <f t="shared" si="185"/>
        <v>0</v>
      </c>
      <c r="D160" s="259">
        <f>SUM(D161:D162)</f>
        <v>0</v>
      </c>
      <c r="E160" s="264">
        <f t="shared" ref="E160:F160" si="194">SUM(E161:E162)</f>
        <v>0</v>
      </c>
      <c r="F160" s="462">
        <f t="shared" si="194"/>
        <v>0</v>
      </c>
      <c r="G160" s="259">
        <f>SUM(G161:G162)</f>
        <v>0</v>
      </c>
      <c r="H160" s="262">
        <f t="shared" ref="H160:I160" si="195">SUM(H161:H162)</f>
        <v>0</v>
      </c>
      <c r="I160" s="263">
        <f t="shared" si="195"/>
        <v>0</v>
      </c>
      <c r="J160" s="262">
        <f>SUM(J161:J162)</f>
        <v>0</v>
      </c>
      <c r="K160" s="264">
        <f t="shared" ref="K160:L160" si="196">SUM(K161:K162)</f>
        <v>0</v>
      </c>
      <c r="L160" s="463">
        <f t="shared" si="196"/>
        <v>0</v>
      </c>
      <c r="M160" s="199">
        <f>SUM(M161:M162)</f>
        <v>0</v>
      </c>
      <c r="N160" s="264">
        <f t="shared" ref="N160:O160" si="197">SUM(N161:N162)</f>
        <v>0</v>
      </c>
      <c r="O160" s="263">
        <f t="shared" si="197"/>
        <v>0</v>
      </c>
      <c r="P160" s="519"/>
      <c r="R160" s="460"/>
      <c r="S160" s="460"/>
    </row>
    <row r="161" spans="1:19" hidden="1" x14ac:dyDescent="0.25">
      <c r="A161" s="55">
        <v>2381</v>
      </c>
      <c r="B161" s="107" t="s">
        <v>178</v>
      </c>
      <c r="C161" s="108">
        <f t="shared" si="185"/>
        <v>0</v>
      </c>
      <c r="D161" s="266"/>
      <c r="E161" s="115"/>
      <c r="F161" s="464">
        <f t="shared" ref="F161:F164" si="198">D161+E161</f>
        <v>0</v>
      </c>
      <c r="G161" s="266"/>
      <c r="H161" s="114"/>
      <c r="I161" s="269">
        <f t="shared" ref="I161:I164" si="199">G161+H161</f>
        <v>0</v>
      </c>
      <c r="J161" s="114"/>
      <c r="K161" s="115"/>
      <c r="L161" s="465">
        <f t="shared" ref="L161:L164" si="200">J161+K161</f>
        <v>0</v>
      </c>
      <c r="M161" s="270"/>
      <c r="N161" s="115"/>
      <c r="O161" s="269">
        <f t="shared" ref="O161:O164" si="201">M161+N161</f>
        <v>0</v>
      </c>
      <c r="P161" s="523"/>
      <c r="R161" s="460"/>
      <c r="S161" s="460"/>
    </row>
    <row r="162" spans="1:19" ht="24" hidden="1" x14ac:dyDescent="0.25">
      <c r="A162" s="66">
        <v>2389</v>
      </c>
      <c r="B162" s="119" t="s">
        <v>179</v>
      </c>
      <c r="C162" s="120">
        <f t="shared" si="185"/>
        <v>0</v>
      </c>
      <c r="D162" s="272"/>
      <c r="E162" s="127"/>
      <c r="F162" s="429">
        <f t="shared" si="198"/>
        <v>0</v>
      </c>
      <c r="G162" s="272"/>
      <c r="H162" s="126"/>
      <c r="I162" s="274">
        <f t="shared" si="199"/>
        <v>0</v>
      </c>
      <c r="J162" s="126"/>
      <c r="K162" s="127"/>
      <c r="L162" s="466">
        <f t="shared" si="200"/>
        <v>0</v>
      </c>
      <c r="M162" s="275"/>
      <c r="N162" s="127"/>
      <c r="O162" s="274">
        <f t="shared" si="201"/>
        <v>0</v>
      </c>
      <c r="P162" s="520"/>
      <c r="R162" s="460"/>
      <c r="S162" s="460"/>
    </row>
    <row r="163" spans="1:19" x14ac:dyDescent="0.25">
      <c r="A163" s="258">
        <v>2390</v>
      </c>
      <c r="B163" s="191" t="s">
        <v>180</v>
      </c>
      <c r="C163" s="199">
        <f t="shared" si="185"/>
        <v>586</v>
      </c>
      <c r="D163" s="282">
        <v>586</v>
      </c>
      <c r="E163" s="283"/>
      <c r="F163" s="261">
        <f t="shared" si="198"/>
        <v>586</v>
      </c>
      <c r="G163" s="282"/>
      <c r="H163" s="467"/>
      <c r="I163" s="261">
        <f t="shared" si="199"/>
        <v>0</v>
      </c>
      <c r="J163" s="284"/>
      <c r="K163" s="283"/>
      <c r="L163" s="261">
        <f t="shared" si="200"/>
        <v>0</v>
      </c>
      <c r="M163" s="286"/>
      <c r="N163" s="285"/>
      <c r="O163" s="263">
        <f t="shared" si="201"/>
        <v>0</v>
      </c>
      <c r="P163" s="519"/>
      <c r="R163" s="460"/>
      <c r="S163" s="460"/>
    </row>
    <row r="164" spans="1:19" hidden="1" x14ac:dyDescent="0.25">
      <c r="A164" s="90">
        <v>2400</v>
      </c>
      <c r="B164" s="251" t="s">
        <v>181</v>
      </c>
      <c r="C164" s="91">
        <f t="shared" si="185"/>
        <v>0</v>
      </c>
      <c r="D164" s="298"/>
      <c r="E164" s="301"/>
      <c r="F164" s="435">
        <f t="shared" si="198"/>
        <v>0</v>
      </c>
      <c r="G164" s="298"/>
      <c r="H164" s="300"/>
      <c r="I164" s="105">
        <f t="shared" si="199"/>
        <v>0</v>
      </c>
      <c r="J164" s="300"/>
      <c r="K164" s="301"/>
      <c r="L164" s="438">
        <f t="shared" si="200"/>
        <v>0</v>
      </c>
      <c r="M164" s="302"/>
      <c r="N164" s="301"/>
      <c r="O164" s="105">
        <f t="shared" si="201"/>
        <v>0</v>
      </c>
      <c r="P164" s="522"/>
      <c r="R164" s="460"/>
      <c r="S164" s="460"/>
    </row>
    <row r="165" spans="1:19" ht="24" hidden="1" x14ac:dyDescent="0.25">
      <c r="A165" s="90">
        <v>2500</v>
      </c>
      <c r="B165" s="251" t="s">
        <v>182</v>
      </c>
      <c r="C165" s="91">
        <f t="shared" si="185"/>
        <v>0</v>
      </c>
      <c r="D165" s="252">
        <f>SUM(D166,D171)</f>
        <v>0</v>
      </c>
      <c r="E165" s="104">
        <f t="shared" ref="E165:O165" si="202">SUM(E166,E171)</f>
        <v>0</v>
      </c>
      <c r="F165" s="435">
        <f t="shared" si="202"/>
        <v>0</v>
      </c>
      <c r="G165" s="252">
        <f t="shared" si="202"/>
        <v>0</v>
      </c>
      <c r="H165" s="103">
        <f t="shared" si="202"/>
        <v>0</v>
      </c>
      <c r="I165" s="105">
        <f t="shared" si="202"/>
        <v>0</v>
      </c>
      <c r="J165" s="103">
        <f t="shared" si="202"/>
        <v>0</v>
      </c>
      <c r="K165" s="104">
        <f t="shared" si="202"/>
        <v>0</v>
      </c>
      <c r="L165" s="438">
        <f t="shared" si="202"/>
        <v>0</v>
      </c>
      <c r="M165" s="254">
        <f t="shared" si="202"/>
        <v>0</v>
      </c>
      <c r="N165" s="255">
        <f t="shared" si="202"/>
        <v>0</v>
      </c>
      <c r="O165" s="256">
        <f t="shared" si="202"/>
        <v>0</v>
      </c>
      <c r="P165" s="529"/>
      <c r="R165" s="460"/>
      <c r="S165" s="460"/>
    </row>
    <row r="166" spans="1:19" ht="16.5" hidden="1" customHeight="1" x14ac:dyDescent="0.25">
      <c r="A166" s="421">
        <v>2510</v>
      </c>
      <c r="B166" s="107" t="s">
        <v>183</v>
      </c>
      <c r="C166" s="108">
        <f t="shared" si="185"/>
        <v>0</v>
      </c>
      <c r="D166" s="289">
        <f>SUM(D167:D170)</f>
        <v>0</v>
      </c>
      <c r="E166" s="292">
        <f t="shared" ref="E166:O166" si="203">SUM(E167:E170)</f>
        <v>0</v>
      </c>
      <c r="F166" s="464">
        <f t="shared" si="203"/>
        <v>0</v>
      </c>
      <c r="G166" s="289">
        <f t="shared" si="203"/>
        <v>0</v>
      </c>
      <c r="H166" s="291">
        <f t="shared" si="203"/>
        <v>0</v>
      </c>
      <c r="I166" s="269">
        <f t="shared" si="203"/>
        <v>0</v>
      </c>
      <c r="J166" s="291">
        <f t="shared" si="203"/>
        <v>0</v>
      </c>
      <c r="K166" s="292">
        <f t="shared" si="203"/>
        <v>0</v>
      </c>
      <c r="L166" s="465">
        <f t="shared" si="203"/>
        <v>0</v>
      </c>
      <c r="M166" s="133">
        <f t="shared" si="203"/>
        <v>0</v>
      </c>
      <c r="N166" s="304">
        <f t="shared" si="203"/>
        <v>0</v>
      </c>
      <c r="O166" s="305">
        <f t="shared" si="203"/>
        <v>0</v>
      </c>
      <c r="P166" s="530"/>
      <c r="R166" s="460"/>
      <c r="S166" s="460"/>
    </row>
    <row r="167" spans="1:19" ht="24" hidden="1" x14ac:dyDescent="0.25">
      <c r="A167" s="67">
        <v>2512</v>
      </c>
      <c r="B167" s="119" t="s">
        <v>184</v>
      </c>
      <c r="C167" s="120">
        <f t="shared" si="185"/>
        <v>0</v>
      </c>
      <c r="D167" s="272"/>
      <c r="E167" s="127"/>
      <c r="F167" s="429">
        <f t="shared" ref="F167:F172" si="204">D167+E167</f>
        <v>0</v>
      </c>
      <c r="G167" s="272"/>
      <c r="H167" s="126"/>
      <c r="I167" s="274">
        <f t="shared" ref="I167:I172" si="205">G167+H167</f>
        <v>0</v>
      </c>
      <c r="J167" s="126"/>
      <c r="K167" s="127"/>
      <c r="L167" s="466">
        <f t="shared" ref="L167:L172" si="206">J167+K167</f>
        <v>0</v>
      </c>
      <c r="M167" s="275"/>
      <c r="N167" s="127"/>
      <c r="O167" s="274">
        <f t="shared" ref="O167:O172" si="207">M167+N167</f>
        <v>0</v>
      </c>
      <c r="P167" s="520"/>
      <c r="R167" s="460"/>
      <c r="S167" s="460"/>
    </row>
    <row r="168" spans="1:19" ht="36" hidden="1" x14ac:dyDescent="0.25">
      <c r="A168" s="67">
        <v>2513</v>
      </c>
      <c r="B168" s="119" t="s">
        <v>185</v>
      </c>
      <c r="C168" s="120">
        <f t="shared" si="185"/>
        <v>0</v>
      </c>
      <c r="D168" s="272"/>
      <c r="E168" s="127"/>
      <c r="F168" s="429">
        <f t="shared" si="204"/>
        <v>0</v>
      </c>
      <c r="G168" s="272"/>
      <c r="H168" s="126"/>
      <c r="I168" s="274">
        <f t="shared" si="205"/>
        <v>0</v>
      </c>
      <c r="J168" s="126"/>
      <c r="K168" s="127"/>
      <c r="L168" s="466">
        <f t="shared" si="206"/>
        <v>0</v>
      </c>
      <c r="M168" s="275"/>
      <c r="N168" s="127"/>
      <c r="O168" s="274">
        <f t="shared" si="207"/>
        <v>0</v>
      </c>
      <c r="P168" s="520"/>
      <c r="R168" s="460"/>
      <c r="S168" s="460"/>
    </row>
    <row r="169" spans="1:19" ht="24" hidden="1" x14ac:dyDescent="0.25">
      <c r="A169" s="67">
        <v>2515</v>
      </c>
      <c r="B169" s="119" t="s">
        <v>186</v>
      </c>
      <c r="C169" s="120">
        <f t="shared" si="185"/>
        <v>0</v>
      </c>
      <c r="D169" s="272"/>
      <c r="E169" s="127"/>
      <c r="F169" s="429">
        <f t="shared" si="204"/>
        <v>0</v>
      </c>
      <c r="G169" s="272"/>
      <c r="H169" s="126"/>
      <c r="I169" s="274">
        <f t="shared" si="205"/>
        <v>0</v>
      </c>
      <c r="J169" s="126"/>
      <c r="K169" s="127"/>
      <c r="L169" s="466">
        <f t="shared" si="206"/>
        <v>0</v>
      </c>
      <c r="M169" s="275"/>
      <c r="N169" s="127"/>
      <c r="O169" s="274">
        <f t="shared" si="207"/>
        <v>0</v>
      </c>
      <c r="P169" s="520"/>
      <c r="R169" s="460"/>
      <c r="S169" s="460"/>
    </row>
    <row r="170" spans="1:19" ht="24" hidden="1" x14ac:dyDescent="0.25">
      <c r="A170" s="67">
        <v>2519</v>
      </c>
      <c r="B170" s="119" t="s">
        <v>187</v>
      </c>
      <c r="C170" s="120">
        <f t="shared" si="185"/>
        <v>0</v>
      </c>
      <c r="D170" s="272"/>
      <c r="E170" s="127"/>
      <c r="F170" s="429">
        <f t="shared" si="204"/>
        <v>0</v>
      </c>
      <c r="G170" s="272"/>
      <c r="H170" s="126"/>
      <c r="I170" s="274">
        <f t="shared" si="205"/>
        <v>0</v>
      </c>
      <c r="J170" s="126"/>
      <c r="K170" s="127"/>
      <c r="L170" s="466">
        <f t="shared" si="206"/>
        <v>0</v>
      </c>
      <c r="M170" s="275"/>
      <c r="N170" s="127"/>
      <c r="O170" s="274">
        <f t="shared" si="207"/>
        <v>0</v>
      </c>
      <c r="P170" s="520"/>
      <c r="R170" s="460"/>
      <c r="S170" s="460"/>
    </row>
    <row r="171" spans="1:19" ht="24" hidden="1" x14ac:dyDescent="0.25">
      <c r="A171" s="277">
        <v>2520</v>
      </c>
      <c r="B171" s="119" t="s">
        <v>188</v>
      </c>
      <c r="C171" s="120">
        <f t="shared" si="185"/>
        <v>0</v>
      </c>
      <c r="D171" s="272"/>
      <c r="E171" s="127"/>
      <c r="F171" s="429">
        <f t="shared" si="204"/>
        <v>0</v>
      </c>
      <c r="G171" s="272"/>
      <c r="H171" s="126"/>
      <c r="I171" s="274">
        <f t="shared" si="205"/>
        <v>0</v>
      </c>
      <c r="J171" s="126"/>
      <c r="K171" s="127"/>
      <c r="L171" s="466">
        <f t="shared" si="206"/>
        <v>0</v>
      </c>
      <c r="M171" s="275"/>
      <c r="N171" s="127"/>
      <c r="O171" s="274">
        <f t="shared" si="207"/>
        <v>0</v>
      </c>
      <c r="P171" s="520"/>
      <c r="R171" s="460"/>
      <c r="S171" s="460"/>
    </row>
    <row r="172" spans="1:19" s="307" customFormat="1" ht="36" hidden="1" customHeight="1" x14ac:dyDescent="0.25">
      <c r="A172" s="24">
        <v>2800</v>
      </c>
      <c r="B172" s="107" t="s">
        <v>189</v>
      </c>
      <c r="C172" s="108">
        <f t="shared" si="185"/>
        <v>0</v>
      </c>
      <c r="D172" s="58"/>
      <c r="E172" s="63"/>
      <c r="F172" s="427">
        <f t="shared" si="204"/>
        <v>0</v>
      </c>
      <c r="G172" s="58"/>
      <c r="H172" s="61"/>
      <c r="I172" s="62">
        <f t="shared" si="205"/>
        <v>0</v>
      </c>
      <c r="J172" s="61"/>
      <c r="K172" s="63"/>
      <c r="L172" s="428">
        <f t="shared" si="206"/>
        <v>0</v>
      </c>
      <c r="M172" s="64"/>
      <c r="N172" s="63"/>
      <c r="O172" s="62">
        <f t="shared" si="207"/>
        <v>0</v>
      </c>
      <c r="P172" s="531"/>
      <c r="R172" s="460"/>
      <c r="S172" s="460"/>
    </row>
    <row r="173" spans="1:19" hidden="1" x14ac:dyDescent="0.25">
      <c r="A173" s="242">
        <v>3000</v>
      </c>
      <c r="B173" s="242" t="s">
        <v>190</v>
      </c>
      <c r="C173" s="243">
        <f t="shared" si="185"/>
        <v>0</v>
      </c>
      <c r="D173" s="244">
        <f>SUM(D174,D184)</f>
        <v>0</v>
      </c>
      <c r="E173" s="249">
        <f t="shared" ref="E173:F173" si="208">SUM(E174,E184)</f>
        <v>0</v>
      </c>
      <c r="F173" s="476">
        <f t="shared" si="208"/>
        <v>0</v>
      </c>
      <c r="G173" s="244">
        <f>SUM(G174,G184)</f>
        <v>0</v>
      </c>
      <c r="H173" s="247">
        <f t="shared" ref="H173:I173" si="209">SUM(H174,H184)</f>
        <v>0</v>
      </c>
      <c r="I173" s="248">
        <f t="shared" si="209"/>
        <v>0</v>
      </c>
      <c r="J173" s="247">
        <f>SUM(J174,J184)</f>
        <v>0</v>
      </c>
      <c r="K173" s="249">
        <f t="shared" ref="K173:L173" si="210">SUM(K174,K184)</f>
        <v>0</v>
      </c>
      <c r="L173" s="461">
        <f t="shared" si="210"/>
        <v>0</v>
      </c>
      <c r="M173" s="243">
        <f>SUM(M174,M184)</f>
        <v>0</v>
      </c>
      <c r="N173" s="249">
        <f t="shared" ref="N173:O173" si="211">SUM(N174,N184)</f>
        <v>0</v>
      </c>
      <c r="O173" s="248">
        <f t="shared" si="211"/>
        <v>0</v>
      </c>
      <c r="P173" s="521"/>
      <c r="R173" s="460"/>
      <c r="S173" s="460"/>
    </row>
    <row r="174" spans="1:19" ht="24" hidden="1" x14ac:dyDescent="0.25">
      <c r="A174" s="90">
        <v>3200</v>
      </c>
      <c r="B174" s="308" t="s">
        <v>191</v>
      </c>
      <c r="C174" s="91">
        <f t="shared" si="185"/>
        <v>0</v>
      </c>
      <c r="D174" s="252">
        <f>SUM(D175,D179)</f>
        <v>0</v>
      </c>
      <c r="E174" s="104">
        <f t="shared" ref="E174:O174" si="212">SUM(E175,E179)</f>
        <v>0</v>
      </c>
      <c r="F174" s="435">
        <f t="shared" si="212"/>
        <v>0</v>
      </c>
      <c r="G174" s="252">
        <f t="shared" si="212"/>
        <v>0</v>
      </c>
      <c r="H174" s="103">
        <f t="shared" si="212"/>
        <v>0</v>
      </c>
      <c r="I174" s="105">
        <f t="shared" si="212"/>
        <v>0</v>
      </c>
      <c r="J174" s="103">
        <f t="shared" si="212"/>
        <v>0</v>
      </c>
      <c r="K174" s="104">
        <f t="shared" si="212"/>
        <v>0</v>
      </c>
      <c r="L174" s="438">
        <f t="shared" si="212"/>
        <v>0</v>
      </c>
      <c r="M174" s="254">
        <f t="shared" si="212"/>
        <v>0</v>
      </c>
      <c r="N174" s="255">
        <f t="shared" si="212"/>
        <v>0</v>
      </c>
      <c r="O174" s="256">
        <f t="shared" si="212"/>
        <v>0</v>
      </c>
      <c r="P174" s="529"/>
      <c r="R174" s="460"/>
      <c r="S174" s="460"/>
    </row>
    <row r="175" spans="1:19" ht="36" hidden="1" x14ac:dyDescent="0.25">
      <c r="A175" s="421">
        <v>3260</v>
      </c>
      <c r="B175" s="107" t="s">
        <v>192</v>
      </c>
      <c r="C175" s="108">
        <f t="shared" si="185"/>
        <v>0</v>
      </c>
      <c r="D175" s="289">
        <f>SUM(D176:D178)</f>
        <v>0</v>
      </c>
      <c r="E175" s="292">
        <f t="shared" ref="E175:F175" si="213">SUM(E176:E178)</f>
        <v>0</v>
      </c>
      <c r="F175" s="464">
        <f t="shared" si="213"/>
        <v>0</v>
      </c>
      <c r="G175" s="289">
        <f>SUM(G176:G178)</f>
        <v>0</v>
      </c>
      <c r="H175" s="291">
        <f t="shared" ref="H175:I175" si="214">SUM(H176:H178)</f>
        <v>0</v>
      </c>
      <c r="I175" s="269">
        <f t="shared" si="214"/>
        <v>0</v>
      </c>
      <c r="J175" s="291">
        <f>SUM(J176:J178)</f>
        <v>0</v>
      </c>
      <c r="K175" s="292">
        <f t="shared" ref="K175:L175" si="215">SUM(K176:K178)</f>
        <v>0</v>
      </c>
      <c r="L175" s="465">
        <f t="shared" si="215"/>
        <v>0</v>
      </c>
      <c r="M175" s="108">
        <f>SUM(M176:M178)</f>
        <v>0</v>
      </c>
      <c r="N175" s="292">
        <f t="shared" ref="N175:O175" si="216">SUM(N176:N178)</f>
        <v>0</v>
      </c>
      <c r="O175" s="269">
        <f t="shared" si="216"/>
        <v>0</v>
      </c>
      <c r="P175" s="523"/>
      <c r="R175" s="460"/>
      <c r="S175" s="460"/>
    </row>
    <row r="176" spans="1:19" ht="24" hidden="1" x14ac:dyDescent="0.25">
      <c r="A176" s="67">
        <v>3261</v>
      </c>
      <c r="B176" s="119" t="s">
        <v>193</v>
      </c>
      <c r="C176" s="120">
        <f t="shared" si="185"/>
        <v>0</v>
      </c>
      <c r="D176" s="272"/>
      <c r="E176" s="127"/>
      <c r="F176" s="429">
        <f t="shared" ref="F176:F178" si="217">D176+E176</f>
        <v>0</v>
      </c>
      <c r="G176" s="272"/>
      <c r="H176" s="126"/>
      <c r="I176" s="274">
        <f t="shared" ref="I176:I178" si="218">G176+H176</f>
        <v>0</v>
      </c>
      <c r="J176" s="126"/>
      <c r="K176" s="127"/>
      <c r="L176" s="466">
        <f t="shared" ref="L176:L178" si="219">J176+K176</f>
        <v>0</v>
      </c>
      <c r="M176" s="275"/>
      <c r="N176" s="127"/>
      <c r="O176" s="274">
        <f t="shared" ref="O176:O178" si="220">M176+N176</f>
        <v>0</v>
      </c>
      <c r="P176" s="520"/>
      <c r="R176" s="460"/>
      <c r="S176" s="460"/>
    </row>
    <row r="177" spans="1:19" ht="36" hidden="1" x14ac:dyDescent="0.25">
      <c r="A177" s="67">
        <v>3262</v>
      </c>
      <c r="B177" s="119" t="s">
        <v>194</v>
      </c>
      <c r="C177" s="120">
        <f t="shared" si="185"/>
        <v>0</v>
      </c>
      <c r="D177" s="272"/>
      <c r="E177" s="127"/>
      <c r="F177" s="429">
        <f t="shared" si="217"/>
        <v>0</v>
      </c>
      <c r="G177" s="272"/>
      <c r="H177" s="126"/>
      <c r="I177" s="274">
        <f t="shared" si="218"/>
        <v>0</v>
      </c>
      <c r="J177" s="126"/>
      <c r="K177" s="127"/>
      <c r="L177" s="466">
        <f t="shared" si="219"/>
        <v>0</v>
      </c>
      <c r="M177" s="275"/>
      <c r="N177" s="127"/>
      <c r="O177" s="274">
        <f t="shared" si="220"/>
        <v>0</v>
      </c>
      <c r="P177" s="520"/>
      <c r="R177" s="460"/>
      <c r="S177" s="460"/>
    </row>
    <row r="178" spans="1:19" ht="24" hidden="1" x14ac:dyDescent="0.25">
      <c r="A178" s="67">
        <v>3263</v>
      </c>
      <c r="B178" s="119" t="s">
        <v>195</v>
      </c>
      <c r="C178" s="120">
        <f t="shared" si="185"/>
        <v>0</v>
      </c>
      <c r="D178" s="272"/>
      <c r="E178" s="127"/>
      <c r="F178" s="429">
        <f t="shared" si="217"/>
        <v>0</v>
      </c>
      <c r="G178" s="272"/>
      <c r="H178" s="126"/>
      <c r="I178" s="274">
        <f t="shared" si="218"/>
        <v>0</v>
      </c>
      <c r="J178" s="126"/>
      <c r="K178" s="127"/>
      <c r="L178" s="466">
        <f t="shared" si="219"/>
        <v>0</v>
      </c>
      <c r="M178" s="275"/>
      <c r="N178" s="127"/>
      <c r="O178" s="274">
        <f t="shared" si="220"/>
        <v>0</v>
      </c>
      <c r="P178" s="520"/>
      <c r="R178" s="460"/>
      <c r="S178" s="460"/>
    </row>
    <row r="179" spans="1:19" ht="84" hidden="1" x14ac:dyDescent="0.25">
      <c r="A179" s="421">
        <v>3290</v>
      </c>
      <c r="B179" s="107" t="s">
        <v>196</v>
      </c>
      <c r="C179" s="309">
        <f t="shared" si="185"/>
        <v>0</v>
      </c>
      <c r="D179" s="289">
        <f>SUM(D180:D183)</f>
        <v>0</v>
      </c>
      <c r="E179" s="292">
        <f t="shared" ref="E179:O179" si="221">SUM(E180:E183)</f>
        <v>0</v>
      </c>
      <c r="F179" s="464">
        <f t="shared" si="221"/>
        <v>0</v>
      </c>
      <c r="G179" s="289">
        <f t="shared" si="221"/>
        <v>0</v>
      </c>
      <c r="H179" s="291">
        <f t="shared" si="221"/>
        <v>0</v>
      </c>
      <c r="I179" s="269">
        <f t="shared" si="221"/>
        <v>0</v>
      </c>
      <c r="J179" s="291">
        <f t="shared" si="221"/>
        <v>0</v>
      </c>
      <c r="K179" s="292">
        <f t="shared" si="221"/>
        <v>0</v>
      </c>
      <c r="L179" s="465">
        <f t="shared" si="221"/>
        <v>0</v>
      </c>
      <c r="M179" s="309">
        <f t="shared" si="221"/>
        <v>0</v>
      </c>
      <c r="N179" s="310">
        <f t="shared" si="221"/>
        <v>0</v>
      </c>
      <c r="O179" s="311">
        <f t="shared" si="221"/>
        <v>0</v>
      </c>
      <c r="P179" s="532"/>
      <c r="R179" s="460"/>
      <c r="S179" s="460"/>
    </row>
    <row r="180" spans="1:19" ht="72" hidden="1" x14ac:dyDescent="0.25">
      <c r="A180" s="67">
        <v>3291</v>
      </c>
      <c r="B180" s="119" t="s">
        <v>197</v>
      </c>
      <c r="C180" s="120">
        <f t="shared" si="185"/>
        <v>0</v>
      </c>
      <c r="D180" s="272"/>
      <c r="E180" s="127"/>
      <c r="F180" s="429">
        <f t="shared" ref="F180:F183" si="222">D180+E180</f>
        <v>0</v>
      </c>
      <c r="G180" s="272"/>
      <c r="H180" s="126"/>
      <c r="I180" s="274">
        <f t="shared" ref="I180:I183" si="223">G180+H180</f>
        <v>0</v>
      </c>
      <c r="J180" s="126"/>
      <c r="K180" s="127"/>
      <c r="L180" s="466">
        <f t="shared" ref="L180:L183" si="224">J180+K180</f>
        <v>0</v>
      </c>
      <c r="M180" s="275"/>
      <c r="N180" s="127"/>
      <c r="O180" s="274">
        <f t="shared" ref="O180:O183" si="225">M180+N180</f>
        <v>0</v>
      </c>
      <c r="P180" s="520"/>
      <c r="R180" s="460"/>
      <c r="S180" s="460"/>
    </row>
    <row r="181" spans="1:19" ht="72" hidden="1" x14ac:dyDescent="0.25">
      <c r="A181" s="67">
        <v>3292</v>
      </c>
      <c r="B181" s="119" t="s">
        <v>198</v>
      </c>
      <c r="C181" s="120">
        <f t="shared" si="185"/>
        <v>0</v>
      </c>
      <c r="D181" s="272"/>
      <c r="E181" s="127"/>
      <c r="F181" s="429">
        <f t="shared" si="222"/>
        <v>0</v>
      </c>
      <c r="G181" s="272"/>
      <c r="H181" s="126"/>
      <c r="I181" s="274">
        <f t="shared" si="223"/>
        <v>0</v>
      </c>
      <c r="J181" s="126"/>
      <c r="K181" s="127"/>
      <c r="L181" s="466">
        <f t="shared" si="224"/>
        <v>0</v>
      </c>
      <c r="M181" s="275"/>
      <c r="N181" s="127"/>
      <c r="O181" s="274">
        <f t="shared" si="225"/>
        <v>0</v>
      </c>
      <c r="P181" s="520"/>
      <c r="R181" s="460"/>
      <c r="S181" s="460"/>
    </row>
    <row r="182" spans="1:19" ht="72" hidden="1" x14ac:dyDescent="0.25">
      <c r="A182" s="67">
        <v>3293</v>
      </c>
      <c r="B182" s="119" t="s">
        <v>199</v>
      </c>
      <c r="C182" s="120">
        <f t="shared" si="185"/>
        <v>0</v>
      </c>
      <c r="D182" s="272"/>
      <c r="E182" s="127"/>
      <c r="F182" s="429">
        <f t="shared" si="222"/>
        <v>0</v>
      </c>
      <c r="G182" s="272"/>
      <c r="H182" s="126"/>
      <c r="I182" s="274">
        <f t="shared" si="223"/>
        <v>0</v>
      </c>
      <c r="J182" s="126"/>
      <c r="K182" s="127"/>
      <c r="L182" s="466">
        <f t="shared" si="224"/>
        <v>0</v>
      </c>
      <c r="M182" s="275"/>
      <c r="N182" s="127"/>
      <c r="O182" s="274">
        <f t="shared" si="225"/>
        <v>0</v>
      </c>
      <c r="P182" s="520"/>
      <c r="R182" s="460"/>
      <c r="S182" s="460"/>
    </row>
    <row r="183" spans="1:19" ht="60" hidden="1" x14ac:dyDescent="0.25">
      <c r="A183" s="313">
        <v>3294</v>
      </c>
      <c r="B183" s="119" t="s">
        <v>200</v>
      </c>
      <c r="C183" s="309">
        <f t="shared" si="185"/>
        <v>0</v>
      </c>
      <c r="D183" s="314"/>
      <c r="E183" s="318"/>
      <c r="F183" s="472">
        <f t="shared" si="222"/>
        <v>0</v>
      </c>
      <c r="G183" s="314"/>
      <c r="H183" s="317"/>
      <c r="I183" s="311">
        <f t="shared" si="223"/>
        <v>0</v>
      </c>
      <c r="J183" s="317"/>
      <c r="K183" s="318"/>
      <c r="L183" s="473">
        <f t="shared" si="224"/>
        <v>0</v>
      </c>
      <c r="M183" s="319"/>
      <c r="N183" s="318"/>
      <c r="O183" s="311">
        <f t="shared" si="225"/>
        <v>0</v>
      </c>
      <c r="P183" s="532"/>
      <c r="R183" s="460"/>
      <c r="S183" s="460"/>
    </row>
    <row r="184" spans="1:19" ht="48" hidden="1" x14ac:dyDescent="0.25">
      <c r="A184" s="320">
        <v>3300</v>
      </c>
      <c r="B184" s="308" t="s">
        <v>201</v>
      </c>
      <c r="C184" s="254">
        <f t="shared" si="185"/>
        <v>0</v>
      </c>
      <c r="D184" s="321">
        <f>SUM(D185:D186)</f>
        <v>0</v>
      </c>
      <c r="E184" s="255">
        <f t="shared" ref="E184:O184" si="226">SUM(E185:E186)</f>
        <v>0</v>
      </c>
      <c r="F184" s="474">
        <f t="shared" si="226"/>
        <v>0</v>
      </c>
      <c r="G184" s="321">
        <f t="shared" si="226"/>
        <v>0</v>
      </c>
      <c r="H184" s="324">
        <f t="shared" si="226"/>
        <v>0</v>
      </c>
      <c r="I184" s="256">
        <f t="shared" si="226"/>
        <v>0</v>
      </c>
      <c r="J184" s="324">
        <f t="shared" si="226"/>
        <v>0</v>
      </c>
      <c r="K184" s="255">
        <f t="shared" si="226"/>
        <v>0</v>
      </c>
      <c r="L184" s="475">
        <f t="shared" si="226"/>
        <v>0</v>
      </c>
      <c r="M184" s="254">
        <f t="shared" si="226"/>
        <v>0</v>
      </c>
      <c r="N184" s="255">
        <f t="shared" si="226"/>
        <v>0</v>
      </c>
      <c r="O184" s="256">
        <f t="shared" si="226"/>
        <v>0</v>
      </c>
      <c r="P184" s="529"/>
      <c r="R184" s="460"/>
      <c r="S184" s="460"/>
    </row>
    <row r="185" spans="1:19" ht="48" hidden="1" x14ac:dyDescent="0.25">
      <c r="A185" s="190">
        <v>3310</v>
      </c>
      <c r="B185" s="191" t="s">
        <v>202</v>
      </c>
      <c r="C185" s="199">
        <f t="shared" si="185"/>
        <v>0</v>
      </c>
      <c r="D185" s="282"/>
      <c r="E185" s="285"/>
      <c r="F185" s="462">
        <f t="shared" ref="F185:F186" si="227">D185+E185</f>
        <v>0</v>
      </c>
      <c r="G185" s="282"/>
      <c r="H185" s="284"/>
      <c r="I185" s="263">
        <f t="shared" ref="I185:I186" si="228">G185+H185</f>
        <v>0</v>
      </c>
      <c r="J185" s="284"/>
      <c r="K185" s="285"/>
      <c r="L185" s="463">
        <f t="shared" ref="L185:L186" si="229">J185+K185</f>
        <v>0</v>
      </c>
      <c r="M185" s="286"/>
      <c r="N185" s="285"/>
      <c r="O185" s="263">
        <f t="shared" ref="O185:O186" si="230">M185+N185</f>
        <v>0</v>
      </c>
      <c r="P185" s="519"/>
      <c r="R185" s="460"/>
      <c r="S185" s="460"/>
    </row>
    <row r="186" spans="1:19" ht="48.75" hidden="1" customHeight="1" x14ac:dyDescent="0.25">
      <c r="A186" s="56">
        <v>3320</v>
      </c>
      <c r="B186" s="107" t="s">
        <v>203</v>
      </c>
      <c r="C186" s="108">
        <f t="shared" si="185"/>
        <v>0</v>
      </c>
      <c r="D186" s="266"/>
      <c r="E186" s="115"/>
      <c r="F186" s="464">
        <f t="shared" si="227"/>
        <v>0</v>
      </c>
      <c r="G186" s="266"/>
      <c r="H186" s="114"/>
      <c r="I186" s="269">
        <f t="shared" si="228"/>
        <v>0</v>
      </c>
      <c r="J186" s="114"/>
      <c r="K186" s="115"/>
      <c r="L186" s="465">
        <f t="shared" si="229"/>
        <v>0</v>
      </c>
      <c r="M186" s="270"/>
      <c r="N186" s="115"/>
      <c r="O186" s="269">
        <f t="shared" si="230"/>
        <v>0</v>
      </c>
      <c r="P186" s="523"/>
      <c r="R186" s="460"/>
      <c r="S186" s="460"/>
    </row>
    <row r="187" spans="1:19" hidden="1" x14ac:dyDescent="0.25">
      <c r="A187" s="325">
        <v>4000</v>
      </c>
      <c r="B187" s="242" t="s">
        <v>204</v>
      </c>
      <c r="C187" s="243">
        <f t="shared" si="185"/>
        <v>0</v>
      </c>
      <c r="D187" s="244">
        <f>SUM(D188,D191)</f>
        <v>0</v>
      </c>
      <c r="E187" s="249">
        <f t="shared" ref="E187:F187" si="231">SUM(E188,E191)</f>
        <v>0</v>
      </c>
      <c r="F187" s="476">
        <f t="shared" si="231"/>
        <v>0</v>
      </c>
      <c r="G187" s="244">
        <f>SUM(G188,G191)</f>
        <v>0</v>
      </c>
      <c r="H187" s="247">
        <f t="shared" ref="H187:I187" si="232">SUM(H188,H191)</f>
        <v>0</v>
      </c>
      <c r="I187" s="248">
        <f t="shared" si="232"/>
        <v>0</v>
      </c>
      <c r="J187" s="247">
        <f>SUM(J188,J191)</f>
        <v>0</v>
      </c>
      <c r="K187" s="249">
        <f t="shared" ref="K187:L187" si="233">SUM(K188,K191)</f>
        <v>0</v>
      </c>
      <c r="L187" s="461">
        <f t="shared" si="233"/>
        <v>0</v>
      </c>
      <c r="M187" s="243">
        <f>SUM(M188,M191)</f>
        <v>0</v>
      </c>
      <c r="N187" s="249">
        <f t="shared" ref="N187:O187" si="234">SUM(N188,N191)</f>
        <v>0</v>
      </c>
      <c r="O187" s="248">
        <f t="shared" si="234"/>
        <v>0</v>
      </c>
      <c r="P187" s="521"/>
      <c r="R187" s="460"/>
      <c r="S187" s="460"/>
    </row>
    <row r="188" spans="1:19" ht="24" hidden="1" x14ac:dyDescent="0.25">
      <c r="A188" s="326">
        <v>4200</v>
      </c>
      <c r="B188" s="251" t="s">
        <v>205</v>
      </c>
      <c r="C188" s="91">
        <f t="shared" si="185"/>
        <v>0</v>
      </c>
      <c r="D188" s="252">
        <f>SUM(D189,D190)</f>
        <v>0</v>
      </c>
      <c r="E188" s="104">
        <f t="shared" ref="E188:F188" si="235">SUM(E189,E190)</f>
        <v>0</v>
      </c>
      <c r="F188" s="435">
        <f t="shared" si="235"/>
        <v>0</v>
      </c>
      <c r="G188" s="252">
        <f>SUM(G189,G190)</f>
        <v>0</v>
      </c>
      <c r="H188" s="103">
        <f t="shared" ref="H188:I188" si="236">SUM(H189,H190)</f>
        <v>0</v>
      </c>
      <c r="I188" s="105">
        <f t="shared" si="236"/>
        <v>0</v>
      </c>
      <c r="J188" s="103">
        <f>SUM(J189,J190)</f>
        <v>0</v>
      </c>
      <c r="K188" s="104">
        <f t="shared" ref="K188:L188" si="237">SUM(K189,K190)</f>
        <v>0</v>
      </c>
      <c r="L188" s="438">
        <f t="shared" si="237"/>
        <v>0</v>
      </c>
      <c r="M188" s="91">
        <f>SUM(M189,M190)</f>
        <v>0</v>
      </c>
      <c r="N188" s="104">
        <f t="shared" ref="N188:O188" si="238">SUM(N189,N190)</f>
        <v>0</v>
      </c>
      <c r="O188" s="105">
        <f t="shared" si="238"/>
        <v>0</v>
      </c>
      <c r="P188" s="522"/>
      <c r="R188" s="460"/>
      <c r="S188" s="460"/>
    </row>
    <row r="189" spans="1:19" ht="36" hidden="1" x14ac:dyDescent="0.25">
      <c r="A189" s="421">
        <v>4240</v>
      </c>
      <c r="B189" s="107" t="s">
        <v>206</v>
      </c>
      <c r="C189" s="108">
        <f t="shared" si="185"/>
        <v>0</v>
      </c>
      <c r="D189" s="266"/>
      <c r="E189" s="115"/>
      <c r="F189" s="464">
        <f t="shared" ref="F189:F190" si="239">D189+E189</f>
        <v>0</v>
      </c>
      <c r="G189" s="266"/>
      <c r="H189" s="114"/>
      <c r="I189" s="269">
        <f t="shared" ref="I189:I190" si="240">G189+H189</f>
        <v>0</v>
      </c>
      <c r="J189" s="114"/>
      <c r="K189" s="115"/>
      <c r="L189" s="465">
        <f t="shared" ref="L189:L190" si="241">J189+K189</f>
        <v>0</v>
      </c>
      <c r="M189" s="270"/>
      <c r="N189" s="115"/>
      <c r="O189" s="269">
        <f t="shared" ref="O189:O190" si="242">M189+N189</f>
        <v>0</v>
      </c>
      <c r="P189" s="523"/>
      <c r="R189" s="460"/>
      <c r="S189" s="460"/>
    </row>
    <row r="190" spans="1:19" ht="24" hidden="1" x14ac:dyDescent="0.25">
      <c r="A190" s="277">
        <v>4250</v>
      </c>
      <c r="B190" s="119" t="s">
        <v>207</v>
      </c>
      <c r="C190" s="120">
        <f t="shared" si="185"/>
        <v>0</v>
      </c>
      <c r="D190" s="272"/>
      <c r="E190" s="127"/>
      <c r="F190" s="429">
        <f t="shared" si="239"/>
        <v>0</v>
      </c>
      <c r="G190" s="272"/>
      <c r="H190" s="126"/>
      <c r="I190" s="274">
        <f t="shared" si="240"/>
        <v>0</v>
      </c>
      <c r="J190" s="126"/>
      <c r="K190" s="127"/>
      <c r="L190" s="466">
        <f t="shared" si="241"/>
        <v>0</v>
      </c>
      <c r="M190" s="275"/>
      <c r="N190" s="127"/>
      <c r="O190" s="274">
        <f t="shared" si="242"/>
        <v>0</v>
      </c>
      <c r="P190" s="520"/>
      <c r="R190" s="460"/>
      <c r="S190" s="460"/>
    </row>
    <row r="191" spans="1:19" hidden="1" x14ac:dyDescent="0.25">
      <c r="A191" s="90">
        <v>4300</v>
      </c>
      <c r="B191" s="251" t="s">
        <v>208</v>
      </c>
      <c r="C191" s="91">
        <f t="shared" si="185"/>
        <v>0</v>
      </c>
      <c r="D191" s="252">
        <f>SUM(D192)</f>
        <v>0</v>
      </c>
      <c r="E191" s="104">
        <f t="shared" ref="E191:F191" si="243">SUM(E192)</f>
        <v>0</v>
      </c>
      <c r="F191" s="435">
        <f t="shared" si="243"/>
        <v>0</v>
      </c>
      <c r="G191" s="252">
        <f>SUM(G192)</f>
        <v>0</v>
      </c>
      <c r="H191" s="103">
        <f t="shared" ref="H191:I191" si="244">SUM(H192)</f>
        <v>0</v>
      </c>
      <c r="I191" s="105">
        <f t="shared" si="244"/>
        <v>0</v>
      </c>
      <c r="J191" s="103">
        <f>SUM(J192)</f>
        <v>0</v>
      </c>
      <c r="K191" s="104">
        <f t="shared" ref="K191:L191" si="245">SUM(K192)</f>
        <v>0</v>
      </c>
      <c r="L191" s="438">
        <f t="shared" si="245"/>
        <v>0</v>
      </c>
      <c r="M191" s="91">
        <f>SUM(M192)</f>
        <v>0</v>
      </c>
      <c r="N191" s="104">
        <f t="shared" ref="N191:O191" si="246">SUM(N192)</f>
        <v>0</v>
      </c>
      <c r="O191" s="105">
        <f t="shared" si="246"/>
        <v>0</v>
      </c>
      <c r="P191" s="522"/>
      <c r="R191" s="460"/>
      <c r="S191" s="460"/>
    </row>
    <row r="192" spans="1:19" ht="24" hidden="1" x14ac:dyDescent="0.25">
      <c r="A192" s="421">
        <v>4310</v>
      </c>
      <c r="B192" s="107" t="s">
        <v>209</v>
      </c>
      <c r="C192" s="108">
        <f t="shared" si="185"/>
        <v>0</v>
      </c>
      <c r="D192" s="289">
        <f>SUM(D193:D193)</f>
        <v>0</v>
      </c>
      <c r="E192" s="292">
        <f t="shared" ref="E192:F192" si="247">SUM(E193:E193)</f>
        <v>0</v>
      </c>
      <c r="F192" s="464">
        <f t="shared" si="247"/>
        <v>0</v>
      </c>
      <c r="G192" s="289">
        <f>SUM(G193:G193)</f>
        <v>0</v>
      </c>
      <c r="H192" s="291">
        <f t="shared" ref="H192:I192" si="248">SUM(H193:H193)</f>
        <v>0</v>
      </c>
      <c r="I192" s="269">
        <f t="shared" si="248"/>
        <v>0</v>
      </c>
      <c r="J192" s="291">
        <f>SUM(J193:J193)</f>
        <v>0</v>
      </c>
      <c r="K192" s="292">
        <f t="shared" ref="K192:L192" si="249">SUM(K193:K193)</f>
        <v>0</v>
      </c>
      <c r="L192" s="465">
        <f t="shared" si="249"/>
        <v>0</v>
      </c>
      <c r="M192" s="108">
        <f>SUM(M193:M193)</f>
        <v>0</v>
      </c>
      <c r="N192" s="292">
        <f t="shared" ref="N192:O192" si="250">SUM(N193:N193)</f>
        <v>0</v>
      </c>
      <c r="O192" s="269">
        <f t="shared" si="250"/>
        <v>0</v>
      </c>
      <c r="P192" s="523"/>
      <c r="R192" s="460"/>
      <c r="S192" s="460"/>
    </row>
    <row r="193" spans="1:19" ht="36" hidden="1" x14ac:dyDescent="0.25">
      <c r="A193" s="67">
        <v>4311</v>
      </c>
      <c r="B193" s="119" t="s">
        <v>210</v>
      </c>
      <c r="C193" s="120">
        <f t="shared" si="185"/>
        <v>0</v>
      </c>
      <c r="D193" s="272"/>
      <c r="E193" s="127"/>
      <c r="F193" s="429">
        <f>D193+E193</f>
        <v>0</v>
      </c>
      <c r="G193" s="272"/>
      <c r="H193" s="126"/>
      <c r="I193" s="274">
        <f>G193+H193</f>
        <v>0</v>
      </c>
      <c r="J193" s="126"/>
      <c r="K193" s="127"/>
      <c r="L193" s="466">
        <f>J193+K193</f>
        <v>0</v>
      </c>
      <c r="M193" s="275"/>
      <c r="N193" s="127"/>
      <c r="O193" s="274">
        <f>M193+N193</f>
        <v>0</v>
      </c>
      <c r="P193" s="520"/>
      <c r="R193" s="460"/>
      <c r="S193" s="460"/>
    </row>
    <row r="194" spans="1:19" s="34" customFormat="1" ht="24" hidden="1" x14ac:dyDescent="0.25">
      <c r="A194" s="327"/>
      <c r="B194" s="24" t="s">
        <v>211</v>
      </c>
      <c r="C194" s="234">
        <f t="shared" si="185"/>
        <v>0</v>
      </c>
      <c r="D194" s="235">
        <f>SUM(D195,D230,D269)</f>
        <v>0</v>
      </c>
      <c r="E194" s="240">
        <f t="shared" ref="E194:F194" si="251">SUM(E195,E230,E269)</f>
        <v>0</v>
      </c>
      <c r="F194" s="533">
        <f t="shared" si="251"/>
        <v>0</v>
      </c>
      <c r="G194" s="235">
        <f>SUM(G195,G230,G269)</f>
        <v>0</v>
      </c>
      <c r="H194" s="238">
        <f t="shared" ref="H194:I194" si="252">SUM(H195,H230,H269)</f>
        <v>0</v>
      </c>
      <c r="I194" s="239">
        <f t="shared" si="252"/>
        <v>0</v>
      </c>
      <c r="J194" s="238">
        <f>SUM(J195,J230,J269)</f>
        <v>0</v>
      </c>
      <c r="K194" s="240">
        <f t="shared" ref="K194:L194" si="253">SUM(K195,K230,K269)</f>
        <v>0</v>
      </c>
      <c r="L194" s="460">
        <f t="shared" si="253"/>
        <v>0</v>
      </c>
      <c r="M194" s="328">
        <f>SUM(M195,M230,M269)</f>
        <v>0</v>
      </c>
      <c r="N194" s="329">
        <f t="shared" ref="N194:O194" si="254">SUM(N195,N230,N269)</f>
        <v>0</v>
      </c>
      <c r="O194" s="330">
        <f t="shared" si="254"/>
        <v>0</v>
      </c>
      <c r="P194" s="534"/>
      <c r="R194" s="460"/>
      <c r="S194" s="460"/>
    </row>
    <row r="195" spans="1:19" hidden="1" x14ac:dyDescent="0.25">
      <c r="A195" s="242">
        <v>5000</v>
      </c>
      <c r="B195" s="242" t="s">
        <v>212</v>
      </c>
      <c r="C195" s="243">
        <f t="shared" si="185"/>
        <v>0</v>
      </c>
      <c r="D195" s="244">
        <f>D196+D204</f>
        <v>0</v>
      </c>
      <c r="E195" s="249">
        <f t="shared" ref="E195:F195" si="255">E196+E204</f>
        <v>0</v>
      </c>
      <c r="F195" s="476">
        <f t="shared" si="255"/>
        <v>0</v>
      </c>
      <c r="G195" s="244">
        <f>G196+G204</f>
        <v>0</v>
      </c>
      <c r="H195" s="247">
        <f t="shared" ref="H195:I195" si="256">H196+H204</f>
        <v>0</v>
      </c>
      <c r="I195" s="248">
        <f t="shared" si="256"/>
        <v>0</v>
      </c>
      <c r="J195" s="247">
        <f>J196+J204</f>
        <v>0</v>
      </c>
      <c r="K195" s="249">
        <f t="shared" ref="K195:L195" si="257">K196+K204</f>
        <v>0</v>
      </c>
      <c r="L195" s="461">
        <f t="shared" si="257"/>
        <v>0</v>
      </c>
      <c r="M195" s="243">
        <f>M196+M204</f>
        <v>0</v>
      </c>
      <c r="N195" s="249">
        <f t="shared" ref="N195:O195" si="258">N196+N204</f>
        <v>0</v>
      </c>
      <c r="O195" s="248">
        <f t="shared" si="258"/>
        <v>0</v>
      </c>
      <c r="P195" s="521"/>
      <c r="R195" s="460"/>
      <c r="S195" s="460"/>
    </row>
    <row r="196" spans="1:19" hidden="1" x14ac:dyDescent="0.25">
      <c r="A196" s="90">
        <v>5100</v>
      </c>
      <c r="B196" s="251" t="s">
        <v>213</v>
      </c>
      <c r="C196" s="91">
        <f t="shared" si="185"/>
        <v>0</v>
      </c>
      <c r="D196" s="252">
        <f>D197+D198+D201+D202+D203</f>
        <v>0</v>
      </c>
      <c r="E196" s="104">
        <f t="shared" ref="E196:F196" si="259">E197+E198+E201+E202+E203</f>
        <v>0</v>
      </c>
      <c r="F196" s="435">
        <f t="shared" si="259"/>
        <v>0</v>
      </c>
      <c r="G196" s="252">
        <f>G197+G198+G201+G202+G203</f>
        <v>0</v>
      </c>
      <c r="H196" s="103">
        <f t="shared" ref="H196:I196" si="260">H197+H198+H201+H202+H203</f>
        <v>0</v>
      </c>
      <c r="I196" s="105">
        <f t="shared" si="260"/>
        <v>0</v>
      </c>
      <c r="J196" s="103">
        <f>J197+J198+J201+J202+J203</f>
        <v>0</v>
      </c>
      <c r="K196" s="104">
        <f t="shared" ref="K196:L196" si="261">K197+K198+K201+K202+K203</f>
        <v>0</v>
      </c>
      <c r="L196" s="438">
        <f t="shared" si="261"/>
        <v>0</v>
      </c>
      <c r="M196" s="91">
        <f>M197+M198+M201+M202+M203</f>
        <v>0</v>
      </c>
      <c r="N196" s="104">
        <f t="shared" ref="N196:O196" si="262">N197+N198+N201+N202+N203</f>
        <v>0</v>
      </c>
      <c r="O196" s="105">
        <f t="shared" si="262"/>
        <v>0</v>
      </c>
      <c r="P196" s="522"/>
      <c r="R196" s="460"/>
      <c r="S196" s="460"/>
    </row>
    <row r="197" spans="1:19" hidden="1" x14ac:dyDescent="0.25">
      <c r="A197" s="421">
        <v>5110</v>
      </c>
      <c r="B197" s="107" t="s">
        <v>214</v>
      </c>
      <c r="C197" s="108">
        <f t="shared" si="185"/>
        <v>0</v>
      </c>
      <c r="D197" s="266"/>
      <c r="E197" s="115"/>
      <c r="F197" s="464">
        <f>D197+E197</f>
        <v>0</v>
      </c>
      <c r="G197" s="266"/>
      <c r="H197" s="114"/>
      <c r="I197" s="269">
        <f>G197+H197</f>
        <v>0</v>
      </c>
      <c r="J197" s="114"/>
      <c r="K197" s="115"/>
      <c r="L197" s="465">
        <f>J197+K197</f>
        <v>0</v>
      </c>
      <c r="M197" s="270"/>
      <c r="N197" s="115"/>
      <c r="O197" s="269">
        <f>M197+N197</f>
        <v>0</v>
      </c>
      <c r="P197" s="523"/>
      <c r="R197" s="460"/>
      <c r="S197" s="460"/>
    </row>
    <row r="198" spans="1:19" ht="24" hidden="1" x14ac:dyDescent="0.25">
      <c r="A198" s="277">
        <v>5120</v>
      </c>
      <c r="B198" s="119" t="s">
        <v>215</v>
      </c>
      <c r="C198" s="120">
        <f t="shared" si="185"/>
        <v>0</v>
      </c>
      <c r="D198" s="278">
        <f>D199+D200</f>
        <v>0</v>
      </c>
      <c r="E198" s="281">
        <f t="shared" ref="E198:F198" si="263">E199+E200</f>
        <v>0</v>
      </c>
      <c r="F198" s="429">
        <f t="shared" si="263"/>
        <v>0</v>
      </c>
      <c r="G198" s="278">
        <f>G199+G200</f>
        <v>0</v>
      </c>
      <c r="H198" s="280">
        <f t="shared" ref="H198:I198" si="264">H199+H200</f>
        <v>0</v>
      </c>
      <c r="I198" s="274">
        <f t="shared" si="264"/>
        <v>0</v>
      </c>
      <c r="J198" s="280">
        <f>J199+J200</f>
        <v>0</v>
      </c>
      <c r="K198" s="281">
        <f t="shared" ref="K198:L198" si="265">K199+K200</f>
        <v>0</v>
      </c>
      <c r="L198" s="466">
        <f t="shared" si="265"/>
        <v>0</v>
      </c>
      <c r="M198" s="120">
        <f>M199+M200</f>
        <v>0</v>
      </c>
      <c r="N198" s="281">
        <f t="shared" ref="N198:O198" si="266">N199+N200</f>
        <v>0</v>
      </c>
      <c r="O198" s="274">
        <f t="shared" si="266"/>
        <v>0</v>
      </c>
      <c r="P198" s="520"/>
      <c r="R198" s="460"/>
      <c r="S198" s="460"/>
    </row>
    <row r="199" spans="1:19" hidden="1" x14ac:dyDescent="0.25">
      <c r="A199" s="67">
        <v>5121</v>
      </c>
      <c r="B199" s="119" t="s">
        <v>216</v>
      </c>
      <c r="C199" s="120">
        <f t="shared" si="185"/>
        <v>0</v>
      </c>
      <c r="D199" s="272"/>
      <c r="E199" s="127"/>
      <c r="F199" s="429">
        <f t="shared" ref="F199:F203" si="267">D199+E199</f>
        <v>0</v>
      </c>
      <c r="G199" s="272"/>
      <c r="H199" s="126"/>
      <c r="I199" s="274">
        <f t="shared" ref="I199:I203" si="268">G199+H199</f>
        <v>0</v>
      </c>
      <c r="J199" s="126"/>
      <c r="K199" s="127"/>
      <c r="L199" s="466">
        <f t="shared" ref="L199:L203" si="269">J199+K199</f>
        <v>0</v>
      </c>
      <c r="M199" s="275"/>
      <c r="N199" s="127"/>
      <c r="O199" s="274">
        <f t="shared" ref="O199:O203" si="270">M199+N199</f>
        <v>0</v>
      </c>
      <c r="P199" s="520"/>
      <c r="R199" s="460"/>
      <c r="S199" s="460"/>
    </row>
    <row r="200" spans="1:19" ht="24" hidden="1" x14ac:dyDescent="0.25">
      <c r="A200" s="67">
        <v>5129</v>
      </c>
      <c r="B200" s="119" t="s">
        <v>217</v>
      </c>
      <c r="C200" s="120">
        <f t="shared" si="185"/>
        <v>0</v>
      </c>
      <c r="D200" s="272"/>
      <c r="E200" s="127"/>
      <c r="F200" s="429">
        <f t="shared" si="267"/>
        <v>0</v>
      </c>
      <c r="G200" s="272"/>
      <c r="H200" s="126"/>
      <c r="I200" s="274">
        <f t="shared" si="268"/>
        <v>0</v>
      </c>
      <c r="J200" s="126"/>
      <c r="K200" s="127"/>
      <c r="L200" s="466">
        <f t="shared" si="269"/>
        <v>0</v>
      </c>
      <c r="M200" s="275"/>
      <c r="N200" s="127"/>
      <c r="O200" s="274">
        <f t="shared" si="270"/>
        <v>0</v>
      </c>
      <c r="P200" s="520"/>
      <c r="R200" s="460"/>
      <c r="S200" s="460"/>
    </row>
    <row r="201" spans="1:19" hidden="1" x14ac:dyDescent="0.25">
      <c r="A201" s="277">
        <v>5130</v>
      </c>
      <c r="B201" s="119" t="s">
        <v>218</v>
      </c>
      <c r="C201" s="120">
        <f t="shared" si="185"/>
        <v>0</v>
      </c>
      <c r="D201" s="272"/>
      <c r="E201" s="127"/>
      <c r="F201" s="429">
        <f t="shared" si="267"/>
        <v>0</v>
      </c>
      <c r="G201" s="272"/>
      <c r="H201" s="126"/>
      <c r="I201" s="274">
        <f t="shared" si="268"/>
        <v>0</v>
      </c>
      <c r="J201" s="126"/>
      <c r="K201" s="127"/>
      <c r="L201" s="466">
        <f t="shared" si="269"/>
        <v>0</v>
      </c>
      <c r="M201" s="275"/>
      <c r="N201" s="127"/>
      <c r="O201" s="274">
        <f t="shared" si="270"/>
        <v>0</v>
      </c>
      <c r="P201" s="520"/>
      <c r="R201" s="460"/>
      <c r="S201" s="460"/>
    </row>
    <row r="202" spans="1:19" hidden="1" x14ac:dyDescent="0.25">
      <c r="A202" s="277">
        <v>5140</v>
      </c>
      <c r="B202" s="119" t="s">
        <v>219</v>
      </c>
      <c r="C202" s="120">
        <f t="shared" si="185"/>
        <v>0</v>
      </c>
      <c r="D202" s="272"/>
      <c r="E202" s="127"/>
      <c r="F202" s="429">
        <f t="shared" si="267"/>
        <v>0</v>
      </c>
      <c r="G202" s="272"/>
      <c r="H202" s="126"/>
      <c r="I202" s="274">
        <f t="shared" si="268"/>
        <v>0</v>
      </c>
      <c r="J202" s="126"/>
      <c r="K202" s="127"/>
      <c r="L202" s="466">
        <f t="shared" si="269"/>
        <v>0</v>
      </c>
      <c r="M202" s="275"/>
      <c r="N202" s="127"/>
      <c r="O202" s="274">
        <f t="shared" si="270"/>
        <v>0</v>
      </c>
      <c r="P202" s="520"/>
      <c r="R202" s="460"/>
      <c r="S202" s="460"/>
    </row>
    <row r="203" spans="1:19" ht="24" hidden="1" x14ac:dyDescent="0.25">
      <c r="A203" s="277">
        <v>5170</v>
      </c>
      <c r="B203" s="119" t="s">
        <v>220</v>
      </c>
      <c r="C203" s="120">
        <f t="shared" si="185"/>
        <v>0</v>
      </c>
      <c r="D203" s="272"/>
      <c r="E203" s="127"/>
      <c r="F203" s="429">
        <f t="shared" si="267"/>
        <v>0</v>
      </c>
      <c r="G203" s="272"/>
      <c r="H203" s="126"/>
      <c r="I203" s="274">
        <f t="shared" si="268"/>
        <v>0</v>
      </c>
      <c r="J203" s="126"/>
      <c r="K203" s="127"/>
      <c r="L203" s="466">
        <f t="shared" si="269"/>
        <v>0</v>
      </c>
      <c r="M203" s="275"/>
      <c r="N203" s="127"/>
      <c r="O203" s="274">
        <f t="shared" si="270"/>
        <v>0</v>
      </c>
      <c r="P203" s="520"/>
      <c r="R203" s="460"/>
      <c r="S203" s="460"/>
    </row>
    <row r="204" spans="1:19" hidden="1" x14ac:dyDescent="0.25">
      <c r="A204" s="90">
        <v>5200</v>
      </c>
      <c r="B204" s="251" t="s">
        <v>221</v>
      </c>
      <c r="C204" s="91">
        <f t="shared" si="185"/>
        <v>0</v>
      </c>
      <c r="D204" s="252">
        <f>D205+D215+D216+D225+D226+D227+D229</f>
        <v>0</v>
      </c>
      <c r="E204" s="104">
        <f t="shared" ref="E204:F204" si="271">E205+E215+E216+E225+E226+E227+E229</f>
        <v>0</v>
      </c>
      <c r="F204" s="435">
        <f t="shared" si="271"/>
        <v>0</v>
      </c>
      <c r="G204" s="252">
        <f>G205+G215+G216+G225+G226+G227+G229</f>
        <v>0</v>
      </c>
      <c r="H204" s="103">
        <f t="shared" ref="H204:I204" si="272">H205+H215+H216+H225+H226+H227+H229</f>
        <v>0</v>
      </c>
      <c r="I204" s="105">
        <f t="shared" si="272"/>
        <v>0</v>
      </c>
      <c r="J204" s="103">
        <f>J205+J215+J216+J225+J226+J227+J229</f>
        <v>0</v>
      </c>
      <c r="K204" s="104">
        <f t="shared" ref="K204:L204" si="273">K205+K215+K216+K225+K226+K227+K229</f>
        <v>0</v>
      </c>
      <c r="L204" s="438">
        <f t="shared" si="273"/>
        <v>0</v>
      </c>
      <c r="M204" s="91">
        <f>M205+M215+M216+M225+M226+M227+M229</f>
        <v>0</v>
      </c>
      <c r="N204" s="104">
        <f t="shared" ref="N204:O204" si="274">N205+N215+N216+N225+N226+N227+N229</f>
        <v>0</v>
      </c>
      <c r="O204" s="105">
        <f t="shared" si="274"/>
        <v>0</v>
      </c>
      <c r="P204" s="522"/>
      <c r="R204" s="460"/>
      <c r="S204" s="460"/>
    </row>
    <row r="205" spans="1:19" hidden="1" x14ac:dyDescent="0.25">
      <c r="A205" s="258">
        <v>5210</v>
      </c>
      <c r="B205" s="191" t="s">
        <v>222</v>
      </c>
      <c r="C205" s="199">
        <f t="shared" si="185"/>
        <v>0</v>
      </c>
      <c r="D205" s="259">
        <f>SUM(D206:D214)</f>
        <v>0</v>
      </c>
      <c r="E205" s="264">
        <f t="shared" ref="E205:F205" si="275">SUM(E206:E214)</f>
        <v>0</v>
      </c>
      <c r="F205" s="462">
        <f t="shared" si="275"/>
        <v>0</v>
      </c>
      <c r="G205" s="259">
        <f>SUM(G206:G214)</f>
        <v>0</v>
      </c>
      <c r="H205" s="262">
        <f t="shared" ref="H205:I205" si="276">SUM(H206:H214)</f>
        <v>0</v>
      </c>
      <c r="I205" s="263">
        <f t="shared" si="276"/>
        <v>0</v>
      </c>
      <c r="J205" s="262">
        <f>SUM(J206:J214)</f>
        <v>0</v>
      </c>
      <c r="K205" s="264">
        <f t="shared" ref="K205:L205" si="277">SUM(K206:K214)</f>
        <v>0</v>
      </c>
      <c r="L205" s="463">
        <f t="shared" si="277"/>
        <v>0</v>
      </c>
      <c r="M205" s="199">
        <f>SUM(M206:M214)</f>
        <v>0</v>
      </c>
      <c r="N205" s="264">
        <f t="shared" ref="N205:O205" si="278">SUM(N206:N214)</f>
        <v>0</v>
      </c>
      <c r="O205" s="263">
        <f t="shared" si="278"/>
        <v>0</v>
      </c>
      <c r="P205" s="519"/>
      <c r="R205" s="460"/>
      <c r="S205" s="460"/>
    </row>
    <row r="206" spans="1:19" hidden="1" x14ac:dyDescent="0.25">
      <c r="A206" s="56">
        <v>5211</v>
      </c>
      <c r="B206" s="107" t="s">
        <v>223</v>
      </c>
      <c r="C206" s="108">
        <f t="shared" si="185"/>
        <v>0</v>
      </c>
      <c r="D206" s="266"/>
      <c r="E206" s="115"/>
      <c r="F206" s="464">
        <f t="shared" ref="F206:F215" si="279">D206+E206</f>
        <v>0</v>
      </c>
      <c r="G206" s="266"/>
      <c r="H206" s="114"/>
      <c r="I206" s="269">
        <f t="shared" ref="I206:I215" si="280">G206+H206</f>
        <v>0</v>
      </c>
      <c r="J206" s="114"/>
      <c r="K206" s="115"/>
      <c r="L206" s="465">
        <f t="shared" ref="L206:L215" si="281">J206+K206</f>
        <v>0</v>
      </c>
      <c r="M206" s="270"/>
      <c r="N206" s="115"/>
      <c r="O206" s="269">
        <f t="shared" ref="O206:O215" si="282">M206+N206</f>
        <v>0</v>
      </c>
      <c r="P206" s="523"/>
      <c r="R206" s="460"/>
      <c r="S206" s="460"/>
    </row>
    <row r="207" spans="1:19" hidden="1" x14ac:dyDescent="0.25">
      <c r="A207" s="67">
        <v>5212</v>
      </c>
      <c r="B207" s="119" t="s">
        <v>224</v>
      </c>
      <c r="C207" s="120">
        <f t="shared" si="185"/>
        <v>0</v>
      </c>
      <c r="D207" s="272"/>
      <c r="E207" s="127"/>
      <c r="F207" s="429">
        <f t="shared" si="279"/>
        <v>0</v>
      </c>
      <c r="G207" s="272"/>
      <c r="H207" s="126"/>
      <c r="I207" s="274">
        <f t="shared" si="280"/>
        <v>0</v>
      </c>
      <c r="J207" s="126"/>
      <c r="K207" s="127"/>
      <c r="L207" s="466">
        <f t="shared" si="281"/>
        <v>0</v>
      </c>
      <c r="M207" s="275"/>
      <c r="N207" s="127"/>
      <c r="O207" s="274">
        <f t="shared" si="282"/>
        <v>0</v>
      </c>
      <c r="P207" s="520"/>
      <c r="R207" s="460"/>
      <c r="S207" s="460"/>
    </row>
    <row r="208" spans="1:19" hidden="1" x14ac:dyDescent="0.25">
      <c r="A208" s="67">
        <v>5213</v>
      </c>
      <c r="B208" s="119" t="s">
        <v>225</v>
      </c>
      <c r="C208" s="120">
        <f t="shared" si="185"/>
        <v>0</v>
      </c>
      <c r="D208" s="272"/>
      <c r="E208" s="127"/>
      <c r="F208" s="429">
        <f t="shared" si="279"/>
        <v>0</v>
      </c>
      <c r="G208" s="272"/>
      <c r="H208" s="126"/>
      <c r="I208" s="274">
        <f t="shared" si="280"/>
        <v>0</v>
      </c>
      <c r="J208" s="126"/>
      <c r="K208" s="127"/>
      <c r="L208" s="466">
        <f t="shared" si="281"/>
        <v>0</v>
      </c>
      <c r="M208" s="275"/>
      <c r="N208" s="127"/>
      <c r="O208" s="274">
        <f t="shared" si="282"/>
        <v>0</v>
      </c>
      <c r="P208" s="520"/>
      <c r="R208" s="460"/>
      <c r="S208" s="460"/>
    </row>
    <row r="209" spans="1:19" hidden="1" x14ac:dyDescent="0.25">
      <c r="A209" s="67">
        <v>5214</v>
      </c>
      <c r="B209" s="119" t="s">
        <v>226</v>
      </c>
      <c r="C209" s="120">
        <f t="shared" si="185"/>
        <v>0</v>
      </c>
      <c r="D209" s="272"/>
      <c r="E209" s="127"/>
      <c r="F209" s="429">
        <f t="shared" si="279"/>
        <v>0</v>
      </c>
      <c r="G209" s="272"/>
      <c r="H209" s="126"/>
      <c r="I209" s="274">
        <f t="shared" si="280"/>
        <v>0</v>
      </c>
      <c r="J209" s="126"/>
      <c r="K209" s="127"/>
      <c r="L209" s="466">
        <f t="shared" si="281"/>
        <v>0</v>
      </c>
      <c r="M209" s="275"/>
      <c r="N209" s="127"/>
      <c r="O209" s="274">
        <f t="shared" si="282"/>
        <v>0</v>
      </c>
      <c r="P209" s="520"/>
      <c r="R209" s="460"/>
      <c r="S209" s="460"/>
    </row>
    <row r="210" spans="1:19" hidden="1" x14ac:dyDescent="0.25">
      <c r="A210" s="67">
        <v>5215</v>
      </c>
      <c r="B210" s="119" t="s">
        <v>227</v>
      </c>
      <c r="C210" s="120">
        <f t="shared" si="185"/>
        <v>0</v>
      </c>
      <c r="D210" s="272"/>
      <c r="E210" s="127"/>
      <c r="F210" s="429">
        <f t="shared" si="279"/>
        <v>0</v>
      </c>
      <c r="G210" s="272"/>
      <c r="H210" s="126"/>
      <c r="I210" s="274">
        <f t="shared" si="280"/>
        <v>0</v>
      </c>
      <c r="J210" s="126"/>
      <c r="K210" s="127"/>
      <c r="L210" s="466">
        <f t="shared" si="281"/>
        <v>0</v>
      </c>
      <c r="M210" s="275"/>
      <c r="N210" s="127"/>
      <c r="O210" s="274">
        <f t="shared" si="282"/>
        <v>0</v>
      </c>
      <c r="P210" s="520"/>
      <c r="R210" s="460"/>
      <c r="S210" s="460"/>
    </row>
    <row r="211" spans="1:19" ht="14.25" hidden="1" customHeight="1" x14ac:dyDescent="0.25">
      <c r="A211" s="67">
        <v>5216</v>
      </c>
      <c r="B211" s="119" t="s">
        <v>228</v>
      </c>
      <c r="C211" s="120">
        <f t="shared" si="185"/>
        <v>0</v>
      </c>
      <c r="D211" s="272"/>
      <c r="E211" s="127"/>
      <c r="F211" s="429">
        <f t="shared" si="279"/>
        <v>0</v>
      </c>
      <c r="G211" s="272"/>
      <c r="H211" s="126"/>
      <c r="I211" s="274">
        <f t="shared" si="280"/>
        <v>0</v>
      </c>
      <c r="J211" s="126"/>
      <c r="K211" s="127"/>
      <c r="L211" s="466">
        <f t="shared" si="281"/>
        <v>0</v>
      </c>
      <c r="M211" s="275"/>
      <c r="N211" s="127"/>
      <c r="O211" s="274">
        <f t="shared" si="282"/>
        <v>0</v>
      </c>
      <c r="P211" s="520"/>
      <c r="R211" s="460"/>
      <c r="S211" s="460"/>
    </row>
    <row r="212" spans="1:19" hidden="1" x14ac:dyDescent="0.25">
      <c r="A212" s="67">
        <v>5217</v>
      </c>
      <c r="B212" s="119" t="s">
        <v>229</v>
      </c>
      <c r="C212" s="120">
        <f t="shared" si="185"/>
        <v>0</v>
      </c>
      <c r="D212" s="272"/>
      <c r="E212" s="127"/>
      <c r="F212" s="429">
        <f t="shared" si="279"/>
        <v>0</v>
      </c>
      <c r="G212" s="272"/>
      <c r="H212" s="126"/>
      <c r="I212" s="274">
        <f t="shared" si="280"/>
        <v>0</v>
      </c>
      <c r="J212" s="126"/>
      <c r="K212" s="127"/>
      <c r="L212" s="466">
        <f t="shared" si="281"/>
        <v>0</v>
      </c>
      <c r="M212" s="275"/>
      <c r="N212" s="127"/>
      <c r="O212" s="274">
        <f t="shared" si="282"/>
        <v>0</v>
      </c>
      <c r="P212" s="520"/>
      <c r="R212" s="460"/>
      <c r="S212" s="460"/>
    </row>
    <row r="213" spans="1:19" hidden="1" x14ac:dyDescent="0.25">
      <c r="A213" s="67">
        <v>5218</v>
      </c>
      <c r="B213" s="119" t="s">
        <v>230</v>
      </c>
      <c r="C213" s="120">
        <f t="shared" ref="C213:C276" si="283">F213+I213+L213+O213</f>
        <v>0</v>
      </c>
      <c r="D213" s="272"/>
      <c r="E213" s="127"/>
      <c r="F213" s="429">
        <f t="shared" si="279"/>
        <v>0</v>
      </c>
      <c r="G213" s="272"/>
      <c r="H213" s="126"/>
      <c r="I213" s="274">
        <f t="shared" si="280"/>
        <v>0</v>
      </c>
      <c r="J213" s="126"/>
      <c r="K213" s="127"/>
      <c r="L213" s="466">
        <f t="shared" si="281"/>
        <v>0</v>
      </c>
      <c r="M213" s="275"/>
      <c r="N213" s="127"/>
      <c r="O213" s="274">
        <f t="shared" si="282"/>
        <v>0</v>
      </c>
      <c r="P213" s="520"/>
      <c r="R213" s="460"/>
      <c r="S213" s="460"/>
    </row>
    <row r="214" spans="1:19" hidden="1" x14ac:dyDescent="0.25">
      <c r="A214" s="67">
        <v>5219</v>
      </c>
      <c r="B214" s="119" t="s">
        <v>231</v>
      </c>
      <c r="C214" s="120">
        <f t="shared" si="283"/>
        <v>0</v>
      </c>
      <c r="D214" s="272"/>
      <c r="E214" s="127"/>
      <c r="F214" s="429">
        <f t="shared" si="279"/>
        <v>0</v>
      </c>
      <c r="G214" s="272"/>
      <c r="H214" s="126"/>
      <c r="I214" s="274">
        <f t="shared" si="280"/>
        <v>0</v>
      </c>
      <c r="J214" s="126"/>
      <c r="K214" s="127"/>
      <c r="L214" s="466">
        <f t="shared" si="281"/>
        <v>0</v>
      </c>
      <c r="M214" s="275"/>
      <c r="N214" s="127"/>
      <c r="O214" s="274">
        <f t="shared" si="282"/>
        <v>0</v>
      </c>
      <c r="P214" s="520"/>
      <c r="R214" s="460"/>
      <c r="S214" s="460"/>
    </row>
    <row r="215" spans="1:19" ht="13.5" hidden="1" customHeight="1" x14ac:dyDescent="0.25">
      <c r="A215" s="277">
        <v>5220</v>
      </c>
      <c r="B215" s="119" t="s">
        <v>232</v>
      </c>
      <c r="C215" s="120">
        <f t="shared" si="283"/>
        <v>0</v>
      </c>
      <c r="D215" s="272"/>
      <c r="E215" s="127"/>
      <c r="F215" s="429">
        <f t="shared" si="279"/>
        <v>0</v>
      </c>
      <c r="G215" s="272"/>
      <c r="H215" s="126"/>
      <c r="I215" s="274">
        <f t="shared" si="280"/>
        <v>0</v>
      </c>
      <c r="J215" s="126"/>
      <c r="K215" s="127"/>
      <c r="L215" s="466">
        <f t="shared" si="281"/>
        <v>0</v>
      </c>
      <c r="M215" s="275"/>
      <c r="N215" s="127"/>
      <c r="O215" s="274">
        <f t="shared" si="282"/>
        <v>0</v>
      </c>
      <c r="P215" s="520"/>
      <c r="R215" s="460"/>
      <c r="S215" s="460"/>
    </row>
    <row r="216" spans="1:19" hidden="1" x14ac:dyDescent="0.25">
      <c r="A216" s="277">
        <v>5230</v>
      </c>
      <c r="B216" s="119" t="s">
        <v>233</v>
      </c>
      <c r="C216" s="120">
        <f t="shared" si="283"/>
        <v>0</v>
      </c>
      <c r="D216" s="278">
        <f>SUM(D217:D224)</f>
        <v>0</v>
      </c>
      <c r="E216" s="281">
        <f t="shared" ref="E216:F216" si="284">SUM(E217:E224)</f>
        <v>0</v>
      </c>
      <c r="F216" s="429">
        <f t="shared" si="284"/>
        <v>0</v>
      </c>
      <c r="G216" s="278">
        <f>SUM(G217:G224)</f>
        <v>0</v>
      </c>
      <c r="H216" s="280">
        <f t="shared" ref="H216:I216" si="285">SUM(H217:H224)</f>
        <v>0</v>
      </c>
      <c r="I216" s="274">
        <f t="shared" si="285"/>
        <v>0</v>
      </c>
      <c r="J216" s="280">
        <f>SUM(J217:J224)</f>
        <v>0</v>
      </c>
      <c r="K216" s="281">
        <f t="shared" ref="K216:L216" si="286">SUM(K217:K224)</f>
        <v>0</v>
      </c>
      <c r="L216" s="466">
        <f t="shared" si="286"/>
        <v>0</v>
      </c>
      <c r="M216" s="120">
        <f>SUM(M217:M224)</f>
        <v>0</v>
      </c>
      <c r="N216" s="281">
        <f t="shared" ref="N216:O216" si="287">SUM(N217:N224)</f>
        <v>0</v>
      </c>
      <c r="O216" s="274">
        <f t="shared" si="287"/>
        <v>0</v>
      </c>
      <c r="P216" s="520"/>
      <c r="R216" s="460"/>
      <c r="S216" s="460"/>
    </row>
    <row r="217" spans="1:19" hidden="1" x14ac:dyDescent="0.25">
      <c r="A217" s="67">
        <v>5231</v>
      </c>
      <c r="B217" s="119" t="s">
        <v>234</v>
      </c>
      <c r="C217" s="120">
        <f t="shared" si="283"/>
        <v>0</v>
      </c>
      <c r="D217" s="272"/>
      <c r="E217" s="127"/>
      <c r="F217" s="429">
        <f t="shared" ref="F217:F226" si="288">D217+E217</f>
        <v>0</v>
      </c>
      <c r="G217" s="272"/>
      <c r="H217" s="126"/>
      <c r="I217" s="274">
        <f t="shared" ref="I217:I226" si="289">G217+H217</f>
        <v>0</v>
      </c>
      <c r="J217" s="126"/>
      <c r="K217" s="127"/>
      <c r="L217" s="466">
        <f t="shared" ref="L217:L226" si="290">J217+K217</f>
        <v>0</v>
      </c>
      <c r="M217" s="275"/>
      <c r="N217" s="127"/>
      <c r="O217" s="274">
        <f t="shared" ref="O217:O226" si="291">M217+N217</f>
        <v>0</v>
      </c>
      <c r="P217" s="520"/>
      <c r="R217" s="460"/>
      <c r="S217" s="460"/>
    </row>
    <row r="218" spans="1:19" hidden="1" x14ac:dyDescent="0.25">
      <c r="A218" s="67">
        <v>5232</v>
      </c>
      <c r="B218" s="119" t="s">
        <v>235</v>
      </c>
      <c r="C218" s="120">
        <f t="shared" si="283"/>
        <v>0</v>
      </c>
      <c r="D218" s="272"/>
      <c r="E218" s="127"/>
      <c r="F218" s="429">
        <f t="shared" si="288"/>
        <v>0</v>
      </c>
      <c r="G218" s="272"/>
      <c r="H218" s="126"/>
      <c r="I218" s="274">
        <f t="shared" si="289"/>
        <v>0</v>
      </c>
      <c r="J218" s="126"/>
      <c r="K218" s="127"/>
      <c r="L218" s="466">
        <f t="shared" si="290"/>
        <v>0</v>
      </c>
      <c r="M218" s="275"/>
      <c r="N218" s="127"/>
      <c r="O218" s="274">
        <f t="shared" si="291"/>
        <v>0</v>
      </c>
      <c r="P218" s="520"/>
      <c r="R218" s="460"/>
      <c r="S218" s="460"/>
    </row>
    <row r="219" spans="1:19" hidden="1" x14ac:dyDescent="0.25">
      <c r="A219" s="67">
        <v>5233</v>
      </c>
      <c r="B219" s="119" t="s">
        <v>236</v>
      </c>
      <c r="C219" s="120">
        <f t="shared" si="283"/>
        <v>0</v>
      </c>
      <c r="D219" s="272"/>
      <c r="E219" s="127"/>
      <c r="F219" s="429">
        <f t="shared" si="288"/>
        <v>0</v>
      </c>
      <c r="G219" s="272"/>
      <c r="H219" s="126"/>
      <c r="I219" s="274">
        <f t="shared" si="289"/>
        <v>0</v>
      </c>
      <c r="J219" s="126"/>
      <c r="K219" s="127"/>
      <c r="L219" s="466">
        <f t="shared" si="290"/>
        <v>0</v>
      </c>
      <c r="M219" s="275"/>
      <c r="N219" s="127"/>
      <c r="O219" s="274">
        <f t="shared" si="291"/>
        <v>0</v>
      </c>
      <c r="P219" s="520"/>
      <c r="R219" s="460"/>
      <c r="S219" s="460"/>
    </row>
    <row r="220" spans="1:19" ht="24" hidden="1" x14ac:dyDescent="0.25">
      <c r="A220" s="67">
        <v>5234</v>
      </c>
      <c r="B220" s="119" t="s">
        <v>237</v>
      </c>
      <c r="C220" s="120">
        <f t="shared" si="283"/>
        <v>0</v>
      </c>
      <c r="D220" s="272"/>
      <c r="E220" s="127"/>
      <c r="F220" s="429">
        <f t="shared" si="288"/>
        <v>0</v>
      </c>
      <c r="G220" s="272"/>
      <c r="H220" s="126"/>
      <c r="I220" s="274">
        <f t="shared" si="289"/>
        <v>0</v>
      </c>
      <c r="J220" s="126"/>
      <c r="K220" s="127"/>
      <c r="L220" s="466">
        <f t="shared" si="290"/>
        <v>0</v>
      </c>
      <c r="M220" s="275"/>
      <c r="N220" s="127"/>
      <c r="O220" s="274">
        <f t="shared" si="291"/>
        <v>0</v>
      </c>
      <c r="P220" s="520"/>
      <c r="R220" s="460"/>
      <c r="S220" s="460"/>
    </row>
    <row r="221" spans="1:19" ht="14.25" hidden="1" customHeight="1" x14ac:dyDescent="0.25">
      <c r="A221" s="67">
        <v>5236</v>
      </c>
      <c r="B221" s="119" t="s">
        <v>238</v>
      </c>
      <c r="C221" s="120">
        <f t="shared" si="283"/>
        <v>0</v>
      </c>
      <c r="D221" s="272"/>
      <c r="E221" s="127"/>
      <c r="F221" s="429">
        <f t="shared" si="288"/>
        <v>0</v>
      </c>
      <c r="G221" s="272"/>
      <c r="H221" s="126"/>
      <c r="I221" s="274">
        <f t="shared" si="289"/>
        <v>0</v>
      </c>
      <c r="J221" s="126"/>
      <c r="K221" s="127"/>
      <c r="L221" s="466">
        <f t="shared" si="290"/>
        <v>0</v>
      </c>
      <c r="M221" s="275"/>
      <c r="N221" s="127"/>
      <c r="O221" s="274">
        <f t="shared" si="291"/>
        <v>0</v>
      </c>
      <c r="P221" s="520"/>
      <c r="R221" s="460"/>
      <c r="S221" s="460"/>
    </row>
    <row r="222" spans="1:19" ht="14.25" hidden="1" customHeight="1" x14ac:dyDescent="0.25">
      <c r="A222" s="67">
        <v>5237</v>
      </c>
      <c r="B222" s="119" t="s">
        <v>239</v>
      </c>
      <c r="C222" s="120">
        <f t="shared" si="283"/>
        <v>0</v>
      </c>
      <c r="D222" s="272"/>
      <c r="E222" s="127"/>
      <c r="F222" s="429">
        <f t="shared" si="288"/>
        <v>0</v>
      </c>
      <c r="G222" s="272"/>
      <c r="H222" s="126"/>
      <c r="I222" s="274">
        <f t="shared" si="289"/>
        <v>0</v>
      </c>
      <c r="J222" s="126"/>
      <c r="K222" s="127"/>
      <c r="L222" s="466">
        <f t="shared" si="290"/>
        <v>0</v>
      </c>
      <c r="M222" s="275"/>
      <c r="N222" s="127"/>
      <c r="O222" s="274">
        <f t="shared" si="291"/>
        <v>0</v>
      </c>
      <c r="P222" s="520"/>
      <c r="R222" s="460"/>
      <c r="S222" s="460"/>
    </row>
    <row r="223" spans="1:19" ht="24" hidden="1" x14ac:dyDescent="0.25">
      <c r="A223" s="67">
        <v>5238</v>
      </c>
      <c r="B223" s="119" t="s">
        <v>240</v>
      </c>
      <c r="C223" s="120">
        <f t="shared" si="283"/>
        <v>0</v>
      </c>
      <c r="D223" s="272"/>
      <c r="E223" s="127"/>
      <c r="F223" s="429">
        <f t="shared" si="288"/>
        <v>0</v>
      </c>
      <c r="G223" s="272"/>
      <c r="H223" s="126"/>
      <c r="I223" s="274">
        <f t="shared" si="289"/>
        <v>0</v>
      </c>
      <c r="J223" s="126"/>
      <c r="K223" s="127"/>
      <c r="L223" s="466">
        <f t="shared" si="290"/>
        <v>0</v>
      </c>
      <c r="M223" s="275"/>
      <c r="N223" s="127"/>
      <c r="O223" s="274">
        <f t="shared" si="291"/>
        <v>0</v>
      </c>
      <c r="P223" s="520"/>
      <c r="R223" s="460"/>
      <c r="S223" s="460"/>
    </row>
    <row r="224" spans="1:19" ht="24" hidden="1" x14ac:dyDescent="0.25">
      <c r="A224" s="67">
        <v>5239</v>
      </c>
      <c r="B224" s="119" t="s">
        <v>241</v>
      </c>
      <c r="C224" s="120">
        <f t="shared" si="283"/>
        <v>0</v>
      </c>
      <c r="D224" s="272"/>
      <c r="E224" s="127"/>
      <c r="F224" s="429">
        <f t="shared" si="288"/>
        <v>0</v>
      </c>
      <c r="G224" s="272"/>
      <c r="H224" s="126"/>
      <c r="I224" s="274">
        <f t="shared" si="289"/>
        <v>0</v>
      </c>
      <c r="J224" s="126"/>
      <c r="K224" s="127"/>
      <c r="L224" s="466">
        <f t="shared" si="290"/>
        <v>0</v>
      </c>
      <c r="M224" s="275"/>
      <c r="N224" s="127"/>
      <c r="O224" s="274">
        <f t="shared" si="291"/>
        <v>0</v>
      </c>
      <c r="P224" s="520"/>
      <c r="R224" s="460"/>
      <c r="S224" s="460"/>
    </row>
    <row r="225" spans="1:19" ht="24" hidden="1" x14ac:dyDescent="0.25">
      <c r="A225" s="277">
        <v>5240</v>
      </c>
      <c r="B225" s="119" t="s">
        <v>242</v>
      </c>
      <c r="C225" s="120">
        <f t="shared" si="283"/>
        <v>0</v>
      </c>
      <c r="D225" s="272"/>
      <c r="E225" s="127"/>
      <c r="F225" s="429">
        <f t="shared" si="288"/>
        <v>0</v>
      </c>
      <c r="G225" s="272"/>
      <c r="H225" s="126"/>
      <c r="I225" s="274">
        <f t="shared" si="289"/>
        <v>0</v>
      </c>
      <c r="J225" s="126"/>
      <c r="K225" s="127"/>
      <c r="L225" s="466">
        <f t="shared" si="290"/>
        <v>0</v>
      </c>
      <c r="M225" s="275"/>
      <c r="N225" s="127"/>
      <c r="O225" s="274">
        <f t="shared" si="291"/>
        <v>0</v>
      </c>
      <c r="P225" s="520"/>
      <c r="R225" s="460"/>
      <c r="S225" s="460"/>
    </row>
    <row r="226" spans="1:19" hidden="1" x14ac:dyDescent="0.25">
      <c r="A226" s="277">
        <v>5250</v>
      </c>
      <c r="B226" s="119" t="s">
        <v>243</v>
      </c>
      <c r="C226" s="120">
        <f t="shared" si="283"/>
        <v>0</v>
      </c>
      <c r="D226" s="272"/>
      <c r="E226" s="127"/>
      <c r="F226" s="429">
        <f t="shared" si="288"/>
        <v>0</v>
      </c>
      <c r="G226" s="272"/>
      <c r="H226" s="126"/>
      <c r="I226" s="274">
        <f t="shared" si="289"/>
        <v>0</v>
      </c>
      <c r="J226" s="126"/>
      <c r="K226" s="127"/>
      <c r="L226" s="466">
        <f t="shared" si="290"/>
        <v>0</v>
      </c>
      <c r="M226" s="275"/>
      <c r="N226" s="127"/>
      <c r="O226" s="274">
        <f t="shared" si="291"/>
        <v>0</v>
      </c>
      <c r="P226" s="520"/>
      <c r="R226" s="460"/>
      <c r="S226" s="460"/>
    </row>
    <row r="227" spans="1:19" hidden="1" x14ac:dyDescent="0.25">
      <c r="A227" s="277">
        <v>5260</v>
      </c>
      <c r="B227" s="119" t="s">
        <v>244</v>
      </c>
      <c r="C227" s="120">
        <f t="shared" si="283"/>
        <v>0</v>
      </c>
      <c r="D227" s="278">
        <f>SUM(D228)</f>
        <v>0</v>
      </c>
      <c r="E227" s="281">
        <f t="shared" ref="E227:F227" si="292">SUM(E228)</f>
        <v>0</v>
      </c>
      <c r="F227" s="429">
        <f t="shared" si="292"/>
        <v>0</v>
      </c>
      <c r="G227" s="278">
        <f>SUM(G228)</f>
        <v>0</v>
      </c>
      <c r="H227" s="280">
        <f t="shared" ref="H227:I227" si="293">SUM(H228)</f>
        <v>0</v>
      </c>
      <c r="I227" s="274">
        <f t="shared" si="293"/>
        <v>0</v>
      </c>
      <c r="J227" s="280">
        <f>SUM(J228)</f>
        <v>0</v>
      </c>
      <c r="K227" s="281">
        <f t="shared" ref="K227:L227" si="294">SUM(K228)</f>
        <v>0</v>
      </c>
      <c r="L227" s="466">
        <f t="shared" si="294"/>
        <v>0</v>
      </c>
      <c r="M227" s="120">
        <f>SUM(M228)</f>
        <v>0</v>
      </c>
      <c r="N227" s="281">
        <f t="shared" ref="N227:O227" si="295">SUM(N228)</f>
        <v>0</v>
      </c>
      <c r="O227" s="274">
        <f t="shared" si="295"/>
        <v>0</v>
      </c>
      <c r="P227" s="520"/>
      <c r="R227" s="460"/>
      <c r="S227" s="460"/>
    </row>
    <row r="228" spans="1:19" ht="24" hidden="1" x14ac:dyDescent="0.25">
      <c r="A228" s="67">
        <v>5269</v>
      </c>
      <c r="B228" s="119" t="s">
        <v>245</v>
      </c>
      <c r="C228" s="120">
        <f t="shared" si="283"/>
        <v>0</v>
      </c>
      <c r="D228" s="272"/>
      <c r="E228" s="127"/>
      <c r="F228" s="429">
        <f t="shared" ref="F228:F229" si="296">D228+E228</f>
        <v>0</v>
      </c>
      <c r="G228" s="272"/>
      <c r="H228" s="126"/>
      <c r="I228" s="274">
        <f t="shared" ref="I228:I229" si="297">G228+H228</f>
        <v>0</v>
      </c>
      <c r="J228" s="126"/>
      <c r="K228" s="127"/>
      <c r="L228" s="466">
        <f t="shared" ref="L228:L229" si="298">J228+K228</f>
        <v>0</v>
      </c>
      <c r="M228" s="275"/>
      <c r="N228" s="127"/>
      <c r="O228" s="274">
        <f t="shared" ref="O228:O229" si="299">M228+N228</f>
        <v>0</v>
      </c>
      <c r="P228" s="520"/>
      <c r="R228" s="460"/>
      <c r="S228" s="460"/>
    </row>
    <row r="229" spans="1:19" ht="24" hidden="1" x14ac:dyDescent="0.25">
      <c r="A229" s="258">
        <v>5270</v>
      </c>
      <c r="B229" s="191" t="s">
        <v>246</v>
      </c>
      <c r="C229" s="199">
        <f t="shared" si="283"/>
        <v>0</v>
      </c>
      <c r="D229" s="282"/>
      <c r="E229" s="285"/>
      <c r="F229" s="462">
        <f t="shared" si="296"/>
        <v>0</v>
      </c>
      <c r="G229" s="282"/>
      <c r="H229" s="284"/>
      <c r="I229" s="263">
        <f t="shared" si="297"/>
        <v>0</v>
      </c>
      <c r="J229" s="284"/>
      <c r="K229" s="285"/>
      <c r="L229" s="463">
        <f t="shared" si="298"/>
        <v>0</v>
      </c>
      <c r="M229" s="286"/>
      <c r="N229" s="285"/>
      <c r="O229" s="263">
        <f t="shared" si="299"/>
        <v>0</v>
      </c>
      <c r="P229" s="519"/>
      <c r="R229" s="460"/>
      <c r="S229" s="460"/>
    </row>
    <row r="230" spans="1:19" hidden="1" x14ac:dyDescent="0.25">
      <c r="A230" s="242">
        <v>6000</v>
      </c>
      <c r="B230" s="242" t="s">
        <v>247</v>
      </c>
      <c r="C230" s="243">
        <f t="shared" si="283"/>
        <v>0</v>
      </c>
      <c r="D230" s="244">
        <f>D231+D251+D259</f>
        <v>0</v>
      </c>
      <c r="E230" s="249">
        <f t="shared" ref="E230:F230" si="300">E231+E251+E259</f>
        <v>0</v>
      </c>
      <c r="F230" s="476">
        <f t="shared" si="300"/>
        <v>0</v>
      </c>
      <c r="G230" s="244">
        <f>G231+G251+G259</f>
        <v>0</v>
      </c>
      <c r="H230" s="247">
        <f t="shared" ref="H230:I230" si="301">H231+H251+H259</f>
        <v>0</v>
      </c>
      <c r="I230" s="248">
        <f t="shared" si="301"/>
        <v>0</v>
      </c>
      <c r="J230" s="247">
        <f>J231+J251+J259</f>
        <v>0</v>
      </c>
      <c r="K230" s="249">
        <f t="shared" ref="K230:L230" si="302">K231+K251+K259</f>
        <v>0</v>
      </c>
      <c r="L230" s="461">
        <f t="shared" si="302"/>
        <v>0</v>
      </c>
      <c r="M230" s="243">
        <f>M231+M251+M259</f>
        <v>0</v>
      </c>
      <c r="N230" s="249">
        <f t="shared" ref="N230:O230" si="303">N231+N251+N259</f>
        <v>0</v>
      </c>
      <c r="O230" s="248">
        <f t="shared" si="303"/>
        <v>0</v>
      </c>
      <c r="P230" s="521"/>
      <c r="R230" s="460"/>
      <c r="S230" s="460"/>
    </row>
    <row r="231" spans="1:19" ht="14.25" hidden="1" customHeight="1" x14ac:dyDescent="0.25">
      <c r="A231" s="320">
        <v>6200</v>
      </c>
      <c r="B231" s="308" t="s">
        <v>248</v>
      </c>
      <c r="C231" s="254">
        <f t="shared" si="283"/>
        <v>0</v>
      </c>
      <c r="D231" s="321">
        <f>SUM(D232,D233,D235,D238,D244,D245,D246)</f>
        <v>0</v>
      </c>
      <c r="E231" s="255">
        <f t="shared" ref="E231:F231" si="304">SUM(E232,E233,E235,E238,E244,E245,E246)</f>
        <v>0</v>
      </c>
      <c r="F231" s="474">
        <f t="shared" si="304"/>
        <v>0</v>
      </c>
      <c r="G231" s="321">
        <f>SUM(G232,G233,G235,G238,G244,G245,G246)</f>
        <v>0</v>
      </c>
      <c r="H231" s="324">
        <f t="shared" ref="H231:I231" si="305">SUM(H232,H233,H235,H238,H244,H245,H246)</f>
        <v>0</v>
      </c>
      <c r="I231" s="256">
        <f t="shared" si="305"/>
        <v>0</v>
      </c>
      <c r="J231" s="324">
        <f>SUM(J232,J233,J235,J238,J244,J245,J246)</f>
        <v>0</v>
      </c>
      <c r="K231" s="255">
        <f t="shared" ref="K231:L231" si="306">SUM(K232,K233,K235,K238,K244,K245,K246)</f>
        <v>0</v>
      </c>
      <c r="L231" s="475">
        <f t="shared" si="306"/>
        <v>0</v>
      </c>
      <c r="M231" s="254">
        <f>SUM(M232,M233,M235,M238,M244,M245,M246)</f>
        <v>0</v>
      </c>
      <c r="N231" s="255">
        <f t="shared" ref="N231:O231" si="307">SUM(N232,N233,N235,N238,N244,N245,N246)</f>
        <v>0</v>
      </c>
      <c r="O231" s="256">
        <f t="shared" si="307"/>
        <v>0</v>
      </c>
      <c r="P231" s="529"/>
      <c r="R231" s="460"/>
      <c r="S231" s="460"/>
    </row>
    <row r="232" spans="1:19" ht="24" hidden="1" x14ac:dyDescent="0.25">
      <c r="A232" s="421">
        <v>6220</v>
      </c>
      <c r="B232" s="107" t="s">
        <v>249</v>
      </c>
      <c r="C232" s="108">
        <f t="shared" si="283"/>
        <v>0</v>
      </c>
      <c r="D232" s="266"/>
      <c r="E232" s="115"/>
      <c r="F232" s="464">
        <f>D232+E232</f>
        <v>0</v>
      </c>
      <c r="G232" s="266"/>
      <c r="H232" s="114"/>
      <c r="I232" s="269">
        <f>G232+H232</f>
        <v>0</v>
      </c>
      <c r="J232" s="114"/>
      <c r="K232" s="115"/>
      <c r="L232" s="465">
        <f>J232+K232</f>
        <v>0</v>
      </c>
      <c r="M232" s="270"/>
      <c r="N232" s="115"/>
      <c r="O232" s="269">
        <f>M232+N232</f>
        <v>0</v>
      </c>
      <c r="P232" s="523"/>
      <c r="R232" s="460"/>
      <c r="S232" s="460"/>
    </row>
    <row r="233" spans="1:19" hidden="1" x14ac:dyDescent="0.25">
      <c r="A233" s="277">
        <v>6230</v>
      </c>
      <c r="B233" s="119" t="s">
        <v>250</v>
      </c>
      <c r="C233" s="120">
        <f t="shared" si="283"/>
        <v>0</v>
      </c>
      <c r="D233" s="278">
        <f t="shared" ref="D233:O233" si="308">SUM(D234)</f>
        <v>0</v>
      </c>
      <c r="E233" s="281">
        <f t="shared" si="308"/>
        <v>0</v>
      </c>
      <c r="F233" s="429">
        <f t="shared" si="308"/>
        <v>0</v>
      </c>
      <c r="G233" s="278">
        <f t="shared" si="308"/>
        <v>0</v>
      </c>
      <c r="H233" s="280">
        <f t="shared" si="308"/>
        <v>0</v>
      </c>
      <c r="I233" s="274">
        <f t="shared" si="308"/>
        <v>0</v>
      </c>
      <c r="J233" s="280">
        <f t="shared" si="308"/>
        <v>0</v>
      </c>
      <c r="K233" s="281">
        <f t="shared" si="308"/>
        <v>0</v>
      </c>
      <c r="L233" s="466">
        <f t="shared" si="308"/>
        <v>0</v>
      </c>
      <c r="M233" s="120">
        <f t="shared" si="308"/>
        <v>0</v>
      </c>
      <c r="N233" s="281">
        <f t="shared" si="308"/>
        <v>0</v>
      </c>
      <c r="O233" s="274">
        <f t="shared" si="308"/>
        <v>0</v>
      </c>
      <c r="P233" s="520"/>
      <c r="R233" s="460"/>
      <c r="S233" s="460"/>
    </row>
    <row r="234" spans="1:19" ht="24" hidden="1" x14ac:dyDescent="0.25">
      <c r="A234" s="67">
        <v>6239</v>
      </c>
      <c r="B234" s="107" t="s">
        <v>251</v>
      </c>
      <c r="C234" s="120">
        <f t="shared" si="283"/>
        <v>0</v>
      </c>
      <c r="D234" s="266"/>
      <c r="E234" s="115"/>
      <c r="F234" s="464">
        <f>D234+E234</f>
        <v>0</v>
      </c>
      <c r="G234" s="266"/>
      <c r="H234" s="114"/>
      <c r="I234" s="269">
        <f>G234+H234</f>
        <v>0</v>
      </c>
      <c r="J234" s="114"/>
      <c r="K234" s="115"/>
      <c r="L234" s="465">
        <f>J234+K234</f>
        <v>0</v>
      </c>
      <c r="M234" s="270"/>
      <c r="N234" s="115"/>
      <c r="O234" s="269">
        <f>M234+N234</f>
        <v>0</v>
      </c>
      <c r="P234" s="523"/>
      <c r="R234" s="460"/>
      <c r="S234" s="460"/>
    </row>
    <row r="235" spans="1:19" ht="24" hidden="1" x14ac:dyDescent="0.25">
      <c r="A235" s="277">
        <v>6240</v>
      </c>
      <c r="B235" s="119" t="s">
        <v>252</v>
      </c>
      <c r="C235" s="120">
        <f t="shared" si="283"/>
        <v>0</v>
      </c>
      <c r="D235" s="278">
        <f>SUM(D236:D237)</f>
        <v>0</v>
      </c>
      <c r="E235" s="281">
        <f t="shared" ref="E235:F235" si="309">SUM(E236:E237)</f>
        <v>0</v>
      </c>
      <c r="F235" s="429">
        <f t="shared" si="309"/>
        <v>0</v>
      </c>
      <c r="G235" s="278">
        <f>SUM(G236:G237)</f>
        <v>0</v>
      </c>
      <c r="H235" s="280">
        <f t="shared" ref="H235:I235" si="310">SUM(H236:H237)</f>
        <v>0</v>
      </c>
      <c r="I235" s="274">
        <f t="shared" si="310"/>
        <v>0</v>
      </c>
      <c r="J235" s="280">
        <f>SUM(J236:J237)</f>
        <v>0</v>
      </c>
      <c r="K235" s="281">
        <f t="shared" ref="K235:L235" si="311">SUM(K236:K237)</f>
        <v>0</v>
      </c>
      <c r="L235" s="466">
        <f t="shared" si="311"/>
        <v>0</v>
      </c>
      <c r="M235" s="120">
        <f>SUM(M236:M237)</f>
        <v>0</v>
      </c>
      <c r="N235" s="281">
        <f t="shared" ref="N235:O235" si="312">SUM(N236:N237)</f>
        <v>0</v>
      </c>
      <c r="O235" s="274">
        <f t="shared" si="312"/>
        <v>0</v>
      </c>
      <c r="P235" s="520"/>
      <c r="R235" s="460"/>
      <c r="S235" s="460"/>
    </row>
    <row r="236" spans="1:19" hidden="1" x14ac:dyDescent="0.25">
      <c r="A236" s="67">
        <v>6241</v>
      </c>
      <c r="B236" s="119" t="s">
        <v>253</v>
      </c>
      <c r="C236" s="120">
        <f t="shared" si="283"/>
        <v>0</v>
      </c>
      <c r="D236" s="272"/>
      <c r="E236" s="127"/>
      <c r="F236" s="429">
        <f t="shared" ref="F236:F237" si="313">D236+E236</f>
        <v>0</v>
      </c>
      <c r="G236" s="272"/>
      <c r="H236" s="126"/>
      <c r="I236" s="274">
        <f t="shared" ref="I236:I237" si="314">G236+H236</f>
        <v>0</v>
      </c>
      <c r="J236" s="126"/>
      <c r="K236" s="127"/>
      <c r="L236" s="466">
        <f t="shared" ref="L236:L237" si="315">J236+K236</f>
        <v>0</v>
      </c>
      <c r="M236" s="275"/>
      <c r="N236" s="127"/>
      <c r="O236" s="274">
        <f t="shared" ref="O236:O237" si="316">M236+N236</f>
        <v>0</v>
      </c>
      <c r="P236" s="520"/>
      <c r="R236" s="460"/>
      <c r="S236" s="460"/>
    </row>
    <row r="237" spans="1:19" hidden="1" x14ac:dyDescent="0.25">
      <c r="A237" s="67">
        <v>6242</v>
      </c>
      <c r="B237" s="119" t="s">
        <v>254</v>
      </c>
      <c r="C237" s="120">
        <f t="shared" si="283"/>
        <v>0</v>
      </c>
      <c r="D237" s="272"/>
      <c r="E237" s="127"/>
      <c r="F237" s="429">
        <f t="shared" si="313"/>
        <v>0</v>
      </c>
      <c r="G237" s="272"/>
      <c r="H237" s="126"/>
      <c r="I237" s="274">
        <f t="shared" si="314"/>
        <v>0</v>
      </c>
      <c r="J237" s="126"/>
      <c r="K237" s="127"/>
      <c r="L237" s="466">
        <f t="shared" si="315"/>
        <v>0</v>
      </c>
      <c r="M237" s="275"/>
      <c r="N237" s="127"/>
      <c r="O237" s="274">
        <f t="shared" si="316"/>
        <v>0</v>
      </c>
      <c r="P237" s="520"/>
      <c r="R237" s="460"/>
      <c r="S237" s="460"/>
    </row>
    <row r="238" spans="1:19" ht="25.5" hidden="1" customHeight="1" x14ac:dyDescent="0.25">
      <c r="A238" s="277">
        <v>6250</v>
      </c>
      <c r="B238" s="119" t="s">
        <v>255</v>
      </c>
      <c r="C238" s="120">
        <f t="shared" si="283"/>
        <v>0</v>
      </c>
      <c r="D238" s="278">
        <f>SUM(D239:D243)</f>
        <v>0</v>
      </c>
      <c r="E238" s="281">
        <f t="shared" ref="E238:F238" si="317">SUM(E239:E243)</f>
        <v>0</v>
      </c>
      <c r="F238" s="429">
        <f t="shared" si="317"/>
        <v>0</v>
      </c>
      <c r="G238" s="278">
        <f>SUM(G239:G243)</f>
        <v>0</v>
      </c>
      <c r="H238" s="280">
        <f t="shared" ref="H238:I238" si="318">SUM(H239:H243)</f>
        <v>0</v>
      </c>
      <c r="I238" s="274">
        <f t="shared" si="318"/>
        <v>0</v>
      </c>
      <c r="J238" s="280">
        <f>SUM(J239:J243)</f>
        <v>0</v>
      </c>
      <c r="K238" s="281">
        <f t="shared" ref="K238:L238" si="319">SUM(K239:K243)</f>
        <v>0</v>
      </c>
      <c r="L238" s="466">
        <f t="shared" si="319"/>
        <v>0</v>
      </c>
      <c r="M238" s="120">
        <f>SUM(M239:M243)</f>
        <v>0</v>
      </c>
      <c r="N238" s="281">
        <f t="shared" ref="N238:O238" si="320">SUM(N239:N243)</f>
        <v>0</v>
      </c>
      <c r="O238" s="274">
        <f t="shared" si="320"/>
        <v>0</v>
      </c>
      <c r="P238" s="520"/>
      <c r="R238" s="460"/>
      <c r="S238" s="460"/>
    </row>
    <row r="239" spans="1:19" ht="14.25" hidden="1" customHeight="1" x14ac:dyDescent="0.25">
      <c r="A239" s="67">
        <v>6252</v>
      </c>
      <c r="B239" s="119" t="s">
        <v>256</v>
      </c>
      <c r="C239" s="120">
        <f t="shared" si="283"/>
        <v>0</v>
      </c>
      <c r="D239" s="272"/>
      <c r="E239" s="127"/>
      <c r="F239" s="429">
        <f t="shared" ref="F239:F245" si="321">D239+E239</f>
        <v>0</v>
      </c>
      <c r="G239" s="272"/>
      <c r="H239" s="126"/>
      <c r="I239" s="274">
        <f t="shared" ref="I239:I245" si="322">G239+H239</f>
        <v>0</v>
      </c>
      <c r="J239" s="126"/>
      <c r="K239" s="127"/>
      <c r="L239" s="466">
        <f t="shared" ref="L239:L245" si="323">J239+K239</f>
        <v>0</v>
      </c>
      <c r="M239" s="275"/>
      <c r="N239" s="127"/>
      <c r="O239" s="274">
        <f t="shared" ref="O239:O245" si="324">M239+N239</f>
        <v>0</v>
      </c>
      <c r="P239" s="520"/>
      <c r="R239" s="460"/>
      <c r="S239" s="460"/>
    </row>
    <row r="240" spans="1:19" ht="14.25" hidden="1" customHeight="1" x14ac:dyDescent="0.25">
      <c r="A240" s="67">
        <v>6253</v>
      </c>
      <c r="B240" s="119" t="s">
        <v>257</v>
      </c>
      <c r="C240" s="120">
        <f t="shared" si="283"/>
        <v>0</v>
      </c>
      <c r="D240" s="272"/>
      <c r="E240" s="127"/>
      <c r="F240" s="429">
        <f t="shared" si="321"/>
        <v>0</v>
      </c>
      <c r="G240" s="272"/>
      <c r="H240" s="126"/>
      <c r="I240" s="274">
        <f t="shared" si="322"/>
        <v>0</v>
      </c>
      <c r="J240" s="126"/>
      <c r="K240" s="127"/>
      <c r="L240" s="466">
        <f t="shared" si="323"/>
        <v>0</v>
      </c>
      <c r="M240" s="275"/>
      <c r="N240" s="127"/>
      <c r="O240" s="274">
        <f t="shared" si="324"/>
        <v>0</v>
      </c>
      <c r="P240" s="520"/>
      <c r="R240" s="460"/>
      <c r="S240" s="460"/>
    </row>
    <row r="241" spans="1:19" ht="24" hidden="1" x14ac:dyDescent="0.25">
      <c r="A241" s="67">
        <v>6254</v>
      </c>
      <c r="B241" s="119" t="s">
        <v>258</v>
      </c>
      <c r="C241" s="120">
        <f t="shared" si="283"/>
        <v>0</v>
      </c>
      <c r="D241" s="272"/>
      <c r="E241" s="127"/>
      <c r="F241" s="429">
        <f t="shared" si="321"/>
        <v>0</v>
      </c>
      <c r="G241" s="272"/>
      <c r="H241" s="126"/>
      <c r="I241" s="274">
        <f t="shared" si="322"/>
        <v>0</v>
      </c>
      <c r="J241" s="126"/>
      <c r="K241" s="127"/>
      <c r="L241" s="466">
        <f t="shared" si="323"/>
        <v>0</v>
      </c>
      <c r="M241" s="275"/>
      <c r="N241" s="127"/>
      <c r="O241" s="274">
        <f t="shared" si="324"/>
        <v>0</v>
      </c>
      <c r="P241" s="520"/>
      <c r="R241" s="460"/>
      <c r="S241" s="460"/>
    </row>
    <row r="242" spans="1:19" ht="24" hidden="1" x14ac:dyDescent="0.25">
      <c r="A242" s="67">
        <v>6255</v>
      </c>
      <c r="B242" s="119" t="s">
        <v>259</v>
      </c>
      <c r="C242" s="120">
        <f t="shared" si="283"/>
        <v>0</v>
      </c>
      <c r="D242" s="272"/>
      <c r="E242" s="127"/>
      <c r="F242" s="429">
        <f t="shared" si="321"/>
        <v>0</v>
      </c>
      <c r="G242" s="272"/>
      <c r="H242" s="126"/>
      <c r="I242" s="274">
        <f t="shared" si="322"/>
        <v>0</v>
      </c>
      <c r="J242" s="126"/>
      <c r="K242" s="127"/>
      <c r="L242" s="466">
        <f t="shared" si="323"/>
        <v>0</v>
      </c>
      <c r="M242" s="275"/>
      <c r="N242" s="127"/>
      <c r="O242" s="274">
        <f t="shared" si="324"/>
        <v>0</v>
      </c>
      <c r="P242" s="520"/>
      <c r="R242" s="460"/>
      <c r="S242" s="460"/>
    </row>
    <row r="243" spans="1:19" hidden="1" x14ac:dyDescent="0.25">
      <c r="A243" s="67">
        <v>6259</v>
      </c>
      <c r="B243" s="119" t="s">
        <v>260</v>
      </c>
      <c r="C243" s="120">
        <f t="shared" si="283"/>
        <v>0</v>
      </c>
      <c r="D243" s="272"/>
      <c r="E243" s="127"/>
      <c r="F243" s="429">
        <f t="shared" si="321"/>
        <v>0</v>
      </c>
      <c r="G243" s="272"/>
      <c r="H243" s="126"/>
      <c r="I243" s="274">
        <f t="shared" si="322"/>
        <v>0</v>
      </c>
      <c r="J243" s="126"/>
      <c r="K243" s="127"/>
      <c r="L243" s="466">
        <f t="shared" si="323"/>
        <v>0</v>
      </c>
      <c r="M243" s="275"/>
      <c r="N243" s="127"/>
      <c r="O243" s="274">
        <f t="shared" si="324"/>
        <v>0</v>
      </c>
      <c r="P243" s="520"/>
      <c r="R243" s="460"/>
      <c r="S243" s="460"/>
    </row>
    <row r="244" spans="1:19" ht="24" hidden="1" x14ac:dyDescent="0.25">
      <c r="A244" s="277">
        <v>6260</v>
      </c>
      <c r="B244" s="119" t="s">
        <v>261</v>
      </c>
      <c r="C244" s="120">
        <f t="shared" si="283"/>
        <v>0</v>
      </c>
      <c r="D244" s="272"/>
      <c r="E244" s="127"/>
      <c r="F244" s="429">
        <f t="shared" si="321"/>
        <v>0</v>
      </c>
      <c r="G244" s="272"/>
      <c r="H244" s="126"/>
      <c r="I244" s="274">
        <f t="shared" si="322"/>
        <v>0</v>
      </c>
      <c r="J244" s="126"/>
      <c r="K244" s="127"/>
      <c r="L244" s="466">
        <f t="shared" si="323"/>
        <v>0</v>
      </c>
      <c r="M244" s="275"/>
      <c r="N244" s="127"/>
      <c r="O244" s="274">
        <f t="shared" si="324"/>
        <v>0</v>
      </c>
      <c r="P244" s="520"/>
      <c r="R244" s="460"/>
      <c r="S244" s="460"/>
    </row>
    <row r="245" spans="1:19" hidden="1" x14ac:dyDescent="0.25">
      <c r="A245" s="277">
        <v>6270</v>
      </c>
      <c r="B245" s="119" t="s">
        <v>262</v>
      </c>
      <c r="C245" s="120">
        <f t="shared" si="283"/>
        <v>0</v>
      </c>
      <c r="D245" s="272"/>
      <c r="E245" s="127"/>
      <c r="F245" s="429">
        <f t="shared" si="321"/>
        <v>0</v>
      </c>
      <c r="G245" s="272"/>
      <c r="H245" s="126"/>
      <c r="I245" s="274">
        <f t="shared" si="322"/>
        <v>0</v>
      </c>
      <c r="J245" s="126"/>
      <c r="K245" s="127"/>
      <c r="L245" s="466">
        <f t="shared" si="323"/>
        <v>0</v>
      </c>
      <c r="M245" s="275"/>
      <c r="N245" s="127"/>
      <c r="O245" s="274">
        <f t="shared" si="324"/>
        <v>0</v>
      </c>
      <c r="P245" s="520"/>
      <c r="R245" s="460"/>
      <c r="S245" s="460"/>
    </row>
    <row r="246" spans="1:19" ht="24" hidden="1" x14ac:dyDescent="0.25">
      <c r="A246" s="421">
        <v>6290</v>
      </c>
      <c r="B246" s="107" t="s">
        <v>263</v>
      </c>
      <c r="C246" s="309">
        <f t="shared" si="283"/>
        <v>0</v>
      </c>
      <c r="D246" s="289">
        <f>SUM(D247:D250)</f>
        <v>0</v>
      </c>
      <c r="E246" s="292">
        <f t="shared" ref="E246:O246" si="325">SUM(E247:E250)</f>
        <v>0</v>
      </c>
      <c r="F246" s="464">
        <f t="shared" si="325"/>
        <v>0</v>
      </c>
      <c r="G246" s="289">
        <f t="shared" si="325"/>
        <v>0</v>
      </c>
      <c r="H246" s="291">
        <f t="shared" si="325"/>
        <v>0</v>
      </c>
      <c r="I246" s="269">
        <f t="shared" si="325"/>
        <v>0</v>
      </c>
      <c r="J246" s="291">
        <f t="shared" si="325"/>
        <v>0</v>
      </c>
      <c r="K246" s="292">
        <f t="shared" si="325"/>
        <v>0</v>
      </c>
      <c r="L246" s="465">
        <f t="shared" si="325"/>
        <v>0</v>
      </c>
      <c r="M246" s="309">
        <f t="shared" si="325"/>
        <v>0</v>
      </c>
      <c r="N246" s="310">
        <f t="shared" si="325"/>
        <v>0</v>
      </c>
      <c r="O246" s="311">
        <f t="shared" si="325"/>
        <v>0</v>
      </c>
      <c r="P246" s="532"/>
      <c r="R246" s="460"/>
      <c r="S246" s="460"/>
    </row>
    <row r="247" spans="1:19" hidden="1" x14ac:dyDescent="0.25">
      <c r="A247" s="67">
        <v>6291</v>
      </c>
      <c r="B247" s="119" t="s">
        <v>264</v>
      </c>
      <c r="C247" s="120">
        <f t="shared" si="283"/>
        <v>0</v>
      </c>
      <c r="D247" s="272"/>
      <c r="E247" s="127"/>
      <c r="F247" s="429">
        <f t="shared" ref="F247:F250" si="326">D247+E247</f>
        <v>0</v>
      </c>
      <c r="G247" s="272"/>
      <c r="H247" s="126"/>
      <c r="I247" s="274">
        <f t="shared" ref="I247:I250" si="327">G247+H247</f>
        <v>0</v>
      </c>
      <c r="J247" s="126"/>
      <c r="K247" s="127"/>
      <c r="L247" s="466">
        <f t="shared" ref="L247:L250" si="328">J247+K247</f>
        <v>0</v>
      </c>
      <c r="M247" s="275"/>
      <c r="N247" s="127"/>
      <c r="O247" s="274">
        <f t="shared" ref="O247:O250" si="329">M247+N247</f>
        <v>0</v>
      </c>
      <c r="P247" s="520"/>
      <c r="R247" s="460"/>
      <c r="S247" s="460"/>
    </row>
    <row r="248" spans="1:19" hidden="1" x14ac:dyDescent="0.25">
      <c r="A248" s="67">
        <v>6292</v>
      </c>
      <c r="B248" s="119" t="s">
        <v>265</v>
      </c>
      <c r="C248" s="120">
        <f t="shared" si="283"/>
        <v>0</v>
      </c>
      <c r="D248" s="272"/>
      <c r="E248" s="127"/>
      <c r="F248" s="429">
        <f t="shared" si="326"/>
        <v>0</v>
      </c>
      <c r="G248" s="272"/>
      <c r="H248" s="126"/>
      <c r="I248" s="274">
        <f t="shared" si="327"/>
        <v>0</v>
      </c>
      <c r="J248" s="126"/>
      <c r="K248" s="127"/>
      <c r="L248" s="466">
        <f t="shared" si="328"/>
        <v>0</v>
      </c>
      <c r="M248" s="275"/>
      <c r="N248" s="127"/>
      <c r="O248" s="274">
        <f t="shared" si="329"/>
        <v>0</v>
      </c>
      <c r="P248" s="520"/>
      <c r="R248" s="460"/>
      <c r="S248" s="460"/>
    </row>
    <row r="249" spans="1:19" ht="72" hidden="1" x14ac:dyDescent="0.25">
      <c r="A249" s="67">
        <v>6296</v>
      </c>
      <c r="B249" s="119" t="s">
        <v>266</v>
      </c>
      <c r="C249" s="120">
        <f t="shared" si="283"/>
        <v>0</v>
      </c>
      <c r="D249" s="272"/>
      <c r="E249" s="127"/>
      <c r="F249" s="429">
        <f t="shared" si="326"/>
        <v>0</v>
      </c>
      <c r="G249" s="272"/>
      <c r="H249" s="126"/>
      <c r="I249" s="274">
        <f t="shared" si="327"/>
        <v>0</v>
      </c>
      <c r="J249" s="126"/>
      <c r="K249" s="127"/>
      <c r="L249" s="466">
        <f t="shared" si="328"/>
        <v>0</v>
      </c>
      <c r="M249" s="275"/>
      <c r="N249" s="127"/>
      <c r="O249" s="274">
        <f t="shared" si="329"/>
        <v>0</v>
      </c>
      <c r="P249" s="520"/>
      <c r="R249" s="460"/>
      <c r="S249" s="460"/>
    </row>
    <row r="250" spans="1:19" ht="39.75" hidden="1" customHeight="1" x14ac:dyDescent="0.25">
      <c r="A250" s="67">
        <v>6299</v>
      </c>
      <c r="B250" s="119" t="s">
        <v>267</v>
      </c>
      <c r="C250" s="120">
        <f t="shared" si="283"/>
        <v>0</v>
      </c>
      <c r="D250" s="272"/>
      <c r="E250" s="127"/>
      <c r="F250" s="429">
        <f t="shared" si="326"/>
        <v>0</v>
      </c>
      <c r="G250" s="272"/>
      <c r="H250" s="126"/>
      <c r="I250" s="274">
        <f t="shared" si="327"/>
        <v>0</v>
      </c>
      <c r="J250" s="126"/>
      <c r="K250" s="127"/>
      <c r="L250" s="466">
        <f t="shared" si="328"/>
        <v>0</v>
      </c>
      <c r="M250" s="275"/>
      <c r="N250" s="127"/>
      <c r="O250" s="274">
        <f t="shared" si="329"/>
        <v>0</v>
      </c>
      <c r="P250" s="520"/>
      <c r="R250" s="460"/>
      <c r="S250" s="460"/>
    </row>
    <row r="251" spans="1:19" hidden="1" x14ac:dyDescent="0.25">
      <c r="A251" s="90">
        <v>6300</v>
      </c>
      <c r="B251" s="251" t="s">
        <v>268</v>
      </c>
      <c r="C251" s="91">
        <f t="shared" si="283"/>
        <v>0</v>
      </c>
      <c r="D251" s="252">
        <f>SUM(D252,D257,D258)</f>
        <v>0</v>
      </c>
      <c r="E251" s="104">
        <f t="shared" ref="E251:O251" si="330">SUM(E252,E257,E258)</f>
        <v>0</v>
      </c>
      <c r="F251" s="435">
        <f t="shared" si="330"/>
        <v>0</v>
      </c>
      <c r="G251" s="252">
        <f t="shared" si="330"/>
        <v>0</v>
      </c>
      <c r="H251" s="103">
        <f t="shared" si="330"/>
        <v>0</v>
      </c>
      <c r="I251" s="105">
        <f t="shared" si="330"/>
        <v>0</v>
      </c>
      <c r="J251" s="103">
        <f t="shared" si="330"/>
        <v>0</v>
      </c>
      <c r="K251" s="104">
        <f t="shared" si="330"/>
        <v>0</v>
      </c>
      <c r="L251" s="438">
        <f t="shared" si="330"/>
        <v>0</v>
      </c>
      <c r="M251" s="147">
        <f t="shared" si="330"/>
        <v>0</v>
      </c>
      <c r="N251" s="293">
        <f t="shared" si="330"/>
        <v>0</v>
      </c>
      <c r="O251" s="294">
        <f t="shared" si="330"/>
        <v>0</v>
      </c>
      <c r="P251" s="524"/>
      <c r="R251" s="460"/>
      <c r="S251" s="460"/>
    </row>
    <row r="252" spans="1:19" ht="24" hidden="1" x14ac:dyDescent="0.25">
      <c r="A252" s="421">
        <v>6320</v>
      </c>
      <c r="B252" s="107" t="s">
        <v>269</v>
      </c>
      <c r="C252" s="309">
        <f t="shared" si="283"/>
        <v>0</v>
      </c>
      <c r="D252" s="289">
        <f>SUM(D253:D256)</f>
        <v>0</v>
      </c>
      <c r="E252" s="292">
        <f t="shared" ref="E252:O252" si="331">SUM(E253:E256)</f>
        <v>0</v>
      </c>
      <c r="F252" s="464">
        <f t="shared" si="331"/>
        <v>0</v>
      </c>
      <c r="G252" s="289">
        <f t="shared" si="331"/>
        <v>0</v>
      </c>
      <c r="H252" s="291">
        <f t="shared" si="331"/>
        <v>0</v>
      </c>
      <c r="I252" s="269">
        <f t="shared" si="331"/>
        <v>0</v>
      </c>
      <c r="J252" s="291">
        <f t="shared" si="331"/>
        <v>0</v>
      </c>
      <c r="K252" s="292">
        <f t="shared" si="331"/>
        <v>0</v>
      </c>
      <c r="L252" s="465">
        <f t="shared" si="331"/>
        <v>0</v>
      </c>
      <c r="M252" s="108">
        <f t="shared" si="331"/>
        <v>0</v>
      </c>
      <c r="N252" s="292">
        <f t="shared" si="331"/>
        <v>0</v>
      </c>
      <c r="O252" s="269">
        <f t="shared" si="331"/>
        <v>0</v>
      </c>
      <c r="P252" s="523"/>
      <c r="R252" s="460"/>
      <c r="S252" s="460"/>
    </row>
    <row r="253" spans="1:19" hidden="1" x14ac:dyDescent="0.25">
      <c r="A253" s="67">
        <v>6322</v>
      </c>
      <c r="B253" s="119" t="s">
        <v>270</v>
      </c>
      <c r="C253" s="120">
        <f t="shared" si="283"/>
        <v>0</v>
      </c>
      <c r="D253" s="272"/>
      <c r="E253" s="127"/>
      <c r="F253" s="429">
        <f t="shared" ref="F253:F258" si="332">D253+E253</f>
        <v>0</v>
      </c>
      <c r="G253" s="272"/>
      <c r="H253" s="126"/>
      <c r="I253" s="274">
        <f t="shared" ref="I253:I258" si="333">G253+H253</f>
        <v>0</v>
      </c>
      <c r="J253" s="126"/>
      <c r="K253" s="127"/>
      <c r="L253" s="466">
        <f t="shared" ref="L253:L258" si="334">J253+K253</f>
        <v>0</v>
      </c>
      <c r="M253" s="275"/>
      <c r="N253" s="127"/>
      <c r="O253" s="274">
        <f t="shared" ref="O253:O258" si="335">M253+N253</f>
        <v>0</v>
      </c>
      <c r="P253" s="520"/>
      <c r="R253" s="460"/>
      <c r="S253" s="460"/>
    </row>
    <row r="254" spans="1:19" ht="24" hidden="1" x14ac:dyDescent="0.25">
      <c r="A254" s="67">
        <v>6323</v>
      </c>
      <c r="B254" s="119" t="s">
        <v>271</v>
      </c>
      <c r="C254" s="120">
        <f t="shared" si="283"/>
        <v>0</v>
      </c>
      <c r="D254" s="272"/>
      <c r="E254" s="127"/>
      <c r="F254" s="429">
        <f t="shared" si="332"/>
        <v>0</v>
      </c>
      <c r="G254" s="272"/>
      <c r="H254" s="126"/>
      <c r="I254" s="274">
        <f t="shared" si="333"/>
        <v>0</v>
      </c>
      <c r="J254" s="126"/>
      <c r="K254" s="127"/>
      <c r="L254" s="466">
        <f t="shared" si="334"/>
        <v>0</v>
      </c>
      <c r="M254" s="275"/>
      <c r="N254" s="127"/>
      <c r="O254" s="274">
        <f t="shared" si="335"/>
        <v>0</v>
      </c>
      <c r="P254" s="520"/>
      <c r="R254" s="460"/>
      <c r="S254" s="460"/>
    </row>
    <row r="255" spans="1:19" ht="24" hidden="1" x14ac:dyDescent="0.25">
      <c r="A255" s="67">
        <v>6324</v>
      </c>
      <c r="B255" s="119" t="s">
        <v>272</v>
      </c>
      <c r="C255" s="120">
        <f t="shared" si="283"/>
        <v>0</v>
      </c>
      <c r="D255" s="272"/>
      <c r="E255" s="127"/>
      <c r="F255" s="429">
        <f t="shared" si="332"/>
        <v>0</v>
      </c>
      <c r="G255" s="272"/>
      <c r="H255" s="126"/>
      <c r="I255" s="274">
        <f t="shared" si="333"/>
        <v>0</v>
      </c>
      <c r="J255" s="126"/>
      <c r="K255" s="127"/>
      <c r="L255" s="466">
        <f t="shared" si="334"/>
        <v>0</v>
      </c>
      <c r="M255" s="275"/>
      <c r="N255" s="127"/>
      <c r="O255" s="274">
        <f t="shared" si="335"/>
        <v>0</v>
      </c>
      <c r="P255" s="520"/>
      <c r="R255" s="460"/>
      <c r="S255" s="460"/>
    </row>
    <row r="256" spans="1:19" hidden="1" x14ac:dyDescent="0.25">
      <c r="A256" s="56">
        <v>6329</v>
      </c>
      <c r="B256" s="107" t="s">
        <v>273</v>
      </c>
      <c r="C256" s="108">
        <f t="shared" si="283"/>
        <v>0</v>
      </c>
      <c r="D256" s="266"/>
      <c r="E256" s="115"/>
      <c r="F256" s="464">
        <f t="shared" si="332"/>
        <v>0</v>
      </c>
      <c r="G256" s="266"/>
      <c r="H256" s="114"/>
      <c r="I256" s="269">
        <f t="shared" si="333"/>
        <v>0</v>
      </c>
      <c r="J256" s="114"/>
      <c r="K256" s="115"/>
      <c r="L256" s="465">
        <f t="shared" si="334"/>
        <v>0</v>
      </c>
      <c r="M256" s="270"/>
      <c r="N256" s="115"/>
      <c r="O256" s="269">
        <f t="shared" si="335"/>
        <v>0</v>
      </c>
      <c r="P256" s="523"/>
      <c r="R256" s="460"/>
      <c r="S256" s="460"/>
    </row>
    <row r="257" spans="1:19" ht="24" hidden="1" x14ac:dyDescent="0.25">
      <c r="A257" s="332">
        <v>6330</v>
      </c>
      <c r="B257" s="333" t="s">
        <v>274</v>
      </c>
      <c r="C257" s="309">
        <f t="shared" si="283"/>
        <v>0</v>
      </c>
      <c r="D257" s="314"/>
      <c r="E257" s="318"/>
      <c r="F257" s="472">
        <f t="shared" si="332"/>
        <v>0</v>
      </c>
      <c r="G257" s="314"/>
      <c r="H257" s="317"/>
      <c r="I257" s="311">
        <f t="shared" si="333"/>
        <v>0</v>
      </c>
      <c r="J257" s="317"/>
      <c r="K257" s="318"/>
      <c r="L257" s="473">
        <f t="shared" si="334"/>
        <v>0</v>
      </c>
      <c r="M257" s="319"/>
      <c r="N257" s="318"/>
      <c r="O257" s="311">
        <f t="shared" si="335"/>
        <v>0</v>
      </c>
      <c r="P257" s="532"/>
      <c r="R257" s="460"/>
      <c r="S257" s="460"/>
    </row>
    <row r="258" spans="1:19" hidden="1" x14ac:dyDescent="0.25">
      <c r="A258" s="277">
        <v>6360</v>
      </c>
      <c r="B258" s="119" t="s">
        <v>275</v>
      </c>
      <c r="C258" s="120">
        <f t="shared" si="283"/>
        <v>0</v>
      </c>
      <c r="D258" s="272"/>
      <c r="E258" s="127"/>
      <c r="F258" s="429">
        <f t="shared" si="332"/>
        <v>0</v>
      </c>
      <c r="G258" s="272"/>
      <c r="H258" s="126"/>
      <c r="I258" s="274">
        <f t="shared" si="333"/>
        <v>0</v>
      </c>
      <c r="J258" s="126"/>
      <c r="K258" s="127"/>
      <c r="L258" s="466">
        <f t="shared" si="334"/>
        <v>0</v>
      </c>
      <c r="M258" s="275"/>
      <c r="N258" s="127"/>
      <c r="O258" s="274">
        <f t="shared" si="335"/>
        <v>0</v>
      </c>
      <c r="P258" s="520"/>
      <c r="R258" s="460"/>
      <c r="S258" s="460"/>
    </row>
    <row r="259" spans="1:19" ht="36" hidden="1" x14ac:dyDescent="0.25">
      <c r="A259" s="90">
        <v>6400</v>
      </c>
      <c r="B259" s="251" t="s">
        <v>276</v>
      </c>
      <c r="C259" s="91">
        <f t="shared" si="283"/>
        <v>0</v>
      </c>
      <c r="D259" s="252">
        <f>SUM(D260,D264)</f>
        <v>0</v>
      </c>
      <c r="E259" s="104">
        <f t="shared" ref="E259:O259" si="336">SUM(E260,E264)</f>
        <v>0</v>
      </c>
      <c r="F259" s="435">
        <f t="shared" si="336"/>
        <v>0</v>
      </c>
      <c r="G259" s="252">
        <f t="shared" si="336"/>
        <v>0</v>
      </c>
      <c r="H259" s="103">
        <f t="shared" si="336"/>
        <v>0</v>
      </c>
      <c r="I259" s="105">
        <f t="shared" si="336"/>
        <v>0</v>
      </c>
      <c r="J259" s="103">
        <f t="shared" si="336"/>
        <v>0</v>
      </c>
      <c r="K259" s="104">
        <f t="shared" si="336"/>
        <v>0</v>
      </c>
      <c r="L259" s="438">
        <f t="shared" si="336"/>
        <v>0</v>
      </c>
      <c r="M259" s="147">
        <f t="shared" si="336"/>
        <v>0</v>
      </c>
      <c r="N259" s="293">
        <f t="shared" si="336"/>
        <v>0</v>
      </c>
      <c r="O259" s="294">
        <f t="shared" si="336"/>
        <v>0</v>
      </c>
      <c r="P259" s="524"/>
      <c r="R259" s="460"/>
      <c r="S259" s="460"/>
    </row>
    <row r="260" spans="1:19" ht="24" hidden="1" x14ac:dyDescent="0.25">
      <c r="A260" s="421">
        <v>6410</v>
      </c>
      <c r="B260" s="107" t="s">
        <v>277</v>
      </c>
      <c r="C260" s="108">
        <f t="shared" si="283"/>
        <v>0</v>
      </c>
      <c r="D260" s="289">
        <f>SUM(D261:D263)</f>
        <v>0</v>
      </c>
      <c r="E260" s="292">
        <f t="shared" ref="E260:O260" si="337">SUM(E261:E263)</f>
        <v>0</v>
      </c>
      <c r="F260" s="464">
        <f t="shared" si="337"/>
        <v>0</v>
      </c>
      <c r="G260" s="289">
        <f t="shared" si="337"/>
        <v>0</v>
      </c>
      <c r="H260" s="291">
        <f t="shared" si="337"/>
        <v>0</v>
      </c>
      <c r="I260" s="269">
        <f t="shared" si="337"/>
        <v>0</v>
      </c>
      <c r="J260" s="291">
        <f t="shared" si="337"/>
        <v>0</v>
      </c>
      <c r="K260" s="292">
        <f t="shared" si="337"/>
        <v>0</v>
      </c>
      <c r="L260" s="465">
        <f t="shared" si="337"/>
        <v>0</v>
      </c>
      <c r="M260" s="133">
        <f t="shared" si="337"/>
        <v>0</v>
      </c>
      <c r="N260" s="304">
        <f t="shared" si="337"/>
        <v>0</v>
      </c>
      <c r="O260" s="305">
        <f t="shared" si="337"/>
        <v>0</v>
      </c>
      <c r="P260" s="530"/>
      <c r="R260" s="460"/>
      <c r="S260" s="460"/>
    </row>
    <row r="261" spans="1:19" hidden="1" x14ac:dyDescent="0.25">
      <c r="A261" s="67">
        <v>6411</v>
      </c>
      <c r="B261" s="296" t="s">
        <v>278</v>
      </c>
      <c r="C261" s="120">
        <f t="shared" si="283"/>
        <v>0</v>
      </c>
      <c r="D261" s="272"/>
      <c r="E261" s="127"/>
      <c r="F261" s="429">
        <f t="shared" ref="F261:F263" si="338">D261+E261</f>
        <v>0</v>
      </c>
      <c r="G261" s="272"/>
      <c r="H261" s="126"/>
      <c r="I261" s="274">
        <f t="shared" ref="I261:I263" si="339">G261+H261</f>
        <v>0</v>
      </c>
      <c r="J261" s="126"/>
      <c r="K261" s="127"/>
      <c r="L261" s="466">
        <f t="shared" ref="L261:L263" si="340">J261+K261</f>
        <v>0</v>
      </c>
      <c r="M261" s="275"/>
      <c r="N261" s="127"/>
      <c r="O261" s="274">
        <f t="shared" ref="O261:O263" si="341">M261+N261</f>
        <v>0</v>
      </c>
      <c r="P261" s="520"/>
      <c r="R261" s="460"/>
      <c r="S261" s="460"/>
    </row>
    <row r="262" spans="1:19" ht="36" hidden="1" x14ac:dyDescent="0.25">
      <c r="A262" s="67">
        <v>6412</v>
      </c>
      <c r="B262" s="119" t="s">
        <v>279</v>
      </c>
      <c r="C262" s="120">
        <f t="shared" si="283"/>
        <v>0</v>
      </c>
      <c r="D262" s="272"/>
      <c r="E262" s="127"/>
      <c r="F262" s="429">
        <f t="shared" si="338"/>
        <v>0</v>
      </c>
      <c r="G262" s="272"/>
      <c r="H262" s="126"/>
      <c r="I262" s="274">
        <f t="shared" si="339"/>
        <v>0</v>
      </c>
      <c r="J262" s="126"/>
      <c r="K262" s="127"/>
      <c r="L262" s="466">
        <f t="shared" si="340"/>
        <v>0</v>
      </c>
      <c r="M262" s="275"/>
      <c r="N262" s="127"/>
      <c r="O262" s="274">
        <f t="shared" si="341"/>
        <v>0</v>
      </c>
      <c r="P262" s="520"/>
      <c r="R262" s="460"/>
      <c r="S262" s="460"/>
    </row>
    <row r="263" spans="1:19" ht="36" hidden="1" x14ac:dyDescent="0.25">
      <c r="A263" s="67">
        <v>6419</v>
      </c>
      <c r="B263" s="119" t="s">
        <v>280</v>
      </c>
      <c r="C263" s="120">
        <f t="shared" si="283"/>
        <v>0</v>
      </c>
      <c r="D263" s="272"/>
      <c r="E263" s="127"/>
      <c r="F263" s="429">
        <f t="shared" si="338"/>
        <v>0</v>
      </c>
      <c r="G263" s="272"/>
      <c r="H263" s="126"/>
      <c r="I263" s="274">
        <f t="shared" si="339"/>
        <v>0</v>
      </c>
      <c r="J263" s="126"/>
      <c r="K263" s="127"/>
      <c r="L263" s="466">
        <f t="shared" si="340"/>
        <v>0</v>
      </c>
      <c r="M263" s="275"/>
      <c r="N263" s="127"/>
      <c r="O263" s="274">
        <f t="shared" si="341"/>
        <v>0</v>
      </c>
      <c r="P263" s="520"/>
      <c r="R263" s="460"/>
      <c r="S263" s="460"/>
    </row>
    <row r="264" spans="1:19" ht="36" hidden="1" x14ac:dyDescent="0.25">
      <c r="A264" s="277">
        <v>6420</v>
      </c>
      <c r="B264" s="119" t="s">
        <v>281</v>
      </c>
      <c r="C264" s="120">
        <f t="shared" si="283"/>
        <v>0</v>
      </c>
      <c r="D264" s="278">
        <f>SUM(D265:D268)</f>
        <v>0</v>
      </c>
      <c r="E264" s="281">
        <f t="shared" ref="E264:F264" si="342">SUM(E265:E268)</f>
        <v>0</v>
      </c>
      <c r="F264" s="429">
        <f t="shared" si="342"/>
        <v>0</v>
      </c>
      <c r="G264" s="278">
        <f>SUM(G265:G268)</f>
        <v>0</v>
      </c>
      <c r="H264" s="280">
        <f t="shared" ref="H264:I264" si="343">SUM(H265:H268)</f>
        <v>0</v>
      </c>
      <c r="I264" s="274">
        <f t="shared" si="343"/>
        <v>0</v>
      </c>
      <c r="J264" s="280">
        <f>SUM(J265:J268)</f>
        <v>0</v>
      </c>
      <c r="K264" s="281">
        <f t="shared" ref="K264:L264" si="344">SUM(K265:K268)</f>
        <v>0</v>
      </c>
      <c r="L264" s="466">
        <f t="shared" si="344"/>
        <v>0</v>
      </c>
      <c r="M264" s="120">
        <f>SUM(M265:M268)</f>
        <v>0</v>
      </c>
      <c r="N264" s="281">
        <f t="shared" ref="N264:O264" si="345">SUM(N265:N268)</f>
        <v>0</v>
      </c>
      <c r="O264" s="274">
        <f t="shared" si="345"/>
        <v>0</v>
      </c>
      <c r="P264" s="520"/>
      <c r="R264" s="460"/>
      <c r="S264" s="460"/>
    </row>
    <row r="265" spans="1:19" hidden="1" x14ac:dyDescent="0.25">
      <c r="A265" s="67">
        <v>6421</v>
      </c>
      <c r="B265" s="119" t="s">
        <v>282</v>
      </c>
      <c r="C265" s="120">
        <f t="shared" si="283"/>
        <v>0</v>
      </c>
      <c r="D265" s="272"/>
      <c r="E265" s="127"/>
      <c r="F265" s="429">
        <f t="shared" ref="F265:F268" si="346">D265+E265</f>
        <v>0</v>
      </c>
      <c r="G265" s="272"/>
      <c r="H265" s="126"/>
      <c r="I265" s="274">
        <f t="shared" ref="I265:I268" si="347">G265+H265</f>
        <v>0</v>
      </c>
      <c r="J265" s="126"/>
      <c r="K265" s="127"/>
      <c r="L265" s="466">
        <f t="shared" ref="L265:L268" si="348">J265+K265</f>
        <v>0</v>
      </c>
      <c r="M265" s="275"/>
      <c r="N265" s="127"/>
      <c r="O265" s="274">
        <f t="shared" ref="O265:O268" si="349">M265+N265</f>
        <v>0</v>
      </c>
      <c r="P265" s="520"/>
      <c r="R265" s="460"/>
      <c r="S265" s="460"/>
    </row>
    <row r="266" spans="1:19" hidden="1" x14ac:dyDescent="0.25">
      <c r="A266" s="67">
        <v>6422</v>
      </c>
      <c r="B266" s="119" t="s">
        <v>283</v>
      </c>
      <c r="C266" s="120">
        <f t="shared" si="283"/>
        <v>0</v>
      </c>
      <c r="D266" s="272">
        <v>0</v>
      </c>
      <c r="E266" s="127"/>
      <c r="F266" s="429">
        <f t="shared" si="346"/>
        <v>0</v>
      </c>
      <c r="G266" s="272"/>
      <c r="H266" s="126"/>
      <c r="I266" s="274">
        <f t="shared" si="347"/>
        <v>0</v>
      </c>
      <c r="J266" s="126"/>
      <c r="K266" s="127"/>
      <c r="L266" s="466">
        <f t="shared" si="348"/>
        <v>0</v>
      </c>
      <c r="M266" s="275"/>
      <c r="N266" s="127"/>
      <c r="O266" s="274">
        <f t="shared" si="349"/>
        <v>0</v>
      </c>
      <c r="P266" s="519"/>
      <c r="R266" s="460"/>
      <c r="S266" s="460"/>
    </row>
    <row r="267" spans="1:19" ht="13.5" hidden="1" customHeight="1" x14ac:dyDescent="0.25">
      <c r="A267" s="67">
        <v>6423</v>
      </c>
      <c r="B267" s="119" t="s">
        <v>284</v>
      </c>
      <c r="C267" s="120">
        <f t="shared" si="283"/>
        <v>0</v>
      </c>
      <c r="D267" s="272"/>
      <c r="E267" s="127"/>
      <c r="F267" s="429">
        <f t="shared" si="346"/>
        <v>0</v>
      </c>
      <c r="G267" s="272"/>
      <c r="H267" s="126"/>
      <c r="I267" s="274">
        <f t="shared" si="347"/>
        <v>0</v>
      </c>
      <c r="J267" s="126"/>
      <c r="K267" s="127"/>
      <c r="L267" s="466">
        <f t="shared" si="348"/>
        <v>0</v>
      </c>
      <c r="M267" s="275"/>
      <c r="N267" s="127"/>
      <c r="O267" s="274">
        <f t="shared" si="349"/>
        <v>0</v>
      </c>
      <c r="P267" s="520"/>
      <c r="R267" s="460"/>
      <c r="S267" s="460"/>
    </row>
    <row r="268" spans="1:19" ht="36" hidden="1" x14ac:dyDescent="0.25">
      <c r="A268" s="67">
        <v>6424</v>
      </c>
      <c r="B268" s="119" t="s">
        <v>285</v>
      </c>
      <c r="C268" s="120">
        <f t="shared" si="283"/>
        <v>0</v>
      </c>
      <c r="D268" s="272"/>
      <c r="E268" s="127"/>
      <c r="F268" s="429">
        <f t="shared" si="346"/>
        <v>0</v>
      </c>
      <c r="G268" s="272"/>
      <c r="H268" s="126"/>
      <c r="I268" s="274">
        <f t="shared" si="347"/>
        <v>0</v>
      </c>
      <c r="J268" s="126"/>
      <c r="K268" s="127"/>
      <c r="L268" s="466">
        <f t="shared" si="348"/>
        <v>0</v>
      </c>
      <c r="M268" s="275"/>
      <c r="N268" s="127"/>
      <c r="O268" s="274">
        <f t="shared" si="349"/>
        <v>0</v>
      </c>
      <c r="P268" s="520"/>
      <c r="R268" s="460"/>
      <c r="S268" s="460"/>
    </row>
    <row r="269" spans="1:19" ht="36" hidden="1" x14ac:dyDescent="0.25">
      <c r="A269" s="334">
        <v>7000</v>
      </c>
      <c r="B269" s="334" t="s">
        <v>286</v>
      </c>
      <c r="C269" s="335">
        <f t="shared" si="283"/>
        <v>0</v>
      </c>
      <c r="D269" s="336">
        <f>SUM(D270,D281)</f>
        <v>0</v>
      </c>
      <c r="E269" s="341">
        <f t="shared" ref="E269:F269" si="350">SUM(E270,E281)</f>
        <v>0</v>
      </c>
      <c r="F269" s="477">
        <f t="shared" si="350"/>
        <v>0</v>
      </c>
      <c r="G269" s="336">
        <f>SUM(G270,G281)</f>
        <v>0</v>
      </c>
      <c r="H269" s="339">
        <f t="shared" ref="H269:I269" si="351">SUM(H270,H281)</f>
        <v>0</v>
      </c>
      <c r="I269" s="340">
        <f t="shared" si="351"/>
        <v>0</v>
      </c>
      <c r="J269" s="339">
        <f>SUM(J270,J281)</f>
        <v>0</v>
      </c>
      <c r="K269" s="341">
        <f t="shared" ref="K269:L269" si="352">SUM(K270,K281)</f>
        <v>0</v>
      </c>
      <c r="L269" s="478">
        <f t="shared" si="352"/>
        <v>0</v>
      </c>
      <c r="M269" s="342">
        <f>SUM(M270,M281)</f>
        <v>0</v>
      </c>
      <c r="N269" s="343">
        <f t="shared" ref="N269:O269" si="353">SUM(N270,N281)</f>
        <v>0</v>
      </c>
      <c r="O269" s="344">
        <f t="shared" si="353"/>
        <v>0</v>
      </c>
      <c r="P269" s="535"/>
      <c r="R269" s="460"/>
      <c r="S269" s="460"/>
    </row>
    <row r="270" spans="1:19" ht="24" hidden="1" x14ac:dyDescent="0.25">
      <c r="A270" s="90">
        <v>7200</v>
      </c>
      <c r="B270" s="251" t="s">
        <v>287</v>
      </c>
      <c r="C270" s="91">
        <f t="shared" si="283"/>
        <v>0</v>
      </c>
      <c r="D270" s="252">
        <f>SUM(D271,D272,D275,D276,D280)</f>
        <v>0</v>
      </c>
      <c r="E270" s="104">
        <f t="shared" ref="E270:F270" si="354">SUM(E271,E272,E275,E276,E280)</f>
        <v>0</v>
      </c>
      <c r="F270" s="435">
        <f t="shared" si="354"/>
        <v>0</v>
      </c>
      <c r="G270" s="252">
        <f>SUM(G271,G272,G275,G276,G280)</f>
        <v>0</v>
      </c>
      <c r="H270" s="103">
        <f t="shared" ref="H270:I270" si="355">SUM(H271,H272,H275,H276,H280)</f>
        <v>0</v>
      </c>
      <c r="I270" s="105">
        <f t="shared" si="355"/>
        <v>0</v>
      </c>
      <c r="J270" s="103">
        <f>SUM(J271,J272,J275,J276,J280)</f>
        <v>0</v>
      </c>
      <c r="K270" s="104">
        <f t="shared" ref="K270:L270" si="356">SUM(K271,K272,K275,K276,K280)</f>
        <v>0</v>
      </c>
      <c r="L270" s="438">
        <f t="shared" si="356"/>
        <v>0</v>
      </c>
      <c r="M270" s="254">
        <f>SUM(M271,M272,M275,M276,M280)</f>
        <v>0</v>
      </c>
      <c r="N270" s="255">
        <f t="shared" ref="N270:O270" si="357">SUM(N271,N272,N275,N276,N280)</f>
        <v>0</v>
      </c>
      <c r="O270" s="256">
        <f t="shared" si="357"/>
        <v>0</v>
      </c>
      <c r="P270" s="529"/>
      <c r="R270" s="460"/>
      <c r="S270" s="460"/>
    </row>
    <row r="271" spans="1:19" ht="24" hidden="1" x14ac:dyDescent="0.25">
      <c r="A271" s="421">
        <v>7210</v>
      </c>
      <c r="B271" s="107" t="s">
        <v>288</v>
      </c>
      <c r="C271" s="108">
        <f t="shared" si="283"/>
        <v>0</v>
      </c>
      <c r="D271" s="266"/>
      <c r="E271" s="115"/>
      <c r="F271" s="464">
        <f>D271+E271</f>
        <v>0</v>
      </c>
      <c r="G271" s="266"/>
      <c r="H271" s="114"/>
      <c r="I271" s="269">
        <f>G271+H271</f>
        <v>0</v>
      </c>
      <c r="J271" s="114"/>
      <c r="K271" s="115"/>
      <c r="L271" s="465">
        <f>J271+K271</f>
        <v>0</v>
      </c>
      <c r="M271" s="270"/>
      <c r="N271" s="115"/>
      <c r="O271" s="269">
        <f>M271+N271</f>
        <v>0</v>
      </c>
      <c r="P271" s="523"/>
      <c r="R271" s="460"/>
      <c r="S271" s="460"/>
    </row>
    <row r="272" spans="1:19" s="346" customFormat="1" ht="36" hidden="1" x14ac:dyDescent="0.25">
      <c r="A272" s="277">
        <v>7220</v>
      </c>
      <c r="B272" s="119" t="s">
        <v>289</v>
      </c>
      <c r="C272" s="120">
        <f t="shared" si="283"/>
        <v>0</v>
      </c>
      <c r="D272" s="278">
        <f>SUM(D273:D274)</f>
        <v>0</v>
      </c>
      <c r="E272" s="281">
        <f t="shared" ref="E272:F272" si="358">SUM(E273:E274)</f>
        <v>0</v>
      </c>
      <c r="F272" s="429">
        <f t="shared" si="358"/>
        <v>0</v>
      </c>
      <c r="G272" s="278">
        <f>SUM(G273:G274)</f>
        <v>0</v>
      </c>
      <c r="H272" s="280">
        <f t="shared" ref="H272:I272" si="359">SUM(H273:H274)</f>
        <v>0</v>
      </c>
      <c r="I272" s="274">
        <f t="shared" si="359"/>
        <v>0</v>
      </c>
      <c r="J272" s="280">
        <f>SUM(J273:J274)</f>
        <v>0</v>
      </c>
      <c r="K272" s="281">
        <f t="shared" ref="K272:L272" si="360">SUM(K273:K274)</f>
        <v>0</v>
      </c>
      <c r="L272" s="466">
        <f t="shared" si="360"/>
        <v>0</v>
      </c>
      <c r="M272" s="120">
        <f>SUM(M273:M274)</f>
        <v>0</v>
      </c>
      <c r="N272" s="281">
        <f t="shared" ref="N272:O272" si="361">SUM(N273:N274)</f>
        <v>0</v>
      </c>
      <c r="O272" s="274">
        <f t="shared" si="361"/>
        <v>0</v>
      </c>
      <c r="P272" s="520"/>
      <c r="R272" s="460"/>
      <c r="S272" s="460"/>
    </row>
    <row r="273" spans="1:19" s="346" customFormat="1" ht="36" hidden="1" x14ac:dyDescent="0.25">
      <c r="A273" s="67">
        <v>7221</v>
      </c>
      <c r="B273" s="119" t="s">
        <v>290</v>
      </c>
      <c r="C273" s="120">
        <f t="shared" si="283"/>
        <v>0</v>
      </c>
      <c r="D273" s="272"/>
      <c r="E273" s="127"/>
      <c r="F273" s="429">
        <f t="shared" ref="F273:F275" si="362">D273+E273</f>
        <v>0</v>
      </c>
      <c r="G273" s="272"/>
      <c r="H273" s="126"/>
      <c r="I273" s="274">
        <f t="shared" ref="I273:I275" si="363">G273+H273</f>
        <v>0</v>
      </c>
      <c r="J273" s="126"/>
      <c r="K273" s="127"/>
      <c r="L273" s="466">
        <f t="shared" ref="L273:L275" si="364">J273+K273</f>
        <v>0</v>
      </c>
      <c r="M273" s="275"/>
      <c r="N273" s="127"/>
      <c r="O273" s="274">
        <f t="shared" ref="O273:O275" si="365">M273+N273</f>
        <v>0</v>
      </c>
      <c r="P273" s="520"/>
      <c r="R273" s="460"/>
      <c r="S273" s="460"/>
    </row>
    <row r="274" spans="1:19" s="346" customFormat="1" ht="36" hidden="1" x14ac:dyDescent="0.25">
      <c r="A274" s="67">
        <v>7222</v>
      </c>
      <c r="B274" s="119" t="s">
        <v>291</v>
      </c>
      <c r="C274" s="120">
        <f t="shared" si="283"/>
        <v>0</v>
      </c>
      <c r="D274" s="272"/>
      <c r="E274" s="127"/>
      <c r="F274" s="429">
        <f t="shared" si="362"/>
        <v>0</v>
      </c>
      <c r="G274" s="272"/>
      <c r="H274" s="126"/>
      <c r="I274" s="274">
        <f t="shared" si="363"/>
        <v>0</v>
      </c>
      <c r="J274" s="126"/>
      <c r="K274" s="127"/>
      <c r="L274" s="466">
        <f t="shared" si="364"/>
        <v>0</v>
      </c>
      <c r="M274" s="275"/>
      <c r="N274" s="127"/>
      <c r="O274" s="274">
        <f t="shared" si="365"/>
        <v>0</v>
      </c>
      <c r="P274" s="520"/>
      <c r="R274" s="460"/>
      <c r="S274" s="460"/>
    </row>
    <row r="275" spans="1:19" ht="24" hidden="1" x14ac:dyDescent="0.25">
      <c r="A275" s="277">
        <v>7230</v>
      </c>
      <c r="B275" s="119" t="s">
        <v>292</v>
      </c>
      <c r="C275" s="120">
        <f t="shared" si="283"/>
        <v>0</v>
      </c>
      <c r="D275" s="272"/>
      <c r="E275" s="127"/>
      <c r="F275" s="429">
        <f t="shared" si="362"/>
        <v>0</v>
      </c>
      <c r="G275" s="272"/>
      <c r="H275" s="126"/>
      <c r="I275" s="274">
        <f t="shared" si="363"/>
        <v>0</v>
      </c>
      <c r="J275" s="126"/>
      <c r="K275" s="127"/>
      <c r="L275" s="466">
        <f t="shared" si="364"/>
        <v>0</v>
      </c>
      <c r="M275" s="275"/>
      <c r="N275" s="127"/>
      <c r="O275" s="274">
        <f t="shared" si="365"/>
        <v>0</v>
      </c>
      <c r="P275" s="520"/>
      <c r="R275" s="460"/>
      <c r="S275" s="460"/>
    </row>
    <row r="276" spans="1:19" ht="24" hidden="1" x14ac:dyDescent="0.25">
      <c r="A276" s="277">
        <v>7240</v>
      </c>
      <c r="B276" s="119" t="s">
        <v>293</v>
      </c>
      <c r="C276" s="120">
        <f t="shared" si="283"/>
        <v>0</v>
      </c>
      <c r="D276" s="278">
        <f t="shared" ref="D276:O276" si="366">SUM(D277:D279)</f>
        <v>0</v>
      </c>
      <c r="E276" s="281">
        <f t="shared" si="366"/>
        <v>0</v>
      </c>
      <c r="F276" s="429">
        <f t="shared" si="366"/>
        <v>0</v>
      </c>
      <c r="G276" s="278">
        <f t="shared" si="366"/>
        <v>0</v>
      </c>
      <c r="H276" s="280">
        <f t="shared" si="366"/>
        <v>0</v>
      </c>
      <c r="I276" s="274">
        <f t="shared" si="366"/>
        <v>0</v>
      </c>
      <c r="J276" s="280">
        <f>SUM(J277:J279)</f>
        <v>0</v>
      </c>
      <c r="K276" s="281">
        <f t="shared" ref="K276:L276" si="367">SUM(K277:K279)</f>
        <v>0</v>
      </c>
      <c r="L276" s="466">
        <f t="shared" si="367"/>
        <v>0</v>
      </c>
      <c r="M276" s="120">
        <f t="shared" si="366"/>
        <v>0</v>
      </c>
      <c r="N276" s="281">
        <f t="shared" si="366"/>
        <v>0</v>
      </c>
      <c r="O276" s="274">
        <f t="shared" si="366"/>
        <v>0</v>
      </c>
      <c r="P276" s="520"/>
      <c r="R276" s="460"/>
      <c r="S276" s="460"/>
    </row>
    <row r="277" spans="1:19" ht="48" hidden="1" x14ac:dyDescent="0.25">
      <c r="A277" s="67">
        <v>7245</v>
      </c>
      <c r="B277" s="119" t="s">
        <v>294</v>
      </c>
      <c r="C277" s="120">
        <f t="shared" ref="C277:C298" si="368">F277+I277+L277+O277</f>
        <v>0</v>
      </c>
      <c r="D277" s="272"/>
      <c r="E277" s="127"/>
      <c r="F277" s="429">
        <f t="shared" ref="F277:F280" si="369">D277+E277</f>
        <v>0</v>
      </c>
      <c r="G277" s="272"/>
      <c r="H277" s="126"/>
      <c r="I277" s="274">
        <f t="shared" ref="I277:I280" si="370">G277+H277</f>
        <v>0</v>
      </c>
      <c r="J277" s="126"/>
      <c r="K277" s="127"/>
      <c r="L277" s="466">
        <f t="shared" ref="L277:L280" si="371">J277+K277</f>
        <v>0</v>
      </c>
      <c r="M277" s="275"/>
      <c r="N277" s="127"/>
      <c r="O277" s="274">
        <f t="shared" ref="O277:O280" si="372">M277+N277</f>
        <v>0</v>
      </c>
      <c r="P277" s="520"/>
      <c r="R277" s="460"/>
      <c r="S277" s="460"/>
    </row>
    <row r="278" spans="1:19" ht="84.75" hidden="1" customHeight="1" x14ac:dyDescent="0.25">
      <c r="A278" s="67">
        <v>7246</v>
      </c>
      <c r="B278" s="119" t="s">
        <v>295</v>
      </c>
      <c r="C278" s="120">
        <f t="shared" si="368"/>
        <v>0</v>
      </c>
      <c r="D278" s="272"/>
      <c r="E278" s="127"/>
      <c r="F278" s="429">
        <f t="shared" si="369"/>
        <v>0</v>
      </c>
      <c r="G278" s="272"/>
      <c r="H278" s="126"/>
      <c r="I278" s="274">
        <f t="shared" si="370"/>
        <v>0</v>
      </c>
      <c r="J278" s="126"/>
      <c r="K278" s="127"/>
      <c r="L278" s="466">
        <f t="shared" si="371"/>
        <v>0</v>
      </c>
      <c r="M278" s="275"/>
      <c r="N278" s="127"/>
      <c r="O278" s="274">
        <f t="shared" si="372"/>
        <v>0</v>
      </c>
      <c r="P278" s="520"/>
      <c r="R278" s="460"/>
      <c r="S278" s="460"/>
    </row>
    <row r="279" spans="1:19" ht="36" hidden="1" x14ac:dyDescent="0.25">
      <c r="A279" s="67">
        <v>7247</v>
      </c>
      <c r="B279" s="119" t="s">
        <v>296</v>
      </c>
      <c r="C279" s="120">
        <f t="shared" si="368"/>
        <v>0</v>
      </c>
      <c r="D279" s="272"/>
      <c r="E279" s="127"/>
      <c r="F279" s="429">
        <f t="shared" si="369"/>
        <v>0</v>
      </c>
      <c r="G279" s="272"/>
      <c r="H279" s="126"/>
      <c r="I279" s="274">
        <f t="shared" si="370"/>
        <v>0</v>
      </c>
      <c r="J279" s="126"/>
      <c r="K279" s="127"/>
      <c r="L279" s="466">
        <f t="shared" si="371"/>
        <v>0</v>
      </c>
      <c r="M279" s="275"/>
      <c r="N279" s="127"/>
      <c r="O279" s="274">
        <f t="shared" si="372"/>
        <v>0</v>
      </c>
      <c r="P279" s="520"/>
      <c r="R279" s="460"/>
      <c r="S279" s="460"/>
    </row>
    <row r="280" spans="1:19" ht="24" hidden="1" x14ac:dyDescent="0.25">
      <c r="A280" s="421">
        <v>7260</v>
      </c>
      <c r="B280" s="107" t="s">
        <v>297</v>
      </c>
      <c r="C280" s="108">
        <f t="shared" si="368"/>
        <v>0</v>
      </c>
      <c r="D280" s="266"/>
      <c r="E280" s="115"/>
      <c r="F280" s="464">
        <f t="shared" si="369"/>
        <v>0</v>
      </c>
      <c r="G280" s="266"/>
      <c r="H280" s="114"/>
      <c r="I280" s="269">
        <f t="shared" si="370"/>
        <v>0</v>
      </c>
      <c r="J280" s="114"/>
      <c r="K280" s="115"/>
      <c r="L280" s="465">
        <f t="shared" si="371"/>
        <v>0</v>
      </c>
      <c r="M280" s="270"/>
      <c r="N280" s="115"/>
      <c r="O280" s="269">
        <f t="shared" si="372"/>
        <v>0</v>
      </c>
      <c r="P280" s="523"/>
      <c r="R280" s="460"/>
      <c r="S280" s="460"/>
    </row>
    <row r="281" spans="1:19" hidden="1" x14ac:dyDescent="0.25">
      <c r="A281" s="188">
        <v>7700</v>
      </c>
      <c r="B281" s="146" t="s">
        <v>298</v>
      </c>
      <c r="C281" s="147">
        <f t="shared" si="368"/>
        <v>0</v>
      </c>
      <c r="D281" s="347">
        <f t="shared" ref="D281:O281" si="373">D282</f>
        <v>0</v>
      </c>
      <c r="E281" s="293">
        <f t="shared" si="373"/>
        <v>0</v>
      </c>
      <c r="F281" s="303">
        <f t="shared" si="373"/>
        <v>0</v>
      </c>
      <c r="G281" s="347">
        <f t="shared" si="373"/>
        <v>0</v>
      </c>
      <c r="H281" s="349">
        <f t="shared" si="373"/>
        <v>0</v>
      </c>
      <c r="I281" s="294">
        <f t="shared" si="373"/>
        <v>0</v>
      </c>
      <c r="J281" s="349">
        <f t="shared" si="373"/>
        <v>0</v>
      </c>
      <c r="K281" s="293">
        <f t="shared" si="373"/>
        <v>0</v>
      </c>
      <c r="L281" s="479">
        <f t="shared" si="373"/>
        <v>0</v>
      </c>
      <c r="M281" s="147">
        <f t="shared" si="373"/>
        <v>0</v>
      </c>
      <c r="N281" s="293">
        <f t="shared" si="373"/>
        <v>0</v>
      </c>
      <c r="O281" s="294">
        <f t="shared" si="373"/>
        <v>0</v>
      </c>
      <c r="P281" s="524"/>
      <c r="R281" s="460"/>
      <c r="S281" s="460"/>
    </row>
    <row r="282" spans="1:19" hidden="1" x14ac:dyDescent="0.25">
      <c r="A282" s="258">
        <v>7720</v>
      </c>
      <c r="B282" s="107" t="s">
        <v>299</v>
      </c>
      <c r="C282" s="133">
        <f t="shared" si="368"/>
        <v>0</v>
      </c>
      <c r="D282" s="350"/>
      <c r="E282" s="140"/>
      <c r="F282" s="452">
        <f>D282+E282</f>
        <v>0</v>
      </c>
      <c r="G282" s="350"/>
      <c r="H282" s="139"/>
      <c r="I282" s="305">
        <f>G282+H282</f>
        <v>0</v>
      </c>
      <c r="J282" s="139"/>
      <c r="K282" s="140"/>
      <c r="L282" s="480">
        <f>J282+K282</f>
        <v>0</v>
      </c>
      <c r="M282" s="352"/>
      <c r="N282" s="140"/>
      <c r="O282" s="305">
        <f>M282+N282</f>
        <v>0</v>
      </c>
      <c r="P282" s="530"/>
      <c r="R282" s="460"/>
      <c r="S282" s="460"/>
    </row>
    <row r="283" spans="1:19" hidden="1" x14ac:dyDescent="0.25">
      <c r="A283" s="296"/>
      <c r="B283" s="119" t="s">
        <v>300</v>
      </c>
      <c r="C283" s="120">
        <f t="shared" si="368"/>
        <v>0</v>
      </c>
      <c r="D283" s="278">
        <f>SUM(D284:D285)</f>
        <v>0</v>
      </c>
      <c r="E283" s="281">
        <f t="shared" ref="E283:F283" si="374">SUM(E284:E285)</f>
        <v>0</v>
      </c>
      <c r="F283" s="429">
        <f t="shared" si="374"/>
        <v>0</v>
      </c>
      <c r="G283" s="278">
        <f>SUM(G284:G285)</f>
        <v>0</v>
      </c>
      <c r="H283" s="280">
        <f t="shared" ref="H283:I283" si="375">SUM(H284:H285)</f>
        <v>0</v>
      </c>
      <c r="I283" s="274">
        <f t="shared" si="375"/>
        <v>0</v>
      </c>
      <c r="J283" s="280">
        <f>SUM(J284:J285)</f>
        <v>0</v>
      </c>
      <c r="K283" s="281">
        <f t="shared" ref="K283:L283" si="376">SUM(K284:K285)</f>
        <v>0</v>
      </c>
      <c r="L283" s="466">
        <f t="shared" si="376"/>
        <v>0</v>
      </c>
      <c r="M283" s="120">
        <f>SUM(M284:M285)</f>
        <v>0</v>
      </c>
      <c r="N283" s="281">
        <f t="shared" ref="N283:O283" si="377">SUM(N284:N285)</f>
        <v>0</v>
      </c>
      <c r="O283" s="274">
        <f t="shared" si="377"/>
        <v>0</v>
      </c>
      <c r="P283" s="520"/>
      <c r="R283" s="460"/>
      <c r="S283" s="460"/>
    </row>
    <row r="284" spans="1:19" hidden="1" x14ac:dyDescent="0.25">
      <c r="A284" s="296" t="s">
        <v>301</v>
      </c>
      <c r="B284" s="67" t="s">
        <v>302</v>
      </c>
      <c r="C284" s="120">
        <f t="shared" si="368"/>
        <v>0</v>
      </c>
      <c r="D284" s="272"/>
      <c r="E284" s="127"/>
      <c r="F284" s="429">
        <f t="shared" ref="F284:F285" si="378">D284+E284</f>
        <v>0</v>
      </c>
      <c r="G284" s="272"/>
      <c r="H284" s="126"/>
      <c r="I284" s="274">
        <f t="shared" ref="I284:I285" si="379">G284+H284</f>
        <v>0</v>
      </c>
      <c r="J284" s="126"/>
      <c r="K284" s="127"/>
      <c r="L284" s="466">
        <f t="shared" ref="L284:L285" si="380">J284+K284</f>
        <v>0</v>
      </c>
      <c r="M284" s="275"/>
      <c r="N284" s="127"/>
      <c r="O284" s="274">
        <f t="shared" ref="O284:O285" si="381">M284+N284</f>
        <v>0</v>
      </c>
      <c r="P284" s="520"/>
      <c r="R284" s="460"/>
      <c r="S284" s="460"/>
    </row>
    <row r="285" spans="1:19" ht="24" hidden="1" x14ac:dyDescent="0.25">
      <c r="A285" s="296" t="s">
        <v>303</v>
      </c>
      <c r="B285" s="353" t="s">
        <v>304</v>
      </c>
      <c r="C285" s="108">
        <f t="shared" si="368"/>
        <v>0</v>
      </c>
      <c r="D285" s="266"/>
      <c r="E285" s="115"/>
      <c r="F285" s="464">
        <f t="shared" si="378"/>
        <v>0</v>
      </c>
      <c r="G285" s="266"/>
      <c r="H285" s="114"/>
      <c r="I285" s="269">
        <f t="shared" si="379"/>
        <v>0</v>
      </c>
      <c r="J285" s="114"/>
      <c r="K285" s="115"/>
      <c r="L285" s="465">
        <f t="shared" si="380"/>
        <v>0</v>
      </c>
      <c r="M285" s="270"/>
      <c r="N285" s="115"/>
      <c r="O285" s="269">
        <f t="shared" si="381"/>
        <v>0</v>
      </c>
      <c r="P285" s="523"/>
      <c r="R285" s="460"/>
      <c r="S285" s="460"/>
    </row>
    <row r="286" spans="1:19" ht="12.75" thickBot="1" x14ac:dyDescent="0.3">
      <c r="A286" s="354"/>
      <c r="B286" s="354" t="s">
        <v>305</v>
      </c>
      <c r="C286" s="355">
        <f t="shared" si="368"/>
        <v>530315</v>
      </c>
      <c r="D286" s="356">
        <f t="shared" ref="D286:O286" si="382">SUM(D283,D269,D230,D195,D187,D173,D75,D53)</f>
        <v>510346</v>
      </c>
      <c r="E286" s="357">
        <f t="shared" si="382"/>
        <v>0</v>
      </c>
      <c r="F286" s="358">
        <f t="shared" si="382"/>
        <v>510346</v>
      </c>
      <c r="G286" s="356">
        <f t="shared" si="382"/>
        <v>0</v>
      </c>
      <c r="H286" s="481">
        <f t="shared" si="382"/>
        <v>0</v>
      </c>
      <c r="I286" s="358">
        <f t="shared" si="382"/>
        <v>0</v>
      </c>
      <c r="J286" s="359">
        <f t="shared" si="382"/>
        <v>19969</v>
      </c>
      <c r="K286" s="357">
        <f t="shared" si="382"/>
        <v>0</v>
      </c>
      <c r="L286" s="358">
        <f t="shared" si="382"/>
        <v>19969</v>
      </c>
      <c r="M286" s="355">
        <f t="shared" si="382"/>
        <v>0</v>
      </c>
      <c r="N286" s="361">
        <f t="shared" si="382"/>
        <v>0</v>
      </c>
      <c r="O286" s="360">
        <f t="shared" si="382"/>
        <v>0</v>
      </c>
      <c r="P286" s="536"/>
      <c r="R286" s="460"/>
      <c r="S286" s="460"/>
    </row>
    <row r="287" spans="1:19" s="34" customFormat="1" ht="13.5" thickTop="1" thickBot="1" x14ac:dyDescent="0.3">
      <c r="A287" s="838" t="s">
        <v>306</v>
      </c>
      <c r="B287" s="839"/>
      <c r="C287" s="363">
        <f t="shared" si="368"/>
        <v>-1599</v>
      </c>
      <c r="D287" s="364">
        <f>SUM(D24,D25,D41)-D51</f>
        <v>0</v>
      </c>
      <c r="E287" s="365">
        <f t="shared" ref="E287:F287" si="383">SUM(E24,E25,E41)-E51</f>
        <v>0</v>
      </c>
      <c r="F287" s="366">
        <f t="shared" si="383"/>
        <v>0</v>
      </c>
      <c r="G287" s="364">
        <f>SUM(G24,G25,G41)-G51</f>
        <v>0</v>
      </c>
      <c r="H287" s="483">
        <f t="shared" ref="H287:I287" si="384">SUM(H24,H25,H41)-H51</f>
        <v>0</v>
      </c>
      <c r="I287" s="366">
        <f t="shared" si="384"/>
        <v>0</v>
      </c>
      <c r="J287" s="367">
        <f>(J26+J43)-J51</f>
        <v>-1599</v>
      </c>
      <c r="K287" s="365">
        <f t="shared" ref="K287:L287" si="385">(K26+K43)-K51</f>
        <v>0</v>
      </c>
      <c r="L287" s="366">
        <f t="shared" si="385"/>
        <v>-1599</v>
      </c>
      <c r="M287" s="363">
        <f>M45-M51</f>
        <v>0</v>
      </c>
      <c r="N287" s="369">
        <f t="shared" ref="N287:O287" si="386">N45-N51</f>
        <v>0</v>
      </c>
      <c r="O287" s="368">
        <f t="shared" si="386"/>
        <v>0</v>
      </c>
      <c r="P287" s="537"/>
      <c r="R287" s="460"/>
      <c r="S287" s="460"/>
    </row>
    <row r="288" spans="1:19" s="34" customFormat="1" ht="12.75" thickTop="1" x14ac:dyDescent="0.25">
      <c r="A288" s="840" t="s">
        <v>307</v>
      </c>
      <c r="B288" s="841"/>
      <c r="C288" s="371">
        <f t="shared" si="368"/>
        <v>1599</v>
      </c>
      <c r="D288" s="372">
        <f t="shared" ref="D288:O288" si="387">SUM(D289,D290)-D297+D298</f>
        <v>0</v>
      </c>
      <c r="E288" s="373">
        <f t="shared" si="387"/>
        <v>0</v>
      </c>
      <c r="F288" s="374">
        <f t="shared" si="387"/>
        <v>0</v>
      </c>
      <c r="G288" s="372">
        <f t="shared" si="387"/>
        <v>0</v>
      </c>
      <c r="H288" s="485">
        <f t="shared" si="387"/>
        <v>0</v>
      </c>
      <c r="I288" s="374">
        <f t="shared" si="387"/>
        <v>0</v>
      </c>
      <c r="J288" s="375">
        <f t="shared" si="387"/>
        <v>1599</v>
      </c>
      <c r="K288" s="373">
        <f t="shared" si="387"/>
        <v>0</v>
      </c>
      <c r="L288" s="374">
        <f t="shared" si="387"/>
        <v>1599</v>
      </c>
      <c r="M288" s="371">
        <f t="shared" si="387"/>
        <v>0</v>
      </c>
      <c r="N288" s="377">
        <f t="shared" si="387"/>
        <v>0</v>
      </c>
      <c r="O288" s="376">
        <f t="shared" si="387"/>
        <v>0</v>
      </c>
      <c r="P288" s="538"/>
      <c r="R288" s="460"/>
      <c r="S288" s="460"/>
    </row>
    <row r="289" spans="1:19" s="34" customFormat="1" ht="12.75" thickBot="1" x14ac:dyDescent="0.3">
      <c r="A289" s="215" t="s">
        <v>308</v>
      </c>
      <c r="B289" s="215" t="s">
        <v>309</v>
      </c>
      <c r="C289" s="216">
        <f t="shared" si="368"/>
        <v>1599</v>
      </c>
      <c r="D289" s="217">
        <f t="shared" ref="D289:O289" si="388">D21-D283</f>
        <v>0</v>
      </c>
      <c r="E289" s="218">
        <f t="shared" si="388"/>
        <v>0</v>
      </c>
      <c r="F289" s="219">
        <f t="shared" si="388"/>
        <v>0</v>
      </c>
      <c r="G289" s="217">
        <f t="shared" si="388"/>
        <v>0</v>
      </c>
      <c r="H289" s="458">
        <f t="shared" si="388"/>
        <v>0</v>
      </c>
      <c r="I289" s="219">
        <f t="shared" si="388"/>
        <v>0</v>
      </c>
      <c r="J289" s="220">
        <f t="shared" si="388"/>
        <v>1599</v>
      </c>
      <c r="K289" s="218">
        <f t="shared" si="388"/>
        <v>0</v>
      </c>
      <c r="L289" s="219">
        <f t="shared" si="388"/>
        <v>1599</v>
      </c>
      <c r="M289" s="216">
        <f t="shared" si="388"/>
        <v>0</v>
      </c>
      <c r="N289" s="222">
        <f t="shared" si="388"/>
        <v>0</v>
      </c>
      <c r="O289" s="221">
        <f t="shared" si="388"/>
        <v>0</v>
      </c>
      <c r="P289" s="539"/>
      <c r="R289" s="460"/>
      <c r="S289" s="460"/>
    </row>
    <row r="290" spans="1:19" s="34" customFormat="1" ht="12.75" hidden="1" thickTop="1" x14ac:dyDescent="0.25">
      <c r="A290" s="379" t="s">
        <v>310</v>
      </c>
      <c r="B290" s="379" t="s">
        <v>311</v>
      </c>
      <c r="C290" s="371">
        <f t="shared" si="368"/>
        <v>0</v>
      </c>
      <c r="D290" s="372">
        <f t="shared" ref="D290:O290" si="389">SUM(D291,D293,D295)-SUM(D292,D294,D296)</f>
        <v>0</v>
      </c>
      <c r="E290" s="377">
        <f t="shared" si="389"/>
        <v>0</v>
      </c>
      <c r="F290" s="484">
        <f t="shared" si="389"/>
        <v>0</v>
      </c>
      <c r="G290" s="372">
        <f t="shared" si="389"/>
        <v>0</v>
      </c>
      <c r="H290" s="375">
        <f t="shared" si="389"/>
        <v>0</v>
      </c>
      <c r="I290" s="376">
        <f t="shared" si="389"/>
        <v>0</v>
      </c>
      <c r="J290" s="375">
        <f t="shared" si="389"/>
        <v>0</v>
      </c>
      <c r="K290" s="377">
        <f t="shared" si="389"/>
        <v>0</v>
      </c>
      <c r="L290" s="485">
        <f t="shared" si="389"/>
        <v>0</v>
      </c>
      <c r="M290" s="371">
        <f t="shared" si="389"/>
        <v>0</v>
      </c>
      <c r="N290" s="377">
        <f t="shared" si="389"/>
        <v>0</v>
      </c>
      <c r="O290" s="376">
        <f t="shared" si="389"/>
        <v>0</v>
      </c>
      <c r="P290" s="538"/>
      <c r="R290" s="460"/>
      <c r="S290" s="460"/>
    </row>
    <row r="291" spans="1:19" ht="12.75" hidden="1" thickTop="1" x14ac:dyDescent="0.25">
      <c r="A291" s="380" t="s">
        <v>312</v>
      </c>
      <c r="B291" s="198" t="s">
        <v>313</v>
      </c>
      <c r="C291" s="133">
        <f t="shared" si="368"/>
        <v>0</v>
      </c>
      <c r="D291" s="350"/>
      <c r="E291" s="140"/>
      <c r="F291" s="452">
        <f t="shared" ref="F291:F298" si="390">D291+E291</f>
        <v>0</v>
      </c>
      <c r="G291" s="350"/>
      <c r="H291" s="139"/>
      <c r="I291" s="305">
        <f t="shared" ref="I291:I298" si="391">G291+H291</f>
        <v>0</v>
      </c>
      <c r="J291" s="139"/>
      <c r="K291" s="140"/>
      <c r="L291" s="480">
        <f t="shared" ref="L291:L298" si="392">J291+K291</f>
        <v>0</v>
      </c>
      <c r="M291" s="352"/>
      <c r="N291" s="140"/>
      <c r="O291" s="305">
        <f t="shared" ref="O291:O298" si="393">M291+N291</f>
        <v>0</v>
      </c>
      <c r="P291" s="530"/>
      <c r="R291" s="460"/>
      <c r="S291" s="460"/>
    </row>
    <row r="292" spans="1:19" ht="24.75" hidden="1" thickTop="1" x14ac:dyDescent="0.25">
      <c r="A292" s="296" t="s">
        <v>314</v>
      </c>
      <c r="B292" s="66" t="s">
        <v>315</v>
      </c>
      <c r="C292" s="120">
        <f t="shared" si="368"/>
        <v>0</v>
      </c>
      <c r="D292" s="272"/>
      <c r="E292" s="127"/>
      <c r="F292" s="429">
        <f t="shared" si="390"/>
        <v>0</v>
      </c>
      <c r="G292" s="272"/>
      <c r="H292" s="126"/>
      <c r="I292" s="274">
        <f t="shared" si="391"/>
        <v>0</v>
      </c>
      <c r="J292" s="126"/>
      <c r="K292" s="127"/>
      <c r="L292" s="466">
        <f t="shared" si="392"/>
        <v>0</v>
      </c>
      <c r="M292" s="275"/>
      <c r="N292" s="127"/>
      <c r="O292" s="274">
        <f t="shared" si="393"/>
        <v>0</v>
      </c>
      <c r="P292" s="520"/>
      <c r="R292" s="460"/>
      <c r="S292" s="460"/>
    </row>
    <row r="293" spans="1:19" ht="12.75" hidden="1" thickTop="1" x14ac:dyDescent="0.25">
      <c r="A293" s="296" t="s">
        <v>316</v>
      </c>
      <c r="B293" s="66" t="s">
        <v>317</v>
      </c>
      <c r="C293" s="120">
        <f t="shared" si="368"/>
        <v>0</v>
      </c>
      <c r="D293" s="272"/>
      <c r="E293" s="127"/>
      <c r="F293" s="429">
        <f t="shared" si="390"/>
        <v>0</v>
      </c>
      <c r="G293" s="272"/>
      <c r="H293" s="126"/>
      <c r="I293" s="274">
        <f t="shared" si="391"/>
        <v>0</v>
      </c>
      <c r="J293" s="126"/>
      <c r="K293" s="127"/>
      <c r="L293" s="466">
        <f t="shared" si="392"/>
        <v>0</v>
      </c>
      <c r="M293" s="275"/>
      <c r="N293" s="127"/>
      <c r="O293" s="274">
        <f t="shared" si="393"/>
        <v>0</v>
      </c>
      <c r="P293" s="520"/>
      <c r="R293" s="460"/>
      <c r="S293" s="460"/>
    </row>
    <row r="294" spans="1:19" ht="24.75" hidden="1" thickTop="1" x14ac:dyDescent="0.25">
      <c r="A294" s="296" t="s">
        <v>318</v>
      </c>
      <c r="B294" s="66" t="s">
        <v>319</v>
      </c>
      <c r="C294" s="120">
        <f>F294+I294+L294+O294</f>
        <v>0</v>
      </c>
      <c r="D294" s="272"/>
      <c r="E294" s="127"/>
      <c r="F294" s="429">
        <f t="shared" si="390"/>
        <v>0</v>
      </c>
      <c r="G294" s="272"/>
      <c r="H294" s="126"/>
      <c r="I294" s="274">
        <f t="shared" si="391"/>
        <v>0</v>
      </c>
      <c r="J294" s="126"/>
      <c r="K294" s="127"/>
      <c r="L294" s="466">
        <f t="shared" si="392"/>
        <v>0</v>
      </c>
      <c r="M294" s="275"/>
      <c r="N294" s="127"/>
      <c r="O294" s="274">
        <f t="shared" si="393"/>
        <v>0</v>
      </c>
      <c r="P294" s="520"/>
      <c r="R294" s="460"/>
      <c r="S294" s="460"/>
    </row>
    <row r="295" spans="1:19" ht="12.75" hidden="1" thickTop="1" x14ac:dyDescent="0.25">
      <c r="A295" s="296" t="s">
        <v>320</v>
      </c>
      <c r="B295" s="66" t="s">
        <v>321</v>
      </c>
      <c r="C295" s="120">
        <f t="shared" si="368"/>
        <v>0</v>
      </c>
      <c r="D295" s="272"/>
      <c r="E295" s="127"/>
      <c r="F295" s="429">
        <f t="shared" si="390"/>
        <v>0</v>
      </c>
      <c r="G295" s="272"/>
      <c r="H295" s="126"/>
      <c r="I295" s="274">
        <f t="shared" si="391"/>
        <v>0</v>
      </c>
      <c r="J295" s="126"/>
      <c r="K295" s="127"/>
      <c r="L295" s="466">
        <f t="shared" si="392"/>
        <v>0</v>
      </c>
      <c r="M295" s="275"/>
      <c r="N295" s="127"/>
      <c r="O295" s="274">
        <f t="shared" si="393"/>
        <v>0</v>
      </c>
      <c r="P295" s="520"/>
      <c r="R295" s="460"/>
      <c r="S295" s="460"/>
    </row>
    <row r="296" spans="1:19" ht="24.75" hidden="1" thickTop="1" x14ac:dyDescent="0.25">
      <c r="A296" s="381" t="s">
        <v>322</v>
      </c>
      <c r="B296" s="382" t="s">
        <v>323</v>
      </c>
      <c r="C296" s="309">
        <f t="shared" si="368"/>
        <v>0</v>
      </c>
      <c r="D296" s="314"/>
      <c r="E296" s="318"/>
      <c r="F296" s="472">
        <f t="shared" si="390"/>
        <v>0</v>
      </c>
      <c r="G296" s="314"/>
      <c r="H296" s="317"/>
      <c r="I296" s="311">
        <f t="shared" si="391"/>
        <v>0</v>
      </c>
      <c r="J296" s="317"/>
      <c r="K296" s="318"/>
      <c r="L296" s="473">
        <f t="shared" si="392"/>
        <v>0</v>
      </c>
      <c r="M296" s="319"/>
      <c r="N296" s="318"/>
      <c r="O296" s="311">
        <f t="shared" si="393"/>
        <v>0</v>
      </c>
      <c r="P296" s="532"/>
      <c r="R296" s="460"/>
      <c r="S296" s="460"/>
    </row>
    <row r="297" spans="1:19" s="34" customFormat="1" ht="13.5" hidden="1" thickTop="1" thickBot="1" x14ac:dyDescent="0.3">
      <c r="A297" s="383" t="s">
        <v>324</v>
      </c>
      <c r="B297" s="383" t="s">
        <v>325</v>
      </c>
      <c r="C297" s="363">
        <f t="shared" si="368"/>
        <v>0</v>
      </c>
      <c r="D297" s="384"/>
      <c r="E297" s="387"/>
      <c r="F297" s="482">
        <f t="shared" si="390"/>
        <v>0</v>
      </c>
      <c r="G297" s="384"/>
      <c r="H297" s="386"/>
      <c r="I297" s="368">
        <f t="shared" si="391"/>
        <v>0</v>
      </c>
      <c r="J297" s="386"/>
      <c r="K297" s="387"/>
      <c r="L297" s="483">
        <f t="shared" si="392"/>
        <v>0</v>
      </c>
      <c r="M297" s="388"/>
      <c r="N297" s="387"/>
      <c r="O297" s="368">
        <f t="shared" si="393"/>
        <v>0</v>
      </c>
      <c r="P297" s="537"/>
      <c r="R297" s="460"/>
      <c r="S297" s="460"/>
    </row>
    <row r="298" spans="1:19" s="34" customFormat="1" ht="48.75" hidden="1" thickTop="1" x14ac:dyDescent="0.25">
      <c r="A298" s="379" t="s">
        <v>326</v>
      </c>
      <c r="B298" s="389" t="s">
        <v>327</v>
      </c>
      <c r="C298" s="371">
        <f t="shared" si="368"/>
        <v>0</v>
      </c>
      <c r="D298" s="298"/>
      <c r="E298" s="301"/>
      <c r="F298" s="435">
        <f t="shared" si="390"/>
        <v>0</v>
      </c>
      <c r="G298" s="298"/>
      <c r="H298" s="300"/>
      <c r="I298" s="105">
        <f t="shared" si="391"/>
        <v>0</v>
      </c>
      <c r="J298" s="300"/>
      <c r="K298" s="301"/>
      <c r="L298" s="438">
        <f t="shared" si="392"/>
        <v>0</v>
      </c>
      <c r="M298" s="302"/>
      <c r="N298" s="301"/>
      <c r="O298" s="105">
        <f t="shared" si="393"/>
        <v>0</v>
      </c>
      <c r="P298" s="522"/>
      <c r="R298" s="460"/>
      <c r="S298" s="460"/>
    </row>
    <row r="299" spans="1:19" ht="12.75" thickTop="1" x14ac:dyDescent="0.25">
      <c r="A299" s="4"/>
      <c r="B299" s="4"/>
      <c r="C299" s="4"/>
      <c r="D299" s="4"/>
      <c r="E299" s="4"/>
      <c r="F299" s="4"/>
      <c r="G299" s="4"/>
      <c r="H299" s="4"/>
      <c r="I299" s="4"/>
      <c r="J299" s="4"/>
      <c r="K299" s="4"/>
      <c r="L299" s="4"/>
      <c r="M299" s="4"/>
    </row>
    <row r="300" spans="1:19" x14ac:dyDescent="0.25">
      <c r="A300" s="4"/>
      <c r="B300" s="4"/>
      <c r="C300" s="4"/>
      <c r="D300" s="4"/>
      <c r="E300" s="4"/>
      <c r="F300" s="4"/>
      <c r="G300" s="4"/>
      <c r="H300" s="4"/>
      <c r="I300" s="4"/>
      <c r="J300" s="4"/>
      <c r="K300" s="4"/>
      <c r="L300" s="4"/>
      <c r="M300" s="4"/>
    </row>
    <row r="301" spans="1:19" x14ac:dyDescent="0.25">
      <c r="A301" s="4"/>
      <c r="B301" s="4"/>
      <c r="C301" s="4"/>
      <c r="D301" s="4"/>
      <c r="E301" s="4"/>
      <c r="F301" s="4"/>
      <c r="G301" s="4"/>
      <c r="H301" s="4"/>
      <c r="I301" s="4"/>
      <c r="J301" s="4"/>
      <c r="K301" s="4"/>
      <c r="L301" s="4"/>
      <c r="M301" s="4"/>
    </row>
    <row r="302" spans="1:19" x14ac:dyDescent="0.25">
      <c r="A302" s="4"/>
      <c r="B302" s="4"/>
      <c r="C302" s="4"/>
      <c r="D302" s="4"/>
      <c r="E302" s="4"/>
      <c r="F302" s="4"/>
      <c r="G302" s="4"/>
      <c r="H302" s="4"/>
      <c r="I302" s="4"/>
      <c r="J302" s="4"/>
      <c r="K302" s="4"/>
      <c r="L302" s="4"/>
      <c r="M302" s="4"/>
    </row>
    <row r="303" spans="1:19" x14ac:dyDescent="0.25">
      <c r="A303" s="4"/>
      <c r="B303" s="4"/>
      <c r="C303" s="4"/>
      <c r="D303" s="4"/>
      <c r="E303" s="4"/>
      <c r="F303" s="4"/>
      <c r="G303" s="4"/>
      <c r="H303" s="4"/>
      <c r="I303" s="4"/>
      <c r="J303" s="4"/>
      <c r="K303" s="4"/>
      <c r="L303" s="4"/>
      <c r="M303" s="4"/>
    </row>
    <row r="304" spans="1:19"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sheetData>
  <sheetProtection formatCells="0" formatColumns="0" formatRows="0"/>
  <autoFilter ref="A18:P298">
    <filterColumn colId="2">
      <filters blank="1">
        <filter val="1 570"/>
        <filter val="1 599"/>
        <filter val="-1 599"/>
        <filter val="1 690"/>
        <filter val="1 730"/>
        <filter val="100"/>
        <filter val="136 850"/>
        <filter val="141 450"/>
        <filter val="159 763"/>
        <filter val="16 680"/>
        <filter val="18 370"/>
        <filter val="184 815"/>
        <filter val="2 960"/>
        <filter val="200"/>
        <filter val="23 082"/>
        <filter val="240"/>
        <filter val="3 705"/>
        <filter val="3 750"/>
        <filter val="36 013"/>
        <filter val="36 928"/>
        <filter val="368 815"/>
        <filter val="37 800"/>
        <filter val="4 600"/>
        <filter val="41 650"/>
        <filter val="42 053"/>
        <filter val="45 013"/>
        <filter val="452 912"/>
        <filter val="510 346"/>
        <filter val="530 315"/>
        <filter val="586"/>
        <filter val="600"/>
        <filter val="700"/>
        <filter val="73 698"/>
        <filter val="77 403"/>
        <filter val="82 527"/>
        <filter val="915"/>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29.pielikums Jūrmalas pilsētas domes
2018.gada 23.augusta saistošajiem noteikumiem Nr.31
(protokols Nr.11, 8.punkts)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T315"/>
  <sheetViews>
    <sheetView view="pageLayout" zoomScaleNormal="100" workbookViewId="0">
      <selection activeCell="T4" sqref="T4"/>
    </sheetView>
  </sheetViews>
  <sheetFormatPr defaultRowHeight="12" outlineLevelCol="1" x14ac:dyDescent="0.25"/>
  <cols>
    <col min="1" max="1" width="10.140625" style="390" customWidth="1"/>
    <col min="2" max="2" width="28" style="390" customWidth="1"/>
    <col min="3" max="3" width="7.7109375" style="390" customWidth="1"/>
    <col min="4" max="5" width="7.7109375" style="390" hidden="1" customWidth="1" outlineLevel="1"/>
    <col min="6" max="6" width="7.7109375" style="390" customWidth="1" collapsed="1"/>
    <col min="7" max="7" width="9.7109375" style="390" hidden="1" customWidth="1" outlineLevel="1"/>
    <col min="8" max="8" width="9.42578125" style="390" hidden="1" customWidth="1" outlineLevel="1"/>
    <col min="9" max="9" width="7.7109375" style="390" customWidth="1" collapsed="1"/>
    <col min="10" max="11" width="7.7109375" style="390" hidden="1" customWidth="1" outlineLevel="1"/>
    <col min="12" max="12" width="7.7109375" style="390" customWidth="1" collapsed="1"/>
    <col min="13" max="13" width="7.7109375" style="390" hidden="1" customWidth="1" outlineLevel="1"/>
    <col min="14" max="14" width="7.7109375" style="4" hidden="1" customWidth="1" outlineLevel="1"/>
    <col min="15" max="15" width="4.85546875" style="4" customWidth="1" collapsed="1"/>
    <col min="16" max="16" width="29.570312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692</v>
      </c>
      <c r="P1" s="1"/>
    </row>
    <row r="2" spans="1:17" ht="35.25" customHeight="1" x14ac:dyDescent="0.25">
      <c r="A2" s="801" t="s">
        <v>1</v>
      </c>
      <c r="B2" s="802"/>
      <c r="C2" s="802"/>
      <c r="D2" s="802"/>
      <c r="E2" s="802"/>
      <c r="F2" s="802"/>
      <c r="G2" s="802"/>
      <c r="H2" s="802"/>
      <c r="I2" s="802"/>
      <c r="J2" s="802"/>
      <c r="K2" s="802"/>
      <c r="L2" s="802"/>
      <c r="M2" s="802"/>
      <c r="N2" s="802"/>
      <c r="O2" s="802"/>
      <c r="P2" s="803"/>
      <c r="Q2" s="5"/>
    </row>
    <row r="3" spans="1:17" ht="12.75" customHeight="1" x14ac:dyDescent="0.25">
      <c r="A3" s="6" t="s">
        <v>2</v>
      </c>
      <c r="B3" s="7"/>
      <c r="C3" s="804" t="s">
        <v>693</v>
      </c>
      <c r="D3" s="804"/>
      <c r="E3" s="804"/>
      <c r="F3" s="804"/>
      <c r="G3" s="804"/>
      <c r="H3" s="804"/>
      <c r="I3" s="804"/>
      <c r="J3" s="804"/>
      <c r="K3" s="804"/>
      <c r="L3" s="804"/>
      <c r="M3" s="804"/>
      <c r="N3" s="804"/>
      <c r="O3" s="804"/>
      <c r="P3" s="805"/>
      <c r="Q3" s="5"/>
    </row>
    <row r="4" spans="1:17" ht="12.75" customHeight="1" x14ac:dyDescent="0.25">
      <c r="A4" s="6" t="s">
        <v>4</v>
      </c>
      <c r="B4" s="7"/>
      <c r="C4" s="804" t="s">
        <v>694</v>
      </c>
      <c r="D4" s="804"/>
      <c r="E4" s="804"/>
      <c r="F4" s="804"/>
      <c r="G4" s="804"/>
      <c r="H4" s="804"/>
      <c r="I4" s="804"/>
      <c r="J4" s="804"/>
      <c r="K4" s="804"/>
      <c r="L4" s="804"/>
      <c r="M4" s="804"/>
      <c r="N4" s="804"/>
      <c r="O4" s="804"/>
      <c r="P4" s="805"/>
      <c r="Q4" s="5"/>
    </row>
    <row r="5" spans="1:17" ht="12.75" customHeight="1" x14ac:dyDescent="0.25">
      <c r="A5" s="8" t="s">
        <v>6</v>
      </c>
      <c r="B5" s="9"/>
      <c r="C5" s="799" t="s">
        <v>695</v>
      </c>
      <c r="D5" s="799"/>
      <c r="E5" s="799"/>
      <c r="F5" s="799"/>
      <c r="G5" s="799"/>
      <c r="H5" s="799"/>
      <c r="I5" s="799"/>
      <c r="J5" s="799"/>
      <c r="K5" s="799"/>
      <c r="L5" s="799"/>
      <c r="M5" s="799"/>
      <c r="N5" s="799"/>
      <c r="O5" s="799"/>
      <c r="P5" s="800"/>
      <c r="Q5" s="5"/>
    </row>
    <row r="6" spans="1:17" ht="12.75" customHeight="1" x14ac:dyDescent="0.25">
      <c r="A6" s="8" t="s">
        <v>8</v>
      </c>
      <c r="B6" s="9"/>
      <c r="C6" s="799" t="s">
        <v>696</v>
      </c>
      <c r="D6" s="799"/>
      <c r="E6" s="799"/>
      <c r="F6" s="799"/>
      <c r="G6" s="799"/>
      <c r="H6" s="799"/>
      <c r="I6" s="799"/>
      <c r="J6" s="799"/>
      <c r="K6" s="799"/>
      <c r="L6" s="799"/>
      <c r="M6" s="799"/>
      <c r="N6" s="799"/>
      <c r="O6" s="799"/>
      <c r="P6" s="800"/>
      <c r="Q6" s="5"/>
    </row>
    <row r="7" spans="1:17" ht="22.5" customHeight="1" x14ac:dyDescent="0.25">
      <c r="A7" s="8" t="s">
        <v>10</v>
      </c>
      <c r="B7" s="9"/>
      <c r="C7" s="804" t="s">
        <v>697</v>
      </c>
      <c r="D7" s="804"/>
      <c r="E7" s="804"/>
      <c r="F7" s="804"/>
      <c r="G7" s="804"/>
      <c r="H7" s="804"/>
      <c r="I7" s="804"/>
      <c r="J7" s="804"/>
      <c r="K7" s="804"/>
      <c r="L7" s="804"/>
      <c r="M7" s="804"/>
      <c r="N7" s="804"/>
      <c r="O7" s="804"/>
      <c r="P7" s="805"/>
      <c r="Q7" s="5"/>
    </row>
    <row r="8" spans="1:17" ht="12.75" customHeight="1" x14ac:dyDescent="0.25">
      <c r="A8" s="10" t="s">
        <v>12</v>
      </c>
      <c r="B8" s="9"/>
      <c r="C8" s="806"/>
      <c r="D8" s="806"/>
      <c r="E8" s="806"/>
      <c r="F8" s="806"/>
      <c r="G8" s="806"/>
      <c r="H8" s="806"/>
      <c r="I8" s="806"/>
      <c r="J8" s="806"/>
      <c r="K8" s="806"/>
      <c r="L8" s="806"/>
      <c r="M8" s="806"/>
      <c r="N8" s="806"/>
      <c r="O8" s="806"/>
      <c r="P8" s="807"/>
      <c r="Q8" s="5"/>
    </row>
    <row r="9" spans="1:17" ht="12.75" customHeight="1" x14ac:dyDescent="0.25">
      <c r="A9" s="8"/>
      <c r="B9" s="9" t="s">
        <v>13</v>
      </c>
      <c r="C9" s="799" t="s">
        <v>698</v>
      </c>
      <c r="D9" s="799"/>
      <c r="E9" s="799"/>
      <c r="F9" s="799"/>
      <c r="G9" s="799"/>
      <c r="H9" s="799"/>
      <c r="I9" s="799"/>
      <c r="J9" s="799"/>
      <c r="K9" s="799"/>
      <c r="L9" s="799"/>
      <c r="M9" s="799"/>
      <c r="N9" s="799"/>
      <c r="O9" s="799"/>
      <c r="P9" s="800"/>
      <c r="Q9" s="5"/>
    </row>
    <row r="10" spans="1:17" ht="12.75" customHeight="1" x14ac:dyDescent="0.25">
      <c r="A10" s="8"/>
      <c r="B10" s="9" t="s">
        <v>15</v>
      </c>
      <c r="C10" s="799" t="s">
        <v>699</v>
      </c>
      <c r="D10" s="799"/>
      <c r="E10" s="799"/>
      <c r="F10" s="799"/>
      <c r="G10" s="799"/>
      <c r="H10" s="799"/>
      <c r="I10" s="799"/>
      <c r="J10" s="799"/>
      <c r="K10" s="799"/>
      <c r="L10" s="799"/>
      <c r="M10" s="799"/>
      <c r="N10" s="799"/>
      <c r="O10" s="799"/>
      <c r="P10" s="800"/>
      <c r="Q10" s="5"/>
    </row>
    <row r="11" spans="1:17" ht="12.75" customHeight="1" x14ac:dyDescent="0.25">
      <c r="A11" s="8"/>
      <c r="B11" s="9" t="s">
        <v>16</v>
      </c>
      <c r="C11" s="806"/>
      <c r="D11" s="806"/>
      <c r="E11" s="806"/>
      <c r="F11" s="806"/>
      <c r="G11" s="806"/>
      <c r="H11" s="806"/>
      <c r="I11" s="806"/>
      <c r="J11" s="806"/>
      <c r="K11" s="806"/>
      <c r="L11" s="806"/>
      <c r="M11" s="806"/>
      <c r="N11" s="806"/>
      <c r="O11" s="806"/>
      <c r="P11" s="807"/>
      <c r="Q11" s="5"/>
    </row>
    <row r="12" spans="1:17" ht="12.75" customHeight="1" x14ac:dyDescent="0.25">
      <c r="A12" s="8"/>
      <c r="B12" s="9" t="s">
        <v>17</v>
      </c>
      <c r="C12" s="799" t="s">
        <v>700</v>
      </c>
      <c r="D12" s="799"/>
      <c r="E12" s="799"/>
      <c r="F12" s="799"/>
      <c r="G12" s="799"/>
      <c r="H12" s="799"/>
      <c r="I12" s="799"/>
      <c r="J12" s="799"/>
      <c r="K12" s="799"/>
      <c r="L12" s="799"/>
      <c r="M12" s="799"/>
      <c r="N12" s="799"/>
      <c r="O12" s="799"/>
      <c r="P12" s="800"/>
      <c r="Q12" s="5"/>
    </row>
    <row r="13" spans="1:17" ht="12.75" customHeight="1" x14ac:dyDescent="0.25">
      <c r="A13" s="8"/>
      <c r="B13" s="9" t="s">
        <v>19</v>
      </c>
      <c r="C13" s="799"/>
      <c r="D13" s="799"/>
      <c r="E13" s="799"/>
      <c r="F13" s="799"/>
      <c r="G13" s="799"/>
      <c r="H13" s="799"/>
      <c r="I13" s="799"/>
      <c r="J13" s="799"/>
      <c r="K13" s="799"/>
      <c r="L13" s="799"/>
      <c r="M13" s="799"/>
      <c r="N13" s="799"/>
      <c r="O13" s="799"/>
      <c r="P13" s="800"/>
      <c r="Q13" s="5"/>
    </row>
    <row r="14" spans="1:17" ht="12.75" customHeight="1" x14ac:dyDescent="0.25">
      <c r="A14" s="11"/>
      <c r="B14" s="12"/>
      <c r="C14" s="808"/>
      <c r="D14" s="808"/>
      <c r="E14" s="808"/>
      <c r="F14" s="808"/>
      <c r="G14" s="808"/>
      <c r="H14" s="808"/>
      <c r="I14" s="808"/>
      <c r="J14" s="808"/>
      <c r="K14" s="808"/>
      <c r="L14" s="808"/>
      <c r="M14" s="808"/>
      <c r="N14" s="808"/>
      <c r="O14" s="808"/>
      <c r="P14" s="809"/>
      <c r="Q14" s="5"/>
    </row>
    <row r="15" spans="1:17" s="14" customFormat="1" ht="12.75" customHeight="1" x14ac:dyDescent="0.25">
      <c r="A15" s="810" t="s">
        <v>20</v>
      </c>
      <c r="B15" s="813" t="s">
        <v>21</v>
      </c>
      <c r="C15" s="815" t="s">
        <v>22</v>
      </c>
      <c r="D15" s="816"/>
      <c r="E15" s="816"/>
      <c r="F15" s="816"/>
      <c r="G15" s="816"/>
      <c r="H15" s="816"/>
      <c r="I15" s="816"/>
      <c r="J15" s="816"/>
      <c r="K15" s="816"/>
      <c r="L15" s="816"/>
      <c r="M15" s="816"/>
      <c r="N15" s="816"/>
      <c r="O15" s="816"/>
      <c r="P15" s="817"/>
      <c r="Q15" s="13"/>
    </row>
    <row r="16" spans="1:17" s="14" customFormat="1" ht="12.75" customHeight="1" x14ac:dyDescent="0.25">
      <c r="A16" s="811"/>
      <c r="B16" s="814"/>
      <c r="C16" s="818" t="s">
        <v>23</v>
      </c>
      <c r="D16" s="820" t="s">
        <v>24</v>
      </c>
      <c r="E16" s="822" t="s">
        <v>25</v>
      </c>
      <c r="F16" s="848" t="s">
        <v>26</v>
      </c>
      <c r="G16" s="827" t="s">
        <v>27</v>
      </c>
      <c r="H16" s="849" t="s">
        <v>28</v>
      </c>
      <c r="I16" s="852" t="s">
        <v>29</v>
      </c>
      <c r="J16" s="853" t="s">
        <v>30</v>
      </c>
      <c r="K16" s="854" t="s">
        <v>31</v>
      </c>
      <c r="L16" s="850" t="s">
        <v>32</v>
      </c>
      <c r="M16" s="834" t="s">
        <v>33</v>
      </c>
      <c r="N16" s="836" t="s">
        <v>34</v>
      </c>
      <c r="O16" s="830" t="s">
        <v>35</v>
      </c>
      <c r="P16" s="832" t="s">
        <v>36</v>
      </c>
    </row>
    <row r="17" spans="1:20" s="15" customFormat="1" ht="71.25" customHeight="1" thickBot="1" x14ac:dyDescent="0.3">
      <c r="A17" s="812"/>
      <c r="B17" s="814"/>
      <c r="C17" s="819"/>
      <c r="D17" s="821"/>
      <c r="E17" s="823"/>
      <c r="F17" s="825"/>
      <c r="G17" s="827"/>
      <c r="H17" s="849"/>
      <c r="I17" s="852"/>
      <c r="J17" s="845"/>
      <c r="K17" s="855"/>
      <c r="L17" s="851"/>
      <c r="M17" s="835"/>
      <c r="N17" s="837"/>
      <c r="O17" s="831"/>
      <c r="P17" s="833"/>
    </row>
    <row r="18" spans="1:20" s="15" customFormat="1" ht="9.75" customHeight="1" thickTop="1" x14ac:dyDescent="0.25">
      <c r="A18" s="16" t="s">
        <v>37</v>
      </c>
      <c r="B18" s="16">
        <v>2</v>
      </c>
      <c r="C18" s="17">
        <v>3</v>
      </c>
      <c r="D18" s="18">
        <v>4</v>
      </c>
      <c r="E18" s="19">
        <v>5</v>
      </c>
      <c r="F18" s="16">
        <v>6</v>
      </c>
      <c r="G18" s="18">
        <v>7</v>
      </c>
      <c r="H18" s="422">
        <v>8</v>
      </c>
      <c r="I18" s="16">
        <v>9</v>
      </c>
      <c r="J18" s="20">
        <v>10</v>
      </c>
      <c r="K18" s="19">
        <v>11</v>
      </c>
      <c r="L18" s="16">
        <v>12</v>
      </c>
      <c r="M18" s="17">
        <v>13</v>
      </c>
      <c r="N18" s="22">
        <v>14</v>
      </c>
      <c r="O18" s="21">
        <v>15</v>
      </c>
      <c r="P18" s="21">
        <v>16</v>
      </c>
    </row>
    <row r="19" spans="1:20" s="34" customFormat="1" x14ac:dyDescent="0.25">
      <c r="A19" s="23"/>
      <c r="B19" s="24" t="s">
        <v>38</v>
      </c>
      <c r="C19" s="25"/>
      <c r="D19" s="26"/>
      <c r="E19" s="27"/>
      <c r="F19" s="28"/>
      <c r="G19" s="26"/>
      <c r="H19" s="423"/>
      <c r="I19" s="28"/>
      <c r="J19" s="29"/>
      <c r="K19" s="27"/>
      <c r="L19" s="28"/>
      <c r="M19" s="32"/>
      <c r="N19" s="31"/>
      <c r="O19" s="30"/>
      <c r="P19" s="33"/>
    </row>
    <row r="20" spans="1:20" s="34" customFormat="1" ht="12.75" thickBot="1" x14ac:dyDescent="0.3">
      <c r="A20" s="35"/>
      <c r="B20" s="36" t="s">
        <v>39</v>
      </c>
      <c r="C20" s="37">
        <f>F20+I20+L20+O20</f>
        <v>815698</v>
      </c>
      <c r="D20" s="38">
        <f>SUM(D21,D24,D25,D41,D43)</f>
        <v>568035</v>
      </c>
      <c r="E20" s="39">
        <f>SUM(E21,E24,E25,E41,E43)</f>
        <v>0</v>
      </c>
      <c r="F20" s="40">
        <f>SUM(F21,F24,F25,F41,F43)</f>
        <v>568035</v>
      </c>
      <c r="G20" s="38">
        <f>SUM(G21,G24,G43)</f>
        <v>216644</v>
      </c>
      <c r="H20" s="424">
        <f>SUM(H21,H24,H43)</f>
        <v>0</v>
      </c>
      <c r="I20" s="40">
        <f>SUM(I21,I24,I43)</f>
        <v>216644</v>
      </c>
      <c r="J20" s="41">
        <f>SUM(J21,J26,J43)</f>
        <v>31019</v>
      </c>
      <c r="K20" s="39">
        <f>SUM(K21,K26,K43)</f>
        <v>0</v>
      </c>
      <c r="L20" s="40">
        <f>SUM(L21,L26,L43)</f>
        <v>31019</v>
      </c>
      <c r="M20" s="37">
        <f>SUM(M21,M45)</f>
        <v>0</v>
      </c>
      <c r="N20" s="43">
        <f>SUM(N21,N45)</f>
        <v>0</v>
      </c>
      <c r="O20" s="42">
        <f>SUM(O21,O45)</f>
        <v>0</v>
      </c>
      <c r="P20" s="44"/>
      <c r="R20" s="460"/>
      <c r="S20" s="460"/>
      <c r="T20" s="460"/>
    </row>
    <row r="21" spans="1:20" ht="12.75" thickTop="1" x14ac:dyDescent="0.25">
      <c r="A21" s="45"/>
      <c r="B21" s="46" t="s">
        <v>40</v>
      </c>
      <c r="C21" s="47">
        <f>F21+I21+L21+O21</f>
        <v>4355</v>
      </c>
      <c r="D21" s="48">
        <f t="shared" ref="D21:O21" si="0">SUM(D22:D23)</f>
        <v>0</v>
      </c>
      <c r="E21" s="49">
        <f t="shared" si="0"/>
        <v>0</v>
      </c>
      <c r="F21" s="50">
        <f t="shared" si="0"/>
        <v>0</v>
      </c>
      <c r="G21" s="48">
        <f t="shared" si="0"/>
        <v>0</v>
      </c>
      <c r="H21" s="426">
        <f t="shared" si="0"/>
        <v>0</v>
      </c>
      <c r="I21" s="50">
        <f t="shared" si="0"/>
        <v>0</v>
      </c>
      <c r="J21" s="51">
        <f t="shared" si="0"/>
        <v>4355</v>
      </c>
      <c r="K21" s="49">
        <f t="shared" si="0"/>
        <v>0</v>
      </c>
      <c r="L21" s="50">
        <f t="shared" si="0"/>
        <v>4355</v>
      </c>
      <c r="M21" s="47">
        <f t="shared" si="0"/>
        <v>0</v>
      </c>
      <c r="N21" s="53">
        <f t="shared" si="0"/>
        <v>0</v>
      </c>
      <c r="O21" s="52">
        <f t="shared" si="0"/>
        <v>0</v>
      </c>
      <c r="P21" s="54"/>
      <c r="R21" s="460"/>
      <c r="S21" s="460"/>
      <c r="T21" s="460"/>
    </row>
    <row r="22" spans="1:20" hidden="1" x14ac:dyDescent="0.25">
      <c r="A22" s="55"/>
      <c r="B22" s="56" t="s">
        <v>41</v>
      </c>
      <c r="C22" s="57">
        <f>F22+I22+L22+O22</f>
        <v>0</v>
      </c>
      <c r="D22" s="58"/>
      <c r="E22" s="63"/>
      <c r="F22" s="427">
        <f>D22+E22</f>
        <v>0</v>
      </c>
      <c r="G22" s="58"/>
      <c r="H22" s="61"/>
      <c r="I22" s="62">
        <f>G22+H22</f>
        <v>0</v>
      </c>
      <c r="J22" s="61"/>
      <c r="K22" s="63"/>
      <c r="L22" s="428">
        <f>J22+K22</f>
        <v>0</v>
      </c>
      <c r="M22" s="64"/>
      <c r="N22" s="63"/>
      <c r="O22" s="62">
        <f>M22+N22</f>
        <v>0</v>
      </c>
      <c r="P22" s="65"/>
      <c r="R22" s="460"/>
      <c r="S22" s="460"/>
      <c r="T22" s="460"/>
    </row>
    <row r="23" spans="1:20" x14ac:dyDescent="0.25">
      <c r="A23" s="66"/>
      <c r="B23" s="67" t="s">
        <v>42</v>
      </c>
      <c r="C23" s="68">
        <f>F23+I23+L23+O23</f>
        <v>4355</v>
      </c>
      <c r="D23" s="69"/>
      <c r="E23" s="70"/>
      <c r="F23" s="71">
        <f>D23+E23</f>
        <v>0</v>
      </c>
      <c r="G23" s="69"/>
      <c r="H23" s="514"/>
      <c r="I23" s="455">
        <f>G23+H23</f>
        <v>0</v>
      </c>
      <c r="J23" s="72">
        <v>4355</v>
      </c>
      <c r="K23" s="70"/>
      <c r="L23" s="455">
        <f>J23+K23</f>
        <v>4355</v>
      </c>
      <c r="M23" s="75"/>
      <c r="N23" s="74"/>
      <c r="O23" s="73">
        <f>M23+N23</f>
        <v>0</v>
      </c>
      <c r="P23" s="627"/>
      <c r="R23" s="460"/>
      <c r="S23" s="460"/>
      <c r="T23" s="460"/>
    </row>
    <row r="24" spans="1:20" s="34" customFormat="1" ht="24.75" thickBot="1" x14ac:dyDescent="0.3">
      <c r="A24" s="77">
        <v>19300</v>
      </c>
      <c r="B24" s="77" t="s">
        <v>43</v>
      </c>
      <c r="C24" s="78">
        <f>F24+I24</f>
        <v>784679</v>
      </c>
      <c r="D24" s="79">
        <v>568035</v>
      </c>
      <c r="E24" s="80"/>
      <c r="F24" s="81">
        <f>D24+E24</f>
        <v>568035</v>
      </c>
      <c r="G24" s="79">
        <v>216644</v>
      </c>
      <c r="H24" s="431"/>
      <c r="I24" s="81">
        <f>G24+H24</f>
        <v>216644</v>
      </c>
      <c r="J24" s="84" t="s">
        <v>44</v>
      </c>
      <c r="K24" s="432" t="s">
        <v>44</v>
      </c>
      <c r="L24" s="433" t="s">
        <v>44</v>
      </c>
      <c r="M24" s="87" t="s">
        <v>44</v>
      </c>
      <c r="N24" s="85" t="s">
        <v>44</v>
      </c>
      <c r="O24" s="86" t="s">
        <v>44</v>
      </c>
      <c r="P24" s="88"/>
      <c r="R24" s="460"/>
      <c r="S24" s="460"/>
      <c r="T24" s="460"/>
    </row>
    <row r="25" spans="1:20" s="34" customFormat="1" ht="24.75" hidden="1" thickTop="1" x14ac:dyDescent="0.25">
      <c r="A25" s="89"/>
      <c r="B25" s="90" t="s">
        <v>45</v>
      </c>
      <c r="C25" s="91">
        <f>F25</f>
        <v>0</v>
      </c>
      <c r="D25" s="92"/>
      <c r="E25" s="434"/>
      <c r="F25" s="435">
        <f>D25+E25</f>
        <v>0</v>
      </c>
      <c r="G25" s="95" t="s">
        <v>44</v>
      </c>
      <c r="H25" s="96" t="s">
        <v>44</v>
      </c>
      <c r="I25" s="97" t="s">
        <v>44</v>
      </c>
      <c r="J25" s="96" t="s">
        <v>44</v>
      </c>
      <c r="K25" s="98" t="s">
        <v>44</v>
      </c>
      <c r="L25" s="436" t="s">
        <v>44</v>
      </c>
      <c r="M25" s="99" t="s">
        <v>44</v>
      </c>
      <c r="N25" s="98" t="s">
        <v>44</v>
      </c>
      <c r="O25" s="97" t="s">
        <v>44</v>
      </c>
      <c r="P25" s="100"/>
      <c r="R25" s="460"/>
      <c r="S25" s="460"/>
      <c r="T25" s="460"/>
    </row>
    <row r="26" spans="1:20" s="34" customFormat="1" ht="36.75" thickTop="1" x14ac:dyDescent="0.25">
      <c r="A26" s="90">
        <v>21300</v>
      </c>
      <c r="B26" s="90" t="s">
        <v>46</v>
      </c>
      <c r="C26" s="91">
        <f t="shared" ref="C26:C40" si="1">L26</f>
        <v>26664</v>
      </c>
      <c r="D26" s="95" t="s">
        <v>44</v>
      </c>
      <c r="E26" s="101" t="s">
        <v>44</v>
      </c>
      <c r="F26" s="102" t="s">
        <v>44</v>
      </c>
      <c r="G26" s="95" t="s">
        <v>44</v>
      </c>
      <c r="H26" s="436" t="s">
        <v>44</v>
      </c>
      <c r="I26" s="102" t="s">
        <v>44</v>
      </c>
      <c r="J26" s="103">
        <f>SUM(J27,J31,J33,J36)</f>
        <v>26664</v>
      </c>
      <c r="K26" s="253">
        <f>SUM(K27,K31,K33,K36)</f>
        <v>0</v>
      </c>
      <c r="L26" s="94">
        <f>SUM(L27,L31,L33,L36)</f>
        <v>26664</v>
      </c>
      <c r="M26" s="99" t="s">
        <v>44</v>
      </c>
      <c r="N26" s="98" t="s">
        <v>44</v>
      </c>
      <c r="O26" s="97" t="s">
        <v>44</v>
      </c>
      <c r="P26" s="100"/>
      <c r="R26" s="460"/>
      <c r="S26" s="460"/>
      <c r="T26" s="460"/>
    </row>
    <row r="27" spans="1:20" s="34" customFormat="1" ht="24" hidden="1" x14ac:dyDescent="0.25">
      <c r="A27" s="106">
        <v>21350</v>
      </c>
      <c r="B27" s="90" t="s">
        <v>47</v>
      </c>
      <c r="C27" s="91">
        <f t="shared" si="1"/>
        <v>0</v>
      </c>
      <c r="D27" s="95" t="s">
        <v>44</v>
      </c>
      <c r="E27" s="98" t="s">
        <v>44</v>
      </c>
      <c r="F27" s="437" t="s">
        <v>44</v>
      </c>
      <c r="G27" s="95" t="s">
        <v>44</v>
      </c>
      <c r="H27" s="96" t="s">
        <v>44</v>
      </c>
      <c r="I27" s="97" t="s">
        <v>44</v>
      </c>
      <c r="J27" s="103">
        <f>SUM(J28:J30)</f>
        <v>0</v>
      </c>
      <c r="K27" s="104">
        <f>SUM(K28:K30)</f>
        <v>0</v>
      </c>
      <c r="L27" s="438">
        <f>SUM(L28:L30)</f>
        <v>0</v>
      </c>
      <c r="M27" s="99" t="s">
        <v>44</v>
      </c>
      <c r="N27" s="98" t="s">
        <v>44</v>
      </c>
      <c r="O27" s="97" t="s">
        <v>44</v>
      </c>
      <c r="P27" s="100"/>
      <c r="R27" s="460"/>
      <c r="S27" s="460"/>
      <c r="T27" s="460"/>
    </row>
    <row r="28" spans="1:20" hidden="1" x14ac:dyDescent="0.25">
      <c r="A28" s="55">
        <v>21351</v>
      </c>
      <c r="B28" s="107" t="s">
        <v>48</v>
      </c>
      <c r="C28" s="108">
        <f t="shared" si="1"/>
        <v>0</v>
      </c>
      <c r="D28" s="109" t="s">
        <v>44</v>
      </c>
      <c r="E28" s="117" t="s">
        <v>44</v>
      </c>
      <c r="F28" s="439" t="s">
        <v>44</v>
      </c>
      <c r="G28" s="109" t="s">
        <v>44</v>
      </c>
      <c r="H28" s="112" t="s">
        <v>44</v>
      </c>
      <c r="I28" s="113" t="s">
        <v>44</v>
      </c>
      <c r="J28" s="114"/>
      <c r="K28" s="115"/>
      <c r="L28" s="428">
        <f>J28+K28</f>
        <v>0</v>
      </c>
      <c r="M28" s="116" t="s">
        <v>44</v>
      </c>
      <c r="N28" s="117" t="s">
        <v>44</v>
      </c>
      <c r="O28" s="113" t="s">
        <v>44</v>
      </c>
      <c r="P28" s="118"/>
      <c r="R28" s="460"/>
      <c r="S28" s="460"/>
      <c r="T28" s="460"/>
    </row>
    <row r="29" spans="1:20" hidden="1" x14ac:dyDescent="0.25">
      <c r="A29" s="66">
        <v>21352</v>
      </c>
      <c r="B29" s="119" t="s">
        <v>49</v>
      </c>
      <c r="C29" s="120">
        <f t="shared" si="1"/>
        <v>0</v>
      </c>
      <c r="D29" s="121" t="s">
        <v>44</v>
      </c>
      <c r="E29" s="129" t="s">
        <v>44</v>
      </c>
      <c r="F29" s="440" t="s">
        <v>44</v>
      </c>
      <c r="G29" s="121" t="s">
        <v>44</v>
      </c>
      <c r="H29" s="124" t="s">
        <v>44</v>
      </c>
      <c r="I29" s="125" t="s">
        <v>44</v>
      </c>
      <c r="J29" s="126"/>
      <c r="K29" s="127"/>
      <c r="L29" s="430">
        <f>J29+K29</f>
        <v>0</v>
      </c>
      <c r="M29" s="128" t="s">
        <v>44</v>
      </c>
      <c r="N29" s="129" t="s">
        <v>44</v>
      </c>
      <c r="O29" s="125" t="s">
        <v>44</v>
      </c>
      <c r="P29" s="130"/>
      <c r="R29" s="460"/>
      <c r="S29" s="460"/>
      <c r="T29" s="460"/>
    </row>
    <row r="30" spans="1:20" ht="24" hidden="1" x14ac:dyDescent="0.25">
      <c r="A30" s="66">
        <v>21359</v>
      </c>
      <c r="B30" s="119" t="s">
        <v>50</v>
      </c>
      <c r="C30" s="120">
        <f t="shared" si="1"/>
        <v>0</v>
      </c>
      <c r="D30" s="121" t="s">
        <v>44</v>
      </c>
      <c r="E30" s="129" t="s">
        <v>44</v>
      </c>
      <c r="F30" s="440" t="s">
        <v>44</v>
      </c>
      <c r="G30" s="121" t="s">
        <v>44</v>
      </c>
      <c r="H30" s="124" t="s">
        <v>44</v>
      </c>
      <c r="I30" s="125" t="s">
        <v>44</v>
      </c>
      <c r="J30" s="126"/>
      <c r="K30" s="127"/>
      <c r="L30" s="430">
        <f>J30+K30</f>
        <v>0</v>
      </c>
      <c r="M30" s="128" t="s">
        <v>44</v>
      </c>
      <c r="N30" s="129" t="s">
        <v>44</v>
      </c>
      <c r="O30" s="125" t="s">
        <v>44</v>
      </c>
      <c r="P30" s="130"/>
      <c r="R30" s="460"/>
      <c r="S30" s="460"/>
      <c r="T30" s="460"/>
    </row>
    <row r="31" spans="1:20" s="34" customFormat="1" ht="36" hidden="1" x14ac:dyDescent="0.25">
      <c r="A31" s="106">
        <v>21370</v>
      </c>
      <c r="B31" s="90" t="s">
        <v>51</v>
      </c>
      <c r="C31" s="91">
        <f t="shared" si="1"/>
        <v>0</v>
      </c>
      <c r="D31" s="95" t="s">
        <v>44</v>
      </c>
      <c r="E31" s="98" t="s">
        <v>44</v>
      </c>
      <c r="F31" s="437" t="s">
        <v>44</v>
      </c>
      <c r="G31" s="95" t="s">
        <v>44</v>
      </c>
      <c r="H31" s="96" t="s">
        <v>44</v>
      </c>
      <c r="I31" s="97" t="s">
        <v>44</v>
      </c>
      <c r="J31" s="103">
        <f>SUM(J32)</f>
        <v>0</v>
      </c>
      <c r="K31" s="104">
        <f>SUM(K32)</f>
        <v>0</v>
      </c>
      <c r="L31" s="438">
        <f>SUM(L32)</f>
        <v>0</v>
      </c>
      <c r="M31" s="99" t="s">
        <v>44</v>
      </c>
      <c r="N31" s="98" t="s">
        <v>44</v>
      </c>
      <c r="O31" s="97" t="s">
        <v>44</v>
      </c>
      <c r="P31" s="100"/>
      <c r="R31" s="460"/>
      <c r="S31" s="460"/>
      <c r="T31" s="460"/>
    </row>
    <row r="32" spans="1:20" ht="36" hidden="1" x14ac:dyDescent="0.25">
      <c r="A32" s="131">
        <v>21379</v>
      </c>
      <c r="B32" s="132" t="s">
        <v>52</v>
      </c>
      <c r="C32" s="133">
        <f t="shared" si="1"/>
        <v>0</v>
      </c>
      <c r="D32" s="134" t="s">
        <v>44</v>
      </c>
      <c r="E32" s="143" t="s">
        <v>44</v>
      </c>
      <c r="F32" s="441" t="s">
        <v>44</v>
      </c>
      <c r="G32" s="134" t="s">
        <v>44</v>
      </c>
      <c r="H32" s="137" t="s">
        <v>44</v>
      </c>
      <c r="I32" s="138" t="s">
        <v>44</v>
      </c>
      <c r="J32" s="139"/>
      <c r="K32" s="140"/>
      <c r="L32" s="442">
        <f>J32+K32</f>
        <v>0</v>
      </c>
      <c r="M32" s="142" t="s">
        <v>44</v>
      </c>
      <c r="N32" s="143" t="s">
        <v>44</v>
      </c>
      <c r="O32" s="138" t="s">
        <v>44</v>
      </c>
      <c r="P32" s="144"/>
      <c r="R32" s="460"/>
      <c r="S32" s="460"/>
      <c r="T32" s="460"/>
    </row>
    <row r="33" spans="1:20" s="34" customFormat="1" hidden="1" x14ac:dyDescent="0.25">
      <c r="A33" s="106">
        <v>21380</v>
      </c>
      <c r="B33" s="90" t="s">
        <v>53</v>
      </c>
      <c r="C33" s="91">
        <f t="shared" si="1"/>
        <v>0</v>
      </c>
      <c r="D33" s="95" t="s">
        <v>44</v>
      </c>
      <c r="E33" s="98" t="s">
        <v>44</v>
      </c>
      <c r="F33" s="437" t="s">
        <v>44</v>
      </c>
      <c r="G33" s="95" t="s">
        <v>44</v>
      </c>
      <c r="H33" s="96" t="s">
        <v>44</v>
      </c>
      <c r="I33" s="97" t="s">
        <v>44</v>
      </c>
      <c r="J33" s="103">
        <f>SUM(J34:J35)</f>
        <v>0</v>
      </c>
      <c r="K33" s="104">
        <f>SUM(K34:K35)</f>
        <v>0</v>
      </c>
      <c r="L33" s="438">
        <f>SUM(L34:L35)</f>
        <v>0</v>
      </c>
      <c r="M33" s="99" t="s">
        <v>44</v>
      </c>
      <c r="N33" s="98" t="s">
        <v>44</v>
      </c>
      <c r="O33" s="97" t="s">
        <v>44</v>
      </c>
      <c r="P33" s="100"/>
      <c r="R33" s="460"/>
      <c r="S33" s="460"/>
      <c r="T33" s="460"/>
    </row>
    <row r="34" spans="1:20" hidden="1" x14ac:dyDescent="0.25">
      <c r="A34" s="56">
        <v>21381</v>
      </c>
      <c r="B34" s="107" t="s">
        <v>54</v>
      </c>
      <c r="C34" s="108">
        <f t="shared" si="1"/>
        <v>0</v>
      </c>
      <c r="D34" s="109" t="s">
        <v>44</v>
      </c>
      <c r="E34" s="117" t="s">
        <v>44</v>
      </c>
      <c r="F34" s="439" t="s">
        <v>44</v>
      </c>
      <c r="G34" s="109" t="s">
        <v>44</v>
      </c>
      <c r="H34" s="112" t="s">
        <v>44</v>
      </c>
      <c r="I34" s="113" t="s">
        <v>44</v>
      </c>
      <c r="J34" s="114"/>
      <c r="K34" s="115"/>
      <c r="L34" s="428">
        <f>J34+K34</f>
        <v>0</v>
      </c>
      <c r="M34" s="116" t="s">
        <v>44</v>
      </c>
      <c r="N34" s="117" t="s">
        <v>44</v>
      </c>
      <c r="O34" s="113" t="s">
        <v>44</v>
      </c>
      <c r="P34" s="118"/>
      <c r="R34" s="460"/>
      <c r="S34" s="460"/>
      <c r="T34" s="460"/>
    </row>
    <row r="35" spans="1:20" ht="24" hidden="1" x14ac:dyDescent="0.25">
      <c r="A35" s="67">
        <v>21383</v>
      </c>
      <c r="B35" s="119" t="s">
        <v>55</v>
      </c>
      <c r="C35" s="120">
        <f t="shared" si="1"/>
        <v>0</v>
      </c>
      <c r="D35" s="121" t="s">
        <v>44</v>
      </c>
      <c r="E35" s="129" t="s">
        <v>44</v>
      </c>
      <c r="F35" s="440" t="s">
        <v>44</v>
      </c>
      <c r="G35" s="121" t="s">
        <v>44</v>
      </c>
      <c r="H35" s="124" t="s">
        <v>44</v>
      </c>
      <c r="I35" s="125" t="s">
        <v>44</v>
      </c>
      <c r="J35" s="126"/>
      <c r="K35" s="127"/>
      <c r="L35" s="430">
        <f>J35+K35</f>
        <v>0</v>
      </c>
      <c r="M35" s="128" t="s">
        <v>44</v>
      </c>
      <c r="N35" s="129" t="s">
        <v>44</v>
      </c>
      <c r="O35" s="125" t="s">
        <v>44</v>
      </c>
      <c r="P35" s="130"/>
      <c r="R35" s="460"/>
      <c r="S35" s="460"/>
      <c r="T35" s="460"/>
    </row>
    <row r="36" spans="1:20" s="34" customFormat="1" ht="25.5" customHeight="1" x14ac:dyDescent="0.25">
      <c r="A36" s="106">
        <v>21390</v>
      </c>
      <c r="B36" s="90" t="s">
        <v>56</v>
      </c>
      <c r="C36" s="91">
        <f t="shared" si="1"/>
        <v>26664</v>
      </c>
      <c r="D36" s="95" t="s">
        <v>44</v>
      </c>
      <c r="E36" s="101" t="s">
        <v>44</v>
      </c>
      <c r="F36" s="102" t="s">
        <v>44</v>
      </c>
      <c r="G36" s="95" t="s">
        <v>44</v>
      </c>
      <c r="H36" s="436" t="s">
        <v>44</v>
      </c>
      <c r="I36" s="102" t="s">
        <v>44</v>
      </c>
      <c r="J36" s="103">
        <f>SUM(J37:J40)</f>
        <v>26664</v>
      </c>
      <c r="K36" s="253">
        <f>SUM(K37:K40)</f>
        <v>0</v>
      </c>
      <c r="L36" s="94">
        <f>SUM(L37:L40)</f>
        <v>26664</v>
      </c>
      <c r="M36" s="99" t="s">
        <v>44</v>
      </c>
      <c r="N36" s="98" t="s">
        <v>44</v>
      </c>
      <c r="O36" s="97" t="s">
        <v>44</v>
      </c>
      <c r="P36" s="100"/>
      <c r="R36" s="460"/>
      <c r="S36" s="460"/>
      <c r="T36" s="460"/>
    </row>
    <row r="37" spans="1:20" ht="24" hidden="1" x14ac:dyDescent="0.25">
      <c r="A37" s="56">
        <v>21391</v>
      </c>
      <c r="B37" s="107" t="s">
        <v>57</v>
      </c>
      <c r="C37" s="108">
        <f t="shared" si="1"/>
        <v>0</v>
      </c>
      <c r="D37" s="109" t="s">
        <v>44</v>
      </c>
      <c r="E37" s="117" t="s">
        <v>44</v>
      </c>
      <c r="F37" s="439" t="s">
        <v>44</v>
      </c>
      <c r="G37" s="109" t="s">
        <v>44</v>
      </c>
      <c r="H37" s="112" t="s">
        <v>44</v>
      </c>
      <c r="I37" s="113" t="s">
        <v>44</v>
      </c>
      <c r="J37" s="114"/>
      <c r="K37" s="115"/>
      <c r="L37" s="428">
        <f>J37+K37</f>
        <v>0</v>
      </c>
      <c r="M37" s="116" t="s">
        <v>44</v>
      </c>
      <c r="N37" s="117" t="s">
        <v>44</v>
      </c>
      <c r="O37" s="113" t="s">
        <v>44</v>
      </c>
      <c r="P37" s="118"/>
      <c r="R37" s="460"/>
      <c r="S37" s="460"/>
      <c r="T37" s="460"/>
    </row>
    <row r="38" spans="1:20" hidden="1" x14ac:dyDescent="0.25">
      <c r="A38" s="67">
        <v>21393</v>
      </c>
      <c r="B38" s="119" t="s">
        <v>58</v>
      </c>
      <c r="C38" s="120">
        <f t="shared" si="1"/>
        <v>0</v>
      </c>
      <c r="D38" s="121" t="s">
        <v>44</v>
      </c>
      <c r="E38" s="129" t="s">
        <v>44</v>
      </c>
      <c r="F38" s="440" t="s">
        <v>44</v>
      </c>
      <c r="G38" s="121" t="s">
        <v>44</v>
      </c>
      <c r="H38" s="124" t="s">
        <v>44</v>
      </c>
      <c r="I38" s="125" t="s">
        <v>44</v>
      </c>
      <c r="J38" s="126"/>
      <c r="K38" s="127"/>
      <c r="L38" s="430">
        <f>J38+K38</f>
        <v>0</v>
      </c>
      <c r="M38" s="128" t="s">
        <v>44</v>
      </c>
      <c r="N38" s="129" t="s">
        <v>44</v>
      </c>
      <c r="O38" s="125" t="s">
        <v>44</v>
      </c>
      <c r="P38" s="130"/>
      <c r="R38" s="460"/>
      <c r="S38" s="460"/>
      <c r="T38" s="460"/>
    </row>
    <row r="39" spans="1:20" hidden="1" x14ac:dyDescent="0.25">
      <c r="A39" s="67">
        <v>21395</v>
      </c>
      <c r="B39" s="119" t="s">
        <v>59</v>
      </c>
      <c r="C39" s="120">
        <f t="shared" si="1"/>
        <v>0</v>
      </c>
      <c r="D39" s="121" t="s">
        <v>44</v>
      </c>
      <c r="E39" s="129" t="s">
        <v>44</v>
      </c>
      <c r="F39" s="440" t="s">
        <v>44</v>
      </c>
      <c r="G39" s="121" t="s">
        <v>44</v>
      </c>
      <c r="H39" s="124" t="s">
        <v>44</v>
      </c>
      <c r="I39" s="125" t="s">
        <v>44</v>
      </c>
      <c r="J39" s="126"/>
      <c r="K39" s="127"/>
      <c r="L39" s="430">
        <f>J39+K39</f>
        <v>0</v>
      </c>
      <c r="M39" s="128" t="s">
        <v>44</v>
      </c>
      <c r="N39" s="129" t="s">
        <v>44</v>
      </c>
      <c r="O39" s="125" t="s">
        <v>44</v>
      </c>
      <c r="P39" s="130"/>
      <c r="R39" s="460"/>
      <c r="S39" s="460"/>
      <c r="T39" s="460"/>
    </row>
    <row r="40" spans="1:20" ht="24" x14ac:dyDescent="0.25">
      <c r="A40" s="145">
        <v>21399</v>
      </c>
      <c r="B40" s="146" t="s">
        <v>60</v>
      </c>
      <c r="C40" s="147">
        <f t="shared" si="1"/>
        <v>26664</v>
      </c>
      <c r="D40" s="148" t="s">
        <v>44</v>
      </c>
      <c r="E40" s="149" t="s">
        <v>44</v>
      </c>
      <c r="F40" s="150" t="s">
        <v>44</v>
      </c>
      <c r="G40" s="148" t="s">
        <v>44</v>
      </c>
      <c r="H40" s="449" t="s">
        <v>44</v>
      </c>
      <c r="I40" s="150" t="s">
        <v>44</v>
      </c>
      <c r="J40" s="153">
        <v>26664</v>
      </c>
      <c r="K40" s="526"/>
      <c r="L40" s="628">
        <f>J40+K40</f>
        <v>26664</v>
      </c>
      <c r="M40" s="156" t="s">
        <v>44</v>
      </c>
      <c r="N40" s="157" t="s">
        <v>44</v>
      </c>
      <c r="O40" s="152" t="s">
        <v>44</v>
      </c>
      <c r="P40" s="158"/>
      <c r="R40" s="460"/>
      <c r="S40" s="460"/>
      <c r="T40" s="460"/>
    </row>
    <row r="41" spans="1:20" s="34" customFormat="1" ht="26.25" hidden="1" customHeight="1" x14ac:dyDescent="0.25">
      <c r="A41" s="159">
        <v>21420</v>
      </c>
      <c r="B41" s="160" t="s">
        <v>61</v>
      </c>
      <c r="C41" s="161">
        <f>F41</f>
        <v>0</v>
      </c>
      <c r="D41" s="162">
        <f>SUM(D42)</f>
        <v>0</v>
      </c>
      <c r="E41" s="445">
        <f>SUM(E42)</f>
        <v>0</v>
      </c>
      <c r="F41" s="446">
        <f>SUM(F42)</f>
        <v>0</v>
      </c>
      <c r="G41" s="165" t="s">
        <v>44</v>
      </c>
      <c r="H41" s="166" t="s">
        <v>44</v>
      </c>
      <c r="I41" s="167" t="s">
        <v>44</v>
      </c>
      <c r="J41" s="166" t="s">
        <v>44</v>
      </c>
      <c r="K41" s="168" t="s">
        <v>44</v>
      </c>
      <c r="L41" s="447" t="s">
        <v>44</v>
      </c>
      <c r="M41" s="169" t="s">
        <v>44</v>
      </c>
      <c r="N41" s="168" t="s">
        <v>44</v>
      </c>
      <c r="O41" s="167" t="s">
        <v>44</v>
      </c>
      <c r="P41" s="170"/>
      <c r="R41" s="460"/>
      <c r="S41" s="460"/>
      <c r="T41" s="460"/>
    </row>
    <row r="42" spans="1:20" s="34" customFormat="1" ht="26.25" hidden="1" customHeight="1" x14ac:dyDescent="0.25">
      <c r="A42" s="145">
        <v>21429</v>
      </c>
      <c r="B42" s="146" t="s">
        <v>62</v>
      </c>
      <c r="C42" s="147">
        <f>F42</f>
        <v>0</v>
      </c>
      <c r="D42" s="171"/>
      <c r="E42" s="448"/>
      <c r="F42" s="303">
        <f>D42+E42</f>
        <v>0</v>
      </c>
      <c r="G42" s="148" t="s">
        <v>44</v>
      </c>
      <c r="H42" s="151" t="s">
        <v>44</v>
      </c>
      <c r="I42" s="152" t="s">
        <v>44</v>
      </c>
      <c r="J42" s="151" t="s">
        <v>44</v>
      </c>
      <c r="K42" s="157" t="s">
        <v>44</v>
      </c>
      <c r="L42" s="449" t="s">
        <v>44</v>
      </c>
      <c r="M42" s="156" t="s">
        <v>44</v>
      </c>
      <c r="N42" s="157" t="s">
        <v>44</v>
      </c>
      <c r="O42" s="152" t="s">
        <v>44</v>
      </c>
      <c r="P42" s="158"/>
      <c r="R42" s="460"/>
      <c r="S42" s="460"/>
      <c r="T42" s="460"/>
    </row>
    <row r="43" spans="1:20" s="34" customFormat="1" ht="24" hidden="1" x14ac:dyDescent="0.25">
      <c r="A43" s="106">
        <v>21490</v>
      </c>
      <c r="B43" s="90" t="s">
        <v>63</v>
      </c>
      <c r="C43" s="174">
        <f>F43+I43+L43</f>
        <v>0</v>
      </c>
      <c r="D43" s="175">
        <f t="shared" ref="D43:L43" si="2">D44</f>
        <v>0</v>
      </c>
      <c r="E43" s="180">
        <f t="shared" si="2"/>
        <v>0</v>
      </c>
      <c r="F43" s="450">
        <f t="shared" si="2"/>
        <v>0</v>
      </c>
      <c r="G43" s="175">
        <f t="shared" si="2"/>
        <v>0</v>
      </c>
      <c r="H43" s="178">
        <f t="shared" si="2"/>
        <v>0</v>
      </c>
      <c r="I43" s="179">
        <f t="shared" si="2"/>
        <v>0</v>
      </c>
      <c r="J43" s="178">
        <f t="shared" si="2"/>
        <v>0</v>
      </c>
      <c r="K43" s="180">
        <f t="shared" si="2"/>
        <v>0</v>
      </c>
      <c r="L43" s="451">
        <f t="shared" si="2"/>
        <v>0</v>
      </c>
      <c r="M43" s="99" t="s">
        <v>44</v>
      </c>
      <c r="N43" s="98" t="s">
        <v>44</v>
      </c>
      <c r="O43" s="97" t="s">
        <v>44</v>
      </c>
      <c r="P43" s="100"/>
      <c r="R43" s="460"/>
      <c r="S43" s="460"/>
      <c r="T43" s="460"/>
    </row>
    <row r="44" spans="1:20" s="34" customFormat="1" ht="24" hidden="1" x14ac:dyDescent="0.25">
      <c r="A44" s="67">
        <v>21499</v>
      </c>
      <c r="B44" s="119" t="s">
        <v>64</v>
      </c>
      <c r="C44" s="181">
        <f>F44+I44+L44</f>
        <v>0</v>
      </c>
      <c r="D44" s="182"/>
      <c r="E44" s="186"/>
      <c r="F44" s="452">
        <f>D44+E44</f>
        <v>0</v>
      </c>
      <c r="G44" s="182"/>
      <c r="H44" s="185"/>
      <c r="I44" s="141">
        <f>G44+H44</f>
        <v>0</v>
      </c>
      <c r="J44" s="185"/>
      <c r="K44" s="186"/>
      <c r="L44" s="442">
        <f>J44+K44</f>
        <v>0</v>
      </c>
      <c r="M44" s="142" t="s">
        <v>44</v>
      </c>
      <c r="N44" s="143" t="s">
        <v>44</v>
      </c>
      <c r="O44" s="138" t="s">
        <v>44</v>
      </c>
      <c r="P44" s="144"/>
      <c r="R44" s="460"/>
      <c r="S44" s="460"/>
      <c r="T44" s="460"/>
    </row>
    <row r="45" spans="1:20" ht="12.75" hidden="1" customHeight="1" x14ac:dyDescent="0.25">
      <c r="A45" s="187">
        <v>23000</v>
      </c>
      <c r="B45" s="188" t="s">
        <v>65</v>
      </c>
      <c r="C45" s="174">
        <f>O45</f>
        <v>0</v>
      </c>
      <c r="D45" s="95" t="s">
        <v>44</v>
      </c>
      <c r="E45" s="98" t="s">
        <v>44</v>
      </c>
      <c r="F45" s="437" t="s">
        <v>44</v>
      </c>
      <c r="G45" s="95" t="s">
        <v>44</v>
      </c>
      <c r="H45" s="96" t="s">
        <v>44</v>
      </c>
      <c r="I45" s="97" t="s">
        <v>44</v>
      </c>
      <c r="J45" s="96" t="s">
        <v>44</v>
      </c>
      <c r="K45" s="98" t="s">
        <v>44</v>
      </c>
      <c r="L45" s="436" t="s">
        <v>44</v>
      </c>
      <c r="M45" s="174">
        <f>SUM(M46:M47)</f>
        <v>0</v>
      </c>
      <c r="N45" s="180">
        <f>SUM(N46:N47)</f>
        <v>0</v>
      </c>
      <c r="O45" s="179">
        <f>SUM(O46:O47)</f>
        <v>0</v>
      </c>
      <c r="P45" s="189"/>
      <c r="R45" s="460"/>
      <c r="S45" s="460"/>
      <c r="T45" s="460"/>
    </row>
    <row r="46" spans="1:20" ht="24" hidden="1" x14ac:dyDescent="0.25">
      <c r="A46" s="190">
        <v>23410</v>
      </c>
      <c r="B46" s="191" t="s">
        <v>66</v>
      </c>
      <c r="C46" s="161">
        <f>O46</f>
        <v>0</v>
      </c>
      <c r="D46" s="165" t="s">
        <v>44</v>
      </c>
      <c r="E46" s="168" t="s">
        <v>44</v>
      </c>
      <c r="F46" s="453" t="s">
        <v>44</v>
      </c>
      <c r="G46" s="165" t="s">
        <v>44</v>
      </c>
      <c r="H46" s="166" t="s">
        <v>44</v>
      </c>
      <c r="I46" s="167" t="s">
        <v>44</v>
      </c>
      <c r="J46" s="166" t="s">
        <v>44</v>
      </c>
      <c r="K46" s="168" t="s">
        <v>44</v>
      </c>
      <c r="L46" s="447" t="s">
        <v>44</v>
      </c>
      <c r="M46" s="194"/>
      <c r="N46" s="195"/>
      <c r="O46" s="196">
        <f>M46+N46</f>
        <v>0</v>
      </c>
      <c r="P46" s="197"/>
      <c r="R46" s="460"/>
      <c r="S46" s="460"/>
      <c r="T46" s="460"/>
    </row>
    <row r="47" spans="1:20" ht="24" hidden="1" x14ac:dyDescent="0.25">
      <c r="A47" s="190">
        <v>23510</v>
      </c>
      <c r="B47" s="191" t="s">
        <v>67</v>
      </c>
      <c r="C47" s="161">
        <f>O47</f>
        <v>0</v>
      </c>
      <c r="D47" s="165" t="s">
        <v>44</v>
      </c>
      <c r="E47" s="168" t="s">
        <v>44</v>
      </c>
      <c r="F47" s="453" t="s">
        <v>44</v>
      </c>
      <c r="G47" s="165" t="s">
        <v>44</v>
      </c>
      <c r="H47" s="166" t="s">
        <v>44</v>
      </c>
      <c r="I47" s="167" t="s">
        <v>44</v>
      </c>
      <c r="J47" s="166" t="s">
        <v>44</v>
      </c>
      <c r="K47" s="168" t="s">
        <v>44</v>
      </c>
      <c r="L47" s="447" t="s">
        <v>44</v>
      </c>
      <c r="M47" s="194"/>
      <c r="N47" s="195"/>
      <c r="O47" s="196">
        <f>M47+N47</f>
        <v>0</v>
      </c>
      <c r="P47" s="197"/>
      <c r="R47" s="460"/>
      <c r="S47" s="460"/>
      <c r="T47" s="460"/>
    </row>
    <row r="48" spans="1:20" x14ac:dyDescent="0.25">
      <c r="A48" s="198"/>
      <c r="B48" s="191"/>
      <c r="C48" s="199"/>
      <c r="D48" s="200"/>
      <c r="E48" s="201"/>
      <c r="F48" s="193"/>
      <c r="G48" s="200"/>
      <c r="H48" s="454"/>
      <c r="I48" s="455"/>
      <c r="J48" s="203"/>
      <c r="K48" s="456"/>
      <c r="L48" s="164"/>
      <c r="M48" s="194"/>
      <c r="N48" s="195"/>
      <c r="O48" s="196"/>
      <c r="P48" s="197"/>
      <c r="R48" s="460"/>
      <c r="S48" s="460"/>
      <c r="T48" s="460"/>
    </row>
    <row r="49" spans="1:20" s="34" customFormat="1" x14ac:dyDescent="0.25">
      <c r="A49" s="204"/>
      <c r="B49" s="205" t="s">
        <v>68</v>
      </c>
      <c r="C49" s="206"/>
      <c r="D49" s="207"/>
      <c r="E49" s="208"/>
      <c r="F49" s="209"/>
      <c r="G49" s="207"/>
      <c r="H49" s="457"/>
      <c r="I49" s="209"/>
      <c r="J49" s="210"/>
      <c r="K49" s="208"/>
      <c r="L49" s="209"/>
      <c r="M49" s="213"/>
      <c r="N49" s="212"/>
      <c r="O49" s="211"/>
      <c r="P49" s="214"/>
      <c r="R49" s="460"/>
      <c r="S49" s="460"/>
      <c r="T49" s="460"/>
    </row>
    <row r="50" spans="1:20" s="34" customFormat="1" ht="12.75" thickBot="1" x14ac:dyDescent="0.3">
      <c r="A50" s="215"/>
      <c r="B50" s="35" t="s">
        <v>69</v>
      </c>
      <c r="C50" s="216">
        <f t="shared" ref="C50:C113" si="3">F50+I50+L50+O50</f>
        <v>815698</v>
      </c>
      <c r="D50" s="217">
        <f t="shared" ref="D50:O50" si="4">SUM(D51,D283)</f>
        <v>568035</v>
      </c>
      <c r="E50" s="218">
        <f t="shared" si="4"/>
        <v>0</v>
      </c>
      <c r="F50" s="219">
        <f t="shared" si="4"/>
        <v>568035</v>
      </c>
      <c r="G50" s="217">
        <f t="shared" si="4"/>
        <v>216644</v>
      </c>
      <c r="H50" s="458">
        <f t="shared" si="4"/>
        <v>0</v>
      </c>
      <c r="I50" s="219">
        <f t="shared" si="4"/>
        <v>216644</v>
      </c>
      <c r="J50" s="220">
        <f t="shared" si="4"/>
        <v>31019</v>
      </c>
      <c r="K50" s="218">
        <f t="shared" si="4"/>
        <v>0</v>
      </c>
      <c r="L50" s="219">
        <f t="shared" si="4"/>
        <v>31019</v>
      </c>
      <c r="M50" s="216">
        <f t="shared" si="4"/>
        <v>0</v>
      </c>
      <c r="N50" s="222">
        <f t="shared" si="4"/>
        <v>0</v>
      </c>
      <c r="O50" s="221">
        <f t="shared" si="4"/>
        <v>0</v>
      </c>
      <c r="P50" s="223"/>
      <c r="R50" s="460"/>
      <c r="S50" s="460"/>
      <c r="T50" s="460"/>
    </row>
    <row r="51" spans="1:20" s="34" customFormat="1" ht="36.75" thickTop="1" x14ac:dyDescent="0.25">
      <c r="A51" s="224"/>
      <c r="B51" s="225" t="s">
        <v>70</v>
      </c>
      <c r="C51" s="226">
        <f t="shared" si="3"/>
        <v>815698</v>
      </c>
      <c r="D51" s="227">
        <f t="shared" ref="D51:O51" si="5">SUM(D52,D194)</f>
        <v>568035</v>
      </c>
      <c r="E51" s="228">
        <f t="shared" si="5"/>
        <v>0</v>
      </c>
      <c r="F51" s="229">
        <f t="shared" si="5"/>
        <v>568035</v>
      </c>
      <c r="G51" s="227">
        <f t="shared" si="5"/>
        <v>216644</v>
      </c>
      <c r="H51" s="459">
        <f t="shared" si="5"/>
        <v>0</v>
      </c>
      <c r="I51" s="229">
        <f t="shared" si="5"/>
        <v>216644</v>
      </c>
      <c r="J51" s="230">
        <f t="shared" si="5"/>
        <v>31019</v>
      </c>
      <c r="K51" s="228">
        <f t="shared" si="5"/>
        <v>0</v>
      </c>
      <c r="L51" s="229">
        <f t="shared" si="5"/>
        <v>31019</v>
      </c>
      <c r="M51" s="226">
        <f t="shared" si="5"/>
        <v>0</v>
      </c>
      <c r="N51" s="232">
        <f t="shared" si="5"/>
        <v>0</v>
      </c>
      <c r="O51" s="231">
        <f t="shared" si="5"/>
        <v>0</v>
      </c>
      <c r="P51" s="233"/>
      <c r="R51" s="460"/>
      <c r="S51" s="460"/>
      <c r="T51" s="460"/>
    </row>
    <row r="52" spans="1:20" s="34" customFormat="1" ht="24" x14ac:dyDescent="0.25">
      <c r="A52" s="28"/>
      <c r="B52" s="23" t="s">
        <v>71</v>
      </c>
      <c r="C52" s="234">
        <f t="shared" si="3"/>
        <v>786301</v>
      </c>
      <c r="D52" s="235">
        <f t="shared" ref="D52:O52" si="6">SUM(D53,D75,D173,D187)</f>
        <v>540609</v>
      </c>
      <c r="E52" s="236">
        <f t="shared" si="6"/>
        <v>0</v>
      </c>
      <c r="F52" s="237">
        <f t="shared" si="6"/>
        <v>540609</v>
      </c>
      <c r="G52" s="235">
        <f t="shared" si="6"/>
        <v>214673</v>
      </c>
      <c r="H52" s="460">
        <f t="shared" si="6"/>
        <v>0</v>
      </c>
      <c r="I52" s="237">
        <f t="shared" si="6"/>
        <v>214673</v>
      </c>
      <c r="J52" s="238">
        <f t="shared" si="6"/>
        <v>31019</v>
      </c>
      <c r="K52" s="236">
        <f t="shared" si="6"/>
        <v>0</v>
      </c>
      <c r="L52" s="237">
        <f t="shared" si="6"/>
        <v>31019</v>
      </c>
      <c r="M52" s="234">
        <f t="shared" si="6"/>
        <v>0</v>
      </c>
      <c r="N52" s="240">
        <f t="shared" si="6"/>
        <v>0</v>
      </c>
      <c r="O52" s="239">
        <f t="shared" si="6"/>
        <v>0</v>
      </c>
      <c r="P52" s="241"/>
      <c r="R52" s="460"/>
      <c r="S52" s="460"/>
      <c r="T52" s="460"/>
    </row>
    <row r="53" spans="1:20" s="34" customFormat="1" x14ac:dyDescent="0.25">
      <c r="A53" s="242">
        <v>1000</v>
      </c>
      <c r="B53" s="242" t="s">
        <v>72</v>
      </c>
      <c r="C53" s="243">
        <f t="shared" si="3"/>
        <v>569089</v>
      </c>
      <c r="D53" s="244">
        <f t="shared" ref="D53:O53" si="7">SUM(D54,D67)</f>
        <v>356195</v>
      </c>
      <c r="E53" s="245">
        <f t="shared" si="7"/>
        <v>0</v>
      </c>
      <c r="F53" s="246">
        <f t="shared" si="7"/>
        <v>356195</v>
      </c>
      <c r="G53" s="244">
        <f t="shared" si="7"/>
        <v>212894</v>
      </c>
      <c r="H53" s="461">
        <f t="shared" si="7"/>
        <v>0</v>
      </c>
      <c r="I53" s="246">
        <f t="shared" si="7"/>
        <v>212894</v>
      </c>
      <c r="J53" s="247">
        <f t="shared" si="7"/>
        <v>0</v>
      </c>
      <c r="K53" s="245">
        <f t="shared" si="7"/>
        <v>0</v>
      </c>
      <c r="L53" s="246">
        <f t="shared" si="7"/>
        <v>0</v>
      </c>
      <c r="M53" s="243">
        <f t="shared" si="7"/>
        <v>0</v>
      </c>
      <c r="N53" s="249">
        <f t="shared" si="7"/>
        <v>0</v>
      </c>
      <c r="O53" s="248">
        <f t="shared" si="7"/>
        <v>0</v>
      </c>
      <c r="P53" s="250"/>
      <c r="R53" s="460"/>
      <c r="S53" s="460"/>
      <c r="T53" s="460"/>
    </row>
    <row r="54" spans="1:20" x14ac:dyDescent="0.25">
      <c r="A54" s="90">
        <v>1100</v>
      </c>
      <c r="B54" s="251" t="s">
        <v>73</v>
      </c>
      <c r="C54" s="91">
        <f t="shared" si="3"/>
        <v>428173</v>
      </c>
      <c r="D54" s="252">
        <f t="shared" ref="D54:O54" si="8">SUM(D55,D58,D66)</f>
        <v>257549</v>
      </c>
      <c r="E54" s="253">
        <f t="shared" si="8"/>
        <v>0</v>
      </c>
      <c r="F54" s="94">
        <f t="shared" si="8"/>
        <v>257549</v>
      </c>
      <c r="G54" s="252">
        <f t="shared" si="8"/>
        <v>170624</v>
      </c>
      <c r="H54" s="438">
        <f t="shared" si="8"/>
        <v>0</v>
      </c>
      <c r="I54" s="94">
        <f t="shared" si="8"/>
        <v>170624</v>
      </c>
      <c r="J54" s="103">
        <f t="shared" si="8"/>
        <v>0</v>
      </c>
      <c r="K54" s="253">
        <f t="shared" si="8"/>
        <v>0</v>
      </c>
      <c r="L54" s="94">
        <f t="shared" si="8"/>
        <v>0</v>
      </c>
      <c r="M54" s="254">
        <f t="shared" si="8"/>
        <v>0</v>
      </c>
      <c r="N54" s="255">
        <f t="shared" si="8"/>
        <v>0</v>
      </c>
      <c r="O54" s="256">
        <f t="shared" si="8"/>
        <v>0</v>
      </c>
      <c r="P54" s="257"/>
      <c r="R54" s="460"/>
      <c r="S54" s="460"/>
      <c r="T54" s="460"/>
    </row>
    <row r="55" spans="1:20" x14ac:dyDescent="0.25">
      <c r="A55" s="258">
        <v>1110</v>
      </c>
      <c r="B55" s="191" t="s">
        <v>74</v>
      </c>
      <c r="C55" s="199">
        <f t="shared" si="3"/>
        <v>392027</v>
      </c>
      <c r="D55" s="259">
        <f t="shared" ref="D55:O55" si="9">SUM(D56:D57)</f>
        <v>226503</v>
      </c>
      <c r="E55" s="260">
        <f t="shared" si="9"/>
        <v>0</v>
      </c>
      <c r="F55" s="261">
        <f t="shared" si="9"/>
        <v>226503</v>
      </c>
      <c r="G55" s="259">
        <f t="shared" si="9"/>
        <v>165524</v>
      </c>
      <c r="H55" s="463">
        <f t="shared" si="9"/>
        <v>0</v>
      </c>
      <c r="I55" s="261">
        <f t="shared" si="9"/>
        <v>165524</v>
      </c>
      <c r="J55" s="262">
        <f t="shared" si="9"/>
        <v>0</v>
      </c>
      <c r="K55" s="260">
        <f t="shared" si="9"/>
        <v>0</v>
      </c>
      <c r="L55" s="261">
        <f t="shared" si="9"/>
        <v>0</v>
      </c>
      <c r="M55" s="199">
        <f t="shared" si="9"/>
        <v>0</v>
      </c>
      <c r="N55" s="264">
        <f t="shared" si="9"/>
        <v>0</v>
      </c>
      <c r="O55" s="263">
        <f t="shared" si="9"/>
        <v>0</v>
      </c>
      <c r="P55" s="265"/>
      <c r="R55" s="460"/>
      <c r="S55" s="460"/>
      <c r="T55" s="460"/>
    </row>
    <row r="56" spans="1:20" hidden="1" x14ac:dyDescent="0.25">
      <c r="A56" s="56">
        <v>1111</v>
      </c>
      <c r="B56" s="107" t="s">
        <v>75</v>
      </c>
      <c r="C56" s="108">
        <f t="shared" si="3"/>
        <v>0</v>
      </c>
      <c r="D56" s="266"/>
      <c r="E56" s="115"/>
      <c r="F56" s="464">
        <f>D56+E56</f>
        <v>0</v>
      </c>
      <c r="G56" s="266"/>
      <c r="H56" s="114"/>
      <c r="I56" s="269">
        <f>G56+H56</f>
        <v>0</v>
      </c>
      <c r="J56" s="114"/>
      <c r="K56" s="115"/>
      <c r="L56" s="465">
        <f>J56+K56</f>
        <v>0</v>
      </c>
      <c r="M56" s="270"/>
      <c r="N56" s="115"/>
      <c r="O56" s="269">
        <f>M56+N56</f>
        <v>0</v>
      </c>
      <c r="P56" s="271"/>
      <c r="R56" s="460"/>
      <c r="S56" s="460"/>
      <c r="T56" s="460"/>
    </row>
    <row r="57" spans="1:20" ht="15.75" customHeight="1" x14ac:dyDescent="0.25">
      <c r="A57" s="67">
        <v>1119</v>
      </c>
      <c r="B57" s="119" t="s">
        <v>76</v>
      </c>
      <c r="C57" s="120">
        <f t="shared" si="3"/>
        <v>392027</v>
      </c>
      <c r="D57" s="272">
        <v>226503</v>
      </c>
      <c r="E57" s="273"/>
      <c r="F57" s="71">
        <f>D57+E57</f>
        <v>226503</v>
      </c>
      <c r="G57" s="272">
        <v>165524</v>
      </c>
      <c r="H57" s="469"/>
      <c r="I57" s="71">
        <f>G57+H57</f>
        <v>165524</v>
      </c>
      <c r="J57" s="126"/>
      <c r="K57" s="273"/>
      <c r="L57" s="71">
        <f>J57+K57</f>
        <v>0</v>
      </c>
      <c r="M57" s="275"/>
      <c r="N57" s="127"/>
      <c r="O57" s="274">
        <f>M57+N57</f>
        <v>0</v>
      </c>
      <c r="P57" s="520"/>
      <c r="R57" s="460"/>
      <c r="S57" s="460"/>
      <c r="T57" s="460"/>
    </row>
    <row r="58" spans="1:20" x14ac:dyDescent="0.25">
      <c r="A58" s="277">
        <v>1140</v>
      </c>
      <c r="B58" s="119" t="s">
        <v>77</v>
      </c>
      <c r="C58" s="120">
        <f t="shared" si="3"/>
        <v>36146</v>
      </c>
      <c r="D58" s="278">
        <f t="shared" ref="D58:O58" si="10">SUM(D59:D65)</f>
        <v>31046</v>
      </c>
      <c r="E58" s="279">
        <f t="shared" si="10"/>
        <v>0</v>
      </c>
      <c r="F58" s="71">
        <f t="shared" si="10"/>
        <v>31046</v>
      </c>
      <c r="G58" s="278">
        <f t="shared" si="10"/>
        <v>5100</v>
      </c>
      <c r="H58" s="466">
        <f t="shared" si="10"/>
        <v>0</v>
      </c>
      <c r="I58" s="71">
        <f t="shared" si="10"/>
        <v>5100</v>
      </c>
      <c r="J58" s="280">
        <f t="shared" si="10"/>
        <v>0</v>
      </c>
      <c r="K58" s="279">
        <f t="shared" si="10"/>
        <v>0</v>
      </c>
      <c r="L58" s="71">
        <f t="shared" si="10"/>
        <v>0</v>
      </c>
      <c r="M58" s="120">
        <f t="shared" si="10"/>
        <v>0</v>
      </c>
      <c r="N58" s="281">
        <f t="shared" si="10"/>
        <v>0</v>
      </c>
      <c r="O58" s="274">
        <f t="shared" si="10"/>
        <v>0</v>
      </c>
      <c r="P58" s="276"/>
      <c r="R58" s="460"/>
      <c r="S58" s="460"/>
      <c r="T58" s="460"/>
    </row>
    <row r="59" spans="1:20" x14ac:dyDescent="0.25">
      <c r="A59" s="67">
        <v>1141</v>
      </c>
      <c r="B59" s="119" t="s">
        <v>78</v>
      </c>
      <c r="C59" s="120">
        <f t="shared" si="3"/>
        <v>2833</v>
      </c>
      <c r="D59" s="272">
        <v>2833</v>
      </c>
      <c r="E59" s="273"/>
      <c r="F59" s="71">
        <f t="shared" ref="F59:F66" si="11">D59+E59</f>
        <v>2833</v>
      </c>
      <c r="G59" s="272"/>
      <c r="H59" s="469"/>
      <c r="I59" s="71">
        <f t="shared" ref="I59:I66" si="12">G59+H59</f>
        <v>0</v>
      </c>
      <c r="J59" s="126"/>
      <c r="K59" s="273"/>
      <c r="L59" s="71">
        <f t="shared" ref="L59:L66" si="13">J59+K59</f>
        <v>0</v>
      </c>
      <c r="M59" s="275"/>
      <c r="N59" s="127"/>
      <c r="O59" s="274">
        <f t="shared" ref="O59:O66" si="14">M59+N59</f>
        <v>0</v>
      </c>
      <c r="P59" s="276"/>
      <c r="R59" s="460"/>
      <c r="S59" s="460"/>
      <c r="T59" s="460"/>
    </row>
    <row r="60" spans="1:20" ht="24.75" customHeight="1" x14ac:dyDescent="0.25">
      <c r="A60" s="67">
        <v>1142</v>
      </c>
      <c r="B60" s="119" t="s">
        <v>79</v>
      </c>
      <c r="C60" s="120">
        <f t="shared" si="3"/>
        <v>989</v>
      </c>
      <c r="D60" s="272">
        <v>989</v>
      </c>
      <c r="E60" s="273"/>
      <c r="F60" s="71">
        <f t="shared" si="11"/>
        <v>989</v>
      </c>
      <c r="G60" s="272"/>
      <c r="H60" s="469"/>
      <c r="I60" s="71">
        <f t="shared" si="12"/>
        <v>0</v>
      </c>
      <c r="J60" s="126"/>
      <c r="K60" s="273"/>
      <c r="L60" s="71">
        <f t="shared" si="13"/>
        <v>0</v>
      </c>
      <c r="M60" s="275"/>
      <c r="N60" s="127"/>
      <c r="O60" s="274">
        <f t="shared" si="14"/>
        <v>0</v>
      </c>
      <c r="P60" s="276"/>
      <c r="R60" s="460"/>
      <c r="S60" s="460"/>
      <c r="T60" s="460"/>
    </row>
    <row r="61" spans="1:20" ht="24" hidden="1" x14ac:dyDescent="0.25">
      <c r="A61" s="67">
        <v>1145</v>
      </c>
      <c r="B61" s="119" t="s">
        <v>80</v>
      </c>
      <c r="C61" s="120">
        <f t="shared" si="3"/>
        <v>0</v>
      </c>
      <c r="D61" s="272"/>
      <c r="E61" s="127"/>
      <c r="F61" s="429">
        <f t="shared" si="11"/>
        <v>0</v>
      </c>
      <c r="G61" s="272"/>
      <c r="H61" s="126"/>
      <c r="I61" s="274">
        <f t="shared" si="12"/>
        <v>0</v>
      </c>
      <c r="J61" s="126"/>
      <c r="K61" s="127"/>
      <c r="L61" s="466">
        <f t="shared" si="13"/>
        <v>0</v>
      </c>
      <c r="M61" s="275"/>
      <c r="N61" s="127"/>
      <c r="O61" s="274">
        <f t="shared" si="14"/>
        <v>0</v>
      </c>
      <c r="P61" s="276"/>
      <c r="R61" s="460"/>
      <c r="S61" s="460"/>
      <c r="T61" s="460"/>
    </row>
    <row r="62" spans="1:20" ht="27.75" hidden="1" customHeight="1" x14ac:dyDescent="0.25">
      <c r="A62" s="67">
        <v>1146</v>
      </c>
      <c r="B62" s="119" t="s">
        <v>81</v>
      </c>
      <c r="C62" s="120">
        <f t="shared" si="3"/>
        <v>0</v>
      </c>
      <c r="D62" s="272"/>
      <c r="E62" s="127"/>
      <c r="F62" s="429">
        <f t="shared" si="11"/>
        <v>0</v>
      </c>
      <c r="G62" s="272"/>
      <c r="H62" s="126"/>
      <c r="I62" s="274">
        <f t="shared" si="12"/>
        <v>0</v>
      </c>
      <c r="J62" s="126"/>
      <c r="K62" s="127"/>
      <c r="L62" s="466">
        <f t="shared" si="13"/>
        <v>0</v>
      </c>
      <c r="M62" s="275"/>
      <c r="N62" s="127"/>
      <c r="O62" s="274">
        <f t="shared" si="14"/>
        <v>0</v>
      </c>
      <c r="P62" s="276"/>
      <c r="R62" s="460"/>
      <c r="S62" s="460"/>
      <c r="T62" s="460"/>
    </row>
    <row r="63" spans="1:20" x14ac:dyDescent="0.25">
      <c r="A63" s="67">
        <v>1147</v>
      </c>
      <c r="B63" s="119" t="s">
        <v>82</v>
      </c>
      <c r="C63" s="120">
        <f t="shared" si="3"/>
        <v>3732</v>
      </c>
      <c r="D63" s="272">
        <v>3732</v>
      </c>
      <c r="E63" s="273"/>
      <c r="F63" s="71">
        <f t="shared" si="11"/>
        <v>3732</v>
      </c>
      <c r="G63" s="272"/>
      <c r="H63" s="469"/>
      <c r="I63" s="71">
        <f t="shared" si="12"/>
        <v>0</v>
      </c>
      <c r="J63" s="126"/>
      <c r="K63" s="273"/>
      <c r="L63" s="71">
        <f t="shared" si="13"/>
        <v>0</v>
      </c>
      <c r="M63" s="275"/>
      <c r="N63" s="127"/>
      <c r="O63" s="274">
        <f t="shared" si="14"/>
        <v>0</v>
      </c>
      <c r="P63" s="276"/>
      <c r="R63" s="460"/>
      <c r="S63" s="460"/>
      <c r="T63" s="460"/>
    </row>
    <row r="64" spans="1:20" ht="13.5" customHeight="1" x14ac:dyDescent="0.25">
      <c r="A64" s="67">
        <v>1148</v>
      </c>
      <c r="B64" s="119" t="s">
        <v>83</v>
      </c>
      <c r="C64" s="120">
        <f t="shared" si="3"/>
        <v>22244</v>
      </c>
      <c r="D64" s="272">
        <v>22244</v>
      </c>
      <c r="E64" s="273"/>
      <c r="F64" s="71">
        <f t="shared" si="11"/>
        <v>22244</v>
      </c>
      <c r="G64" s="272"/>
      <c r="H64" s="469"/>
      <c r="I64" s="71">
        <f t="shared" si="12"/>
        <v>0</v>
      </c>
      <c r="J64" s="126"/>
      <c r="K64" s="273"/>
      <c r="L64" s="71">
        <f t="shared" si="13"/>
        <v>0</v>
      </c>
      <c r="M64" s="275"/>
      <c r="N64" s="127"/>
      <c r="O64" s="274">
        <f t="shared" si="14"/>
        <v>0</v>
      </c>
      <c r="P64" s="520"/>
      <c r="R64" s="460"/>
      <c r="S64" s="460"/>
      <c r="T64" s="460"/>
    </row>
    <row r="65" spans="1:20" ht="24" customHeight="1" x14ac:dyDescent="0.25">
      <c r="A65" s="67">
        <v>1149</v>
      </c>
      <c r="B65" s="119" t="s">
        <v>84</v>
      </c>
      <c r="C65" s="120">
        <f t="shared" si="3"/>
        <v>6348</v>
      </c>
      <c r="D65" s="272">
        <v>1248</v>
      </c>
      <c r="E65" s="273"/>
      <c r="F65" s="71">
        <f t="shared" si="11"/>
        <v>1248</v>
      </c>
      <c r="G65" s="272">
        <v>5100</v>
      </c>
      <c r="H65" s="469"/>
      <c r="I65" s="71">
        <f t="shared" si="12"/>
        <v>5100</v>
      </c>
      <c r="J65" s="126"/>
      <c r="K65" s="273"/>
      <c r="L65" s="71">
        <f t="shared" si="13"/>
        <v>0</v>
      </c>
      <c r="M65" s="275"/>
      <c r="N65" s="127"/>
      <c r="O65" s="274">
        <f t="shared" si="14"/>
        <v>0</v>
      </c>
      <c r="P65" s="276"/>
      <c r="R65" s="460"/>
      <c r="S65" s="460"/>
      <c r="T65" s="460"/>
    </row>
    <row r="66" spans="1:20" ht="36" hidden="1" x14ac:dyDescent="0.25">
      <c r="A66" s="258">
        <v>1150</v>
      </c>
      <c r="B66" s="191" t="s">
        <v>85</v>
      </c>
      <c r="C66" s="199">
        <f t="shared" si="3"/>
        <v>0</v>
      </c>
      <c r="D66" s="282"/>
      <c r="E66" s="285"/>
      <c r="F66" s="462">
        <f t="shared" si="11"/>
        <v>0</v>
      </c>
      <c r="G66" s="282"/>
      <c r="H66" s="284"/>
      <c r="I66" s="263">
        <f t="shared" si="12"/>
        <v>0</v>
      </c>
      <c r="J66" s="284"/>
      <c r="K66" s="285"/>
      <c r="L66" s="463">
        <f t="shared" si="13"/>
        <v>0</v>
      </c>
      <c r="M66" s="286"/>
      <c r="N66" s="285"/>
      <c r="O66" s="263">
        <f t="shared" si="14"/>
        <v>0</v>
      </c>
      <c r="P66" s="265"/>
      <c r="R66" s="460"/>
      <c r="S66" s="460"/>
      <c r="T66" s="460"/>
    </row>
    <row r="67" spans="1:20" ht="24" x14ac:dyDescent="0.25">
      <c r="A67" s="90">
        <v>1200</v>
      </c>
      <c r="B67" s="251" t="s">
        <v>86</v>
      </c>
      <c r="C67" s="91">
        <f t="shared" si="3"/>
        <v>140916</v>
      </c>
      <c r="D67" s="252">
        <f t="shared" ref="D67:O67" si="15">SUM(D68:D69)</f>
        <v>98646</v>
      </c>
      <c r="E67" s="253">
        <f t="shared" si="15"/>
        <v>0</v>
      </c>
      <c r="F67" s="94">
        <f t="shared" si="15"/>
        <v>98646</v>
      </c>
      <c r="G67" s="252">
        <f t="shared" si="15"/>
        <v>42270</v>
      </c>
      <c r="H67" s="438">
        <f t="shared" si="15"/>
        <v>0</v>
      </c>
      <c r="I67" s="94">
        <f t="shared" si="15"/>
        <v>42270</v>
      </c>
      <c r="J67" s="103">
        <f t="shared" si="15"/>
        <v>0</v>
      </c>
      <c r="K67" s="253">
        <f t="shared" si="15"/>
        <v>0</v>
      </c>
      <c r="L67" s="94">
        <f t="shared" si="15"/>
        <v>0</v>
      </c>
      <c r="M67" s="91">
        <f t="shared" si="15"/>
        <v>0</v>
      </c>
      <c r="N67" s="104">
        <f t="shared" si="15"/>
        <v>0</v>
      </c>
      <c r="O67" s="105">
        <f t="shared" si="15"/>
        <v>0</v>
      </c>
      <c r="P67" s="287"/>
      <c r="R67" s="460"/>
      <c r="S67" s="460"/>
      <c r="T67" s="460"/>
    </row>
    <row r="68" spans="1:20" ht="24" x14ac:dyDescent="0.25">
      <c r="A68" s="421">
        <v>1210</v>
      </c>
      <c r="B68" s="107" t="s">
        <v>87</v>
      </c>
      <c r="C68" s="108">
        <f t="shared" si="3"/>
        <v>107677</v>
      </c>
      <c r="D68" s="266">
        <v>66347</v>
      </c>
      <c r="E68" s="267"/>
      <c r="F68" s="268">
        <f>D68+E68</f>
        <v>66347</v>
      </c>
      <c r="G68" s="266">
        <v>41330</v>
      </c>
      <c r="H68" s="468"/>
      <c r="I68" s="268">
        <f>G68+H68</f>
        <v>41330</v>
      </c>
      <c r="J68" s="114"/>
      <c r="K68" s="267"/>
      <c r="L68" s="268">
        <f>J68+K68</f>
        <v>0</v>
      </c>
      <c r="M68" s="270"/>
      <c r="N68" s="115"/>
      <c r="O68" s="269">
        <f>M68+N68</f>
        <v>0</v>
      </c>
      <c r="P68" s="271"/>
      <c r="R68" s="460"/>
      <c r="S68" s="460"/>
      <c r="T68" s="460"/>
    </row>
    <row r="69" spans="1:20" ht="24" x14ac:dyDescent="0.25">
      <c r="A69" s="277">
        <v>1220</v>
      </c>
      <c r="B69" s="119" t="s">
        <v>88</v>
      </c>
      <c r="C69" s="120">
        <f t="shared" si="3"/>
        <v>33239</v>
      </c>
      <c r="D69" s="278">
        <f t="shared" ref="D69:O69" si="16">SUM(D70:D74)</f>
        <v>32299</v>
      </c>
      <c r="E69" s="279">
        <f t="shared" si="16"/>
        <v>0</v>
      </c>
      <c r="F69" s="71">
        <f t="shared" si="16"/>
        <v>32299</v>
      </c>
      <c r="G69" s="278">
        <f t="shared" si="16"/>
        <v>940</v>
      </c>
      <c r="H69" s="466">
        <f t="shared" si="16"/>
        <v>0</v>
      </c>
      <c r="I69" s="71">
        <f t="shared" si="16"/>
        <v>940</v>
      </c>
      <c r="J69" s="280">
        <f t="shared" si="16"/>
        <v>0</v>
      </c>
      <c r="K69" s="279">
        <f t="shared" si="16"/>
        <v>0</v>
      </c>
      <c r="L69" s="71">
        <f t="shared" si="16"/>
        <v>0</v>
      </c>
      <c r="M69" s="120">
        <f t="shared" si="16"/>
        <v>0</v>
      </c>
      <c r="N69" s="281">
        <f t="shared" si="16"/>
        <v>0</v>
      </c>
      <c r="O69" s="274">
        <f t="shared" si="16"/>
        <v>0</v>
      </c>
      <c r="P69" s="276"/>
      <c r="R69" s="460"/>
      <c r="S69" s="460"/>
      <c r="T69" s="460"/>
    </row>
    <row r="70" spans="1:20" ht="48" customHeight="1" x14ac:dyDescent="0.25">
      <c r="A70" s="67">
        <v>1221</v>
      </c>
      <c r="B70" s="119" t="s">
        <v>89</v>
      </c>
      <c r="C70" s="120">
        <f t="shared" si="3"/>
        <v>18806</v>
      </c>
      <c r="D70" s="272">
        <v>17866</v>
      </c>
      <c r="E70" s="273"/>
      <c r="F70" s="71">
        <f>D70+E70</f>
        <v>17866</v>
      </c>
      <c r="G70" s="272">
        <v>940</v>
      </c>
      <c r="H70" s="469"/>
      <c r="I70" s="71">
        <f>G70+H70</f>
        <v>940</v>
      </c>
      <c r="J70" s="126"/>
      <c r="K70" s="273"/>
      <c r="L70" s="71">
        <f>J70+K70</f>
        <v>0</v>
      </c>
      <c r="M70" s="275"/>
      <c r="N70" s="127"/>
      <c r="O70" s="274">
        <f>M70+N70</f>
        <v>0</v>
      </c>
      <c r="P70" s="520"/>
      <c r="R70" s="460"/>
      <c r="S70" s="460"/>
      <c r="T70" s="460"/>
    </row>
    <row r="71" spans="1:20" hidden="1" x14ac:dyDescent="0.25">
      <c r="A71" s="67">
        <v>1223</v>
      </c>
      <c r="B71" s="119" t="s">
        <v>90</v>
      </c>
      <c r="C71" s="120">
        <f t="shared" si="3"/>
        <v>0</v>
      </c>
      <c r="D71" s="272"/>
      <c r="E71" s="127"/>
      <c r="F71" s="429">
        <f>D71+E71</f>
        <v>0</v>
      </c>
      <c r="G71" s="272"/>
      <c r="H71" s="126"/>
      <c r="I71" s="274">
        <f>G71+H71</f>
        <v>0</v>
      </c>
      <c r="J71" s="126"/>
      <c r="K71" s="127"/>
      <c r="L71" s="466">
        <f>J71+K71</f>
        <v>0</v>
      </c>
      <c r="M71" s="275"/>
      <c r="N71" s="127"/>
      <c r="O71" s="274">
        <f>M71+N71</f>
        <v>0</v>
      </c>
      <c r="P71" s="276"/>
      <c r="R71" s="460"/>
      <c r="S71" s="460"/>
      <c r="T71" s="460"/>
    </row>
    <row r="72" spans="1:20" hidden="1" x14ac:dyDescent="0.25">
      <c r="A72" s="67">
        <v>1225</v>
      </c>
      <c r="B72" s="119" t="s">
        <v>91</v>
      </c>
      <c r="C72" s="120">
        <f t="shared" si="3"/>
        <v>0</v>
      </c>
      <c r="D72" s="272"/>
      <c r="E72" s="127"/>
      <c r="F72" s="429">
        <f>D72+E72</f>
        <v>0</v>
      </c>
      <c r="G72" s="272"/>
      <c r="H72" s="126"/>
      <c r="I72" s="274">
        <f>G72+H72</f>
        <v>0</v>
      </c>
      <c r="J72" s="126"/>
      <c r="K72" s="127"/>
      <c r="L72" s="466">
        <f>J72+K72</f>
        <v>0</v>
      </c>
      <c r="M72" s="275"/>
      <c r="N72" s="127"/>
      <c r="O72" s="274">
        <f>M72+N72</f>
        <v>0</v>
      </c>
      <c r="P72" s="276"/>
      <c r="R72" s="460"/>
      <c r="S72" s="460"/>
      <c r="T72" s="460"/>
    </row>
    <row r="73" spans="1:20" ht="36" x14ac:dyDescent="0.25">
      <c r="A73" s="67">
        <v>1227</v>
      </c>
      <c r="B73" s="119" t="s">
        <v>92</v>
      </c>
      <c r="C73" s="120">
        <f t="shared" si="3"/>
        <v>13873</v>
      </c>
      <c r="D73" s="272">
        <v>13873</v>
      </c>
      <c r="E73" s="273"/>
      <c r="F73" s="71">
        <f>D73+E73</f>
        <v>13873</v>
      </c>
      <c r="G73" s="272"/>
      <c r="H73" s="469"/>
      <c r="I73" s="71">
        <f>G73+H73</f>
        <v>0</v>
      </c>
      <c r="J73" s="126"/>
      <c r="K73" s="273"/>
      <c r="L73" s="71">
        <f>J73+K73</f>
        <v>0</v>
      </c>
      <c r="M73" s="275"/>
      <c r="N73" s="127"/>
      <c r="O73" s="274">
        <f>M73+N73</f>
        <v>0</v>
      </c>
      <c r="P73" s="276"/>
      <c r="R73" s="460"/>
      <c r="S73" s="460"/>
      <c r="T73" s="460"/>
    </row>
    <row r="74" spans="1:20" ht="48" x14ac:dyDescent="0.25">
      <c r="A74" s="67">
        <v>1228</v>
      </c>
      <c r="B74" s="119" t="s">
        <v>93</v>
      </c>
      <c r="C74" s="120">
        <f t="shared" si="3"/>
        <v>560</v>
      </c>
      <c r="D74" s="272">
        <v>560</v>
      </c>
      <c r="E74" s="273"/>
      <c r="F74" s="71">
        <f>D74+E74</f>
        <v>560</v>
      </c>
      <c r="G74" s="272"/>
      <c r="H74" s="469"/>
      <c r="I74" s="71">
        <f>G74+H74</f>
        <v>0</v>
      </c>
      <c r="J74" s="126"/>
      <c r="K74" s="273"/>
      <c r="L74" s="71">
        <f>J74+K74</f>
        <v>0</v>
      </c>
      <c r="M74" s="275"/>
      <c r="N74" s="127"/>
      <c r="O74" s="274">
        <f>M74+N74</f>
        <v>0</v>
      </c>
      <c r="P74" s="276"/>
      <c r="R74" s="460"/>
      <c r="S74" s="460"/>
      <c r="T74" s="460"/>
    </row>
    <row r="75" spans="1:20" x14ac:dyDescent="0.25">
      <c r="A75" s="242">
        <v>2000</v>
      </c>
      <c r="B75" s="242" t="s">
        <v>94</v>
      </c>
      <c r="C75" s="243">
        <f t="shared" si="3"/>
        <v>217212</v>
      </c>
      <c r="D75" s="244">
        <f t="shared" ref="D75:O75" si="17">SUM(D76,D83,D130,D164,D165,D172)</f>
        <v>184414</v>
      </c>
      <c r="E75" s="245">
        <f t="shared" si="17"/>
        <v>0</v>
      </c>
      <c r="F75" s="246">
        <f t="shared" si="17"/>
        <v>184414</v>
      </c>
      <c r="G75" s="244">
        <f t="shared" si="17"/>
        <v>1779</v>
      </c>
      <c r="H75" s="461">
        <f t="shared" si="17"/>
        <v>0</v>
      </c>
      <c r="I75" s="246">
        <f t="shared" si="17"/>
        <v>1779</v>
      </c>
      <c r="J75" s="247">
        <f t="shared" si="17"/>
        <v>31019</v>
      </c>
      <c r="K75" s="245">
        <f t="shared" si="17"/>
        <v>0</v>
      </c>
      <c r="L75" s="246">
        <f t="shared" si="17"/>
        <v>31019</v>
      </c>
      <c r="M75" s="243">
        <f t="shared" si="17"/>
        <v>0</v>
      </c>
      <c r="N75" s="249">
        <f t="shared" si="17"/>
        <v>0</v>
      </c>
      <c r="O75" s="248">
        <f t="shared" si="17"/>
        <v>0</v>
      </c>
      <c r="P75" s="250"/>
      <c r="R75" s="460"/>
      <c r="S75" s="460"/>
      <c r="T75" s="460"/>
    </row>
    <row r="76" spans="1:20" ht="24" hidden="1" x14ac:dyDescent="0.25">
      <c r="A76" s="90">
        <v>2100</v>
      </c>
      <c r="B76" s="251" t="s">
        <v>95</v>
      </c>
      <c r="C76" s="91">
        <f t="shared" si="3"/>
        <v>0</v>
      </c>
      <c r="D76" s="252">
        <f t="shared" ref="D76:O76" si="18">SUM(D77,D80)</f>
        <v>0</v>
      </c>
      <c r="E76" s="104">
        <f t="shared" si="18"/>
        <v>0</v>
      </c>
      <c r="F76" s="435">
        <f t="shared" si="18"/>
        <v>0</v>
      </c>
      <c r="G76" s="252">
        <f t="shared" si="18"/>
        <v>0</v>
      </c>
      <c r="H76" s="103">
        <f t="shared" si="18"/>
        <v>0</v>
      </c>
      <c r="I76" s="105">
        <f t="shared" si="18"/>
        <v>0</v>
      </c>
      <c r="J76" s="103">
        <f t="shared" si="18"/>
        <v>0</v>
      </c>
      <c r="K76" s="104">
        <f t="shared" si="18"/>
        <v>0</v>
      </c>
      <c r="L76" s="438">
        <f t="shared" si="18"/>
        <v>0</v>
      </c>
      <c r="M76" s="91">
        <f t="shared" si="18"/>
        <v>0</v>
      </c>
      <c r="N76" s="104">
        <f t="shared" si="18"/>
        <v>0</v>
      </c>
      <c r="O76" s="105">
        <f t="shared" si="18"/>
        <v>0</v>
      </c>
      <c r="P76" s="287"/>
      <c r="R76" s="460"/>
      <c r="S76" s="460"/>
      <c r="T76" s="460"/>
    </row>
    <row r="77" spans="1:20" ht="24" hidden="1" x14ac:dyDescent="0.25">
      <c r="A77" s="421">
        <v>2110</v>
      </c>
      <c r="B77" s="107" t="s">
        <v>96</v>
      </c>
      <c r="C77" s="108">
        <f t="shared" si="3"/>
        <v>0</v>
      </c>
      <c r="D77" s="289">
        <f t="shared" ref="D77:O77" si="19">SUM(D78:D79)</f>
        <v>0</v>
      </c>
      <c r="E77" s="292">
        <f t="shared" si="19"/>
        <v>0</v>
      </c>
      <c r="F77" s="464">
        <f t="shared" si="19"/>
        <v>0</v>
      </c>
      <c r="G77" s="289">
        <f t="shared" si="19"/>
        <v>0</v>
      </c>
      <c r="H77" s="291">
        <f t="shared" si="19"/>
        <v>0</v>
      </c>
      <c r="I77" s="269">
        <f t="shared" si="19"/>
        <v>0</v>
      </c>
      <c r="J77" s="291">
        <f t="shared" si="19"/>
        <v>0</v>
      </c>
      <c r="K77" s="292">
        <f t="shared" si="19"/>
        <v>0</v>
      </c>
      <c r="L77" s="465">
        <f t="shared" si="19"/>
        <v>0</v>
      </c>
      <c r="M77" s="108">
        <f t="shared" si="19"/>
        <v>0</v>
      </c>
      <c r="N77" s="292">
        <f t="shared" si="19"/>
        <v>0</v>
      </c>
      <c r="O77" s="269">
        <f t="shared" si="19"/>
        <v>0</v>
      </c>
      <c r="P77" s="271"/>
      <c r="R77" s="460"/>
      <c r="S77" s="460"/>
      <c r="T77" s="460"/>
    </row>
    <row r="78" spans="1:20" hidden="1" x14ac:dyDescent="0.25">
      <c r="A78" s="67">
        <v>2111</v>
      </c>
      <c r="B78" s="119" t="s">
        <v>97</v>
      </c>
      <c r="C78" s="120">
        <f t="shared" si="3"/>
        <v>0</v>
      </c>
      <c r="D78" s="272"/>
      <c r="E78" s="127"/>
      <c r="F78" s="429">
        <f>D78+E78</f>
        <v>0</v>
      </c>
      <c r="G78" s="272"/>
      <c r="H78" s="126"/>
      <c r="I78" s="274">
        <f>G78+H78</f>
        <v>0</v>
      </c>
      <c r="J78" s="126"/>
      <c r="K78" s="127"/>
      <c r="L78" s="466">
        <f>J78+K78</f>
        <v>0</v>
      </c>
      <c r="M78" s="275"/>
      <c r="N78" s="127"/>
      <c r="O78" s="274">
        <f>M78+N78</f>
        <v>0</v>
      </c>
      <c r="P78" s="276"/>
      <c r="R78" s="460"/>
      <c r="S78" s="460"/>
      <c r="T78" s="460"/>
    </row>
    <row r="79" spans="1:20" ht="24" hidden="1" x14ac:dyDescent="0.25">
      <c r="A79" s="67">
        <v>2112</v>
      </c>
      <c r="B79" s="119" t="s">
        <v>98</v>
      </c>
      <c r="C79" s="120">
        <f t="shared" si="3"/>
        <v>0</v>
      </c>
      <c r="D79" s="272"/>
      <c r="E79" s="127"/>
      <c r="F79" s="429">
        <f>D79+E79</f>
        <v>0</v>
      </c>
      <c r="G79" s="272"/>
      <c r="H79" s="126"/>
      <c r="I79" s="274">
        <f>G79+H79</f>
        <v>0</v>
      </c>
      <c r="J79" s="126"/>
      <c r="K79" s="127"/>
      <c r="L79" s="466">
        <f>J79+K79</f>
        <v>0</v>
      </c>
      <c r="M79" s="275"/>
      <c r="N79" s="127"/>
      <c r="O79" s="274">
        <f>M79+N79</f>
        <v>0</v>
      </c>
      <c r="P79" s="276"/>
      <c r="R79" s="460"/>
      <c r="S79" s="460"/>
      <c r="T79" s="460"/>
    </row>
    <row r="80" spans="1:20" ht="24" hidden="1" x14ac:dyDescent="0.25">
      <c r="A80" s="277">
        <v>2120</v>
      </c>
      <c r="B80" s="119" t="s">
        <v>99</v>
      </c>
      <c r="C80" s="120">
        <f t="shared" si="3"/>
        <v>0</v>
      </c>
      <c r="D80" s="278">
        <f t="shared" ref="D80:O80" si="20">SUM(D81:D82)</f>
        <v>0</v>
      </c>
      <c r="E80" s="281">
        <f t="shared" si="20"/>
        <v>0</v>
      </c>
      <c r="F80" s="429">
        <f t="shared" si="20"/>
        <v>0</v>
      </c>
      <c r="G80" s="278">
        <f t="shared" si="20"/>
        <v>0</v>
      </c>
      <c r="H80" s="280">
        <f t="shared" si="20"/>
        <v>0</v>
      </c>
      <c r="I80" s="274">
        <f t="shared" si="20"/>
        <v>0</v>
      </c>
      <c r="J80" s="280">
        <f t="shared" si="20"/>
        <v>0</v>
      </c>
      <c r="K80" s="281">
        <f t="shared" si="20"/>
        <v>0</v>
      </c>
      <c r="L80" s="466">
        <f t="shared" si="20"/>
        <v>0</v>
      </c>
      <c r="M80" s="120">
        <f t="shared" si="20"/>
        <v>0</v>
      </c>
      <c r="N80" s="281">
        <f t="shared" si="20"/>
        <v>0</v>
      </c>
      <c r="O80" s="274">
        <f t="shared" si="20"/>
        <v>0</v>
      </c>
      <c r="P80" s="276"/>
      <c r="R80" s="460"/>
      <c r="S80" s="460"/>
      <c r="T80" s="460"/>
    </row>
    <row r="81" spans="1:20" hidden="1" x14ac:dyDescent="0.25">
      <c r="A81" s="67">
        <v>2121</v>
      </c>
      <c r="B81" s="119" t="s">
        <v>97</v>
      </c>
      <c r="C81" s="120">
        <f t="shared" si="3"/>
        <v>0</v>
      </c>
      <c r="D81" s="272"/>
      <c r="E81" s="127"/>
      <c r="F81" s="429">
        <f>D81+E81</f>
        <v>0</v>
      </c>
      <c r="G81" s="272"/>
      <c r="H81" s="126"/>
      <c r="I81" s="274">
        <f>G81+H81</f>
        <v>0</v>
      </c>
      <c r="J81" s="126"/>
      <c r="K81" s="127"/>
      <c r="L81" s="466">
        <f>J81+K81</f>
        <v>0</v>
      </c>
      <c r="M81" s="275"/>
      <c r="N81" s="127"/>
      <c r="O81" s="274">
        <f>M81+N81</f>
        <v>0</v>
      </c>
      <c r="P81" s="276"/>
      <c r="R81" s="460"/>
      <c r="S81" s="460"/>
      <c r="T81" s="460"/>
    </row>
    <row r="82" spans="1:20" ht="24" hidden="1" x14ac:dyDescent="0.25">
      <c r="A82" s="67">
        <v>2122</v>
      </c>
      <c r="B82" s="119" t="s">
        <v>98</v>
      </c>
      <c r="C82" s="120">
        <f t="shared" si="3"/>
        <v>0</v>
      </c>
      <c r="D82" s="272"/>
      <c r="E82" s="127"/>
      <c r="F82" s="429">
        <f>D82+E82</f>
        <v>0</v>
      </c>
      <c r="G82" s="272"/>
      <c r="H82" s="126"/>
      <c r="I82" s="274">
        <f>G82+H82</f>
        <v>0</v>
      </c>
      <c r="J82" s="126"/>
      <c r="K82" s="127"/>
      <c r="L82" s="466">
        <f>J82+K82</f>
        <v>0</v>
      </c>
      <c r="M82" s="275"/>
      <c r="N82" s="127"/>
      <c r="O82" s="274">
        <f>M82+N82</f>
        <v>0</v>
      </c>
      <c r="P82" s="276"/>
      <c r="R82" s="460"/>
      <c r="S82" s="460"/>
      <c r="T82" s="460"/>
    </row>
    <row r="83" spans="1:20" x14ac:dyDescent="0.25">
      <c r="A83" s="90">
        <v>2200</v>
      </c>
      <c r="B83" s="251" t="s">
        <v>100</v>
      </c>
      <c r="C83" s="91">
        <f t="shared" si="3"/>
        <v>165347</v>
      </c>
      <c r="D83" s="252">
        <f t="shared" ref="D83:O83" si="21">SUM(D84,D89,D95,D103,D112,D116,D122,D128)</f>
        <v>165197</v>
      </c>
      <c r="E83" s="253">
        <f t="shared" si="21"/>
        <v>0</v>
      </c>
      <c r="F83" s="94">
        <f t="shared" si="21"/>
        <v>165197</v>
      </c>
      <c r="G83" s="252">
        <f t="shared" si="21"/>
        <v>0</v>
      </c>
      <c r="H83" s="438">
        <f t="shared" si="21"/>
        <v>0</v>
      </c>
      <c r="I83" s="94">
        <f t="shared" si="21"/>
        <v>0</v>
      </c>
      <c r="J83" s="103">
        <f t="shared" si="21"/>
        <v>150</v>
      </c>
      <c r="K83" s="253">
        <f t="shared" si="21"/>
        <v>0</v>
      </c>
      <c r="L83" s="94">
        <f t="shared" si="21"/>
        <v>150</v>
      </c>
      <c r="M83" s="147">
        <f t="shared" si="21"/>
        <v>0</v>
      </c>
      <c r="N83" s="293">
        <f t="shared" si="21"/>
        <v>0</v>
      </c>
      <c r="O83" s="294">
        <f t="shared" si="21"/>
        <v>0</v>
      </c>
      <c r="P83" s="295"/>
      <c r="R83" s="460"/>
      <c r="S83" s="460"/>
      <c r="T83" s="460"/>
    </row>
    <row r="84" spans="1:20" ht="24" x14ac:dyDescent="0.25">
      <c r="A84" s="258">
        <v>2210</v>
      </c>
      <c r="B84" s="191" t="s">
        <v>101</v>
      </c>
      <c r="C84" s="199">
        <f t="shared" si="3"/>
        <v>2667</v>
      </c>
      <c r="D84" s="259">
        <f t="shared" ref="D84:O84" si="22">SUM(D85:D88)</f>
        <v>2667</v>
      </c>
      <c r="E84" s="260">
        <f t="shared" si="22"/>
        <v>0</v>
      </c>
      <c r="F84" s="261">
        <f t="shared" si="22"/>
        <v>2667</v>
      </c>
      <c r="G84" s="259">
        <f t="shared" si="22"/>
        <v>0</v>
      </c>
      <c r="H84" s="463">
        <f t="shared" si="22"/>
        <v>0</v>
      </c>
      <c r="I84" s="261">
        <f t="shared" si="22"/>
        <v>0</v>
      </c>
      <c r="J84" s="262">
        <f t="shared" si="22"/>
        <v>0</v>
      </c>
      <c r="K84" s="260">
        <f t="shared" si="22"/>
        <v>0</v>
      </c>
      <c r="L84" s="261">
        <f t="shared" si="22"/>
        <v>0</v>
      </c>
      <c r="M84" s="199">
        <f t="shared" si="22"/>
        <v>0</v>
      </c>
      <c r="N84" s="264">
        <f t="shared" si="22"/>
        <v>0</v>
      </c>
      <c r="O84" s="263">
        <f t="shared" si="22"/>
        <v>0</v>
      </c>
      <c r="P84" s="265"/>
      <c r="R84" s="460"/>
      <c r="S84" s="460"/>
      <c r="T84" s="460"/>
    </row>
    <row r="85" spans="1:20" ht="24" hidden="1" x14ac:dyDescent="0.25">
      <c r="A85" s="56">
        <v>2211</v>
      </c>
      <c r="B85" s="107" t="s">
        <v>102</v>
      </c>
      <c r="C85" s="108">
        <f t="shared" si="3"/>
        <v>0</v>
      </c>
      <c r="D85" s="266"/>
      <c r="E85" s="115"/>
      <c r="F85" s="464">
        <f>D85+E85</f>
        <v>0</v>
      </c>
      <c r="G85" s="266"/>
      <c r="H85" s="114"/>
      <c r="I85" s="269">
        <f>G85+H85</f>
        <v>0</v>
      </c>
      <c r="J85" s="114"/>
      <c r="K85" s="115"/>
      <c r="L85" s="465">
        <f>J85+K85</f>
        <v>0</v>
      </c>
      <c r="M85" s="270"/>
      <c r="N85" s="115"/>
      <c r="O85" s="269">
        <f>M85+N85</f>
        <v>0</v>
      </c>
      <c r="P85" s="271"/>
      <c r="R85" s="460"/>
      <c r="S85" s="460"/>
      <c r="T85" s="460"/>
    </row>
    <row r="86" spans="1:20" ht="36" x14ac:dyDescent="0.25">
      <c r="A86" s="67">
        <v>2212</v>
      </c>
      <c r="B86" s="119" t="s">
        <v>103</v>
      </c>
      <c r="C86" s="120">
        <f t="shared" si="3"/>
        <v>2152</v>
      </c>
      <c r="D86" s="272">
        <v>2152</v>
      </c>
      <c r="E86" s="273"/>
      <c r="F86" s="71">
        <f>D86+E86</f>
        <v>2152</v>
      </c>
      <c r="G86" s="272"/>
      <c r="H86" s="469"/>
      <c r="I86" s="71">
        <f>G86+H86</f>
        <v>0</v>
      </c>
      <c r="J86" s="126"/>
      <c r="K86" s="273"/>
      <c r="L86" s="71">
        <f>J86+K86</f>
        <v>0</v>
      </c>
      <c r="M86" s="275"/>
      <c r="N86" s="127"/>
      <c r="O86" s="274">
        <f>M86+N86</f>
        <v>0</v>
      </c>
      <c r="P86" s="276"/>
      <c r="R86" s="460"/>
      <c r="S86" s="460"/>
      <c r="T86" s="460"/>
    </row>
    <row r="87" spans="1:20" ht="24" x14ac:dyDescent="0.25">
      <c r="A87" s="67">
        <v>2214</v>
      </c>
      <c r="B87" s="119" t="s">
        <v>104</v>
      </c>
      <c r="C87" s="120">
        <f t="shared" si="3"/>
        <v>395</v>
      </c>
      <c r="D87" s="272">
        <v>395</v>
      </c>
      <c r="E87" s="273"/>
      <c r="F87" s="71">
        <f>D87+E87</f>
        <v>395</v>
      </c>
      <c r="G87" s="272"/>
      <c r="H87" s="469"/>
      <c r="I87" s="71">
        <f>G87+H87</f>
        <v>0</v>
      </c>
      <c r="J87" s="126"/>
      <c r="K87" s="273"/>
      <c r="L87" s="71">
        <f>J87+K87</f>
        <v>0</v>
      </c>
      <c r="M87" s="275"/>
      <c r="N87" s="127"/>
      <c r="O87" s="274">
        <f>M87+N87</f>
        <v>0</v>
      </c>
      <c r="P87" s="276"/>
      <c r="R87" s="460"/>
      <c r="S87" s="460"/>
      <c r="T87" s="460"/>
    </row>
    <row r="88" spans="1:20" x14ac:dyDescent="0.25">
      <c r="A88" s="67">
        <v>2219</v>
      </c>
      <c r="B88" s="119" t="s">
        <v>105</v>
      </c>
      <c r="C88" s="120">
        <f t="shared" si="3"/>
        <v>120</v>
      </c>
      <c r="D88" s="272">
        <v>120</v>
      </c>
      <c r="E88" s="273"/>
      <c r="F88" s="71">
        <f>D88+E88</f>
        <v>120</v>
      </c>
      <c r="G88" s="272"/>
      <c r="H88" s="469"/>
      <c r="I88" s="71">
        <f>G88+H88</f>
        <v>0</v>
      </c>
      <c r="J88" s="126"/>
      <c r="K88" s="273"/>
      <c r="L88" s="71">
        <f>J88+K88</f>
        <v>0</v>
      </c>
      <c r="M88" s="275"/>
      <c r="N88" s="127"/>
      <c r="O88" s="274">
        <f>M88+N88</f>
        <v>0</v>
      </c>
      <c r="P88" s="276"/>
      <c r="R88" s="460"/>
      <c r="S88" s="460"/>
      <c r="T88" s="460"/>
    </row>
    <row r="89" spans="1:20" ht="24" x14ac:dyDescent="0.25">
      <c r="A89" s="277">
        <v>2220</v>
      </c>
      <c r="B89" s="119" t="s">
        <v>106</v>
      </c>
      <c r="C89" s="120">
        <f t="shared" si="3"/>
        <v>61751</v>
      </c>
      <c r="D89" s="278">
        <f t="shared" ref="D89:O89" si="23">SUM(D90:D94)</f>
        <v>61751</v>
      </c>
      <c r="E89" s="279">
        <f t="shared" si="23"/>
        <v>0</v>
      </c>
      <c r="F89" s="71">
        <f t="shared" si="23"/>
        <v>61751</v>
      </c>
      <c r="G89" s="278">
        <f t="shared" si="23"/>
        <v>0</v>
      </c>
      <c r="H89" s="466">
        <f t="shared" si="23"/>
        <v>0</v>
      </c>
      <c r="I89" s="71">
        <f t="shared" si="23"/>
        <v>0</v>
      </c>
      <c r="J89" s="280">
        <f t="shared" si="23"/>
        <v>0</v>
      </c>
      <c r="K89" s="279">
        <f t="shared" si="23"/>
        <v>0</v>
      </c>
      <c r="L89" s="71">
        <f t="shared" si="23"/>
        <v>0</v>
      </c>
      <c r="M89" s="120">
        <f t="shared" si="23"/>
        <v>0</v>
      </c>
      <c r="N89" s="281">
        <f t="shared" si="23"/>
        <v>0</v>
      </c>
      <c r="O89" s="274">
        <f t="shared" si="23"/>
        <v>0</v>
      </c>
      <c r="P89" s="276"/>
      <c r="R89" s="460"/>
      <c r="S89" s="460"/>
      <c r="T89" s="460"/>
    </row>
    <row r="90" spans="1:20" ht="24" x14ac:dyDescent="0.25">
      <c r="A90" s="67">
        <v>2221</v>
      </c>
      <c r="B90" s="119" t="s">
        <v>107</v>
      </c>
      <c r="C90" s="120">
        <f t="shared" si="3"/>
        <v>26785</v>
      </c>
      <c r="D90" s="272">
        <v>26785</v>
      </c>
      <c r="E90" s="273"/>
      <c r="F90" s="71">
        <f>D90+E90</f>
        <v>26785</v>
      </c>
      <c r="G90" s="272"/>
      <c r="H90" s="469"/>
      <c r="I90" s="71">
        <f>G90+H90</f>
        <v>0</v>
      </c>
      <c r="J90" s="126"/>
      <c r="K90" s="273"/>
      <c r="L90" s="71">
        <f>J90+K90</f>
        <v>0</v>
      </c>
      <c r="M90" s="275"/>
      <c r="N90" s="127"/>
      <c r="O90" s="274">
        <f>M90+N90</f>
        <v>0</v>
      </c>
      <c r="P90" s="276"/>
      <c r="R90" s="460"/>
      <c r="S90" s="460"/>
      <c r="T90" s="460"/>
    </row>
    <row r="91" spans="1:20" x14ac:dyDescent="0.25">
      <c r="A91" s="67">
        <v>2222</v>
      </c>
      <c r="B91" s="119" t="s">
        <v>108</v>
      </c>
      <c r="C91" s="120">
        <f t="shared" si="3"/>
        <v>4196</v>
      </c>
      <c r="D91" s="272">
        <v>4196</v>
      </c>
      <c r="E91" s="273"/>
      <c r="F91" s="71">
        <f>D91+E91</f>
        <v>4196</v>
      </c>
      <c r="G91" s="272"/>
      <c r="H91" s="469"/>
      <c r="I91" s="71">
        <f>G91+H91</f>
        <v>0</v>
      </c>
      <c r="J91" s="126"/>
      <c r="K91" s="273"/>
      <c r="L91" s="71">
        <f>J91+K91</f>
        <v>0</v>
      </c>
      <c r="M91" s="275"/>
      <c r="N91" s="127"/>
      <c r="O91" s="274">
        <f>M91+N91</f>
        <v>0</v>
      </c>
      <c r="P91" s="276"/>
      <c r="R91" s="460"/>
      <c r="S91" s="460"/>
      <c r="T91" s="460"/>
    </row>
    <row r="92" spans="1:20" x14ac:dyDescent="0.25">
      <c r="A92" s="67">
        <v>2223</v>
      </c>
      <c r="B92" s="119" t="s">
        <v>109</v>
      </c>
      <c r="C92" s="120">
        <f t="shared" si="3"/>
        <v>29532</v>
      </c>
      <c r="D92" s="272">
        <v>29532</v>
      </c>
      <c r="E92" s="273"/>
      <c r="F92" s="71">
        <f>D92+E92</f>
        <v>29532</v>
      </c>
      <c r="G92" s="272"/>
      <c r="H92" s="469"/>
      <c r="I92" s="71">
        <f>G92+H92</f>
        <v>0</v>
      </c>
      <c r="J92" s="126"/>
      <c r="K92" s="273"/>
      <c r="L92" s="71">
        <f>J92+K92</f>
        <v>0</v>
      </c>
      <c r="M92" s="275"/>
      <c r="N92" s="127"/>
      <c r="O92" s="274">
        <f>M92+N92</f>
        <v>0</v>
      </c>
      <c r="P92" s="276"/>
      <c r="R92" s="460"/>
      <c r="S92" s="460"/>
      <c r="T92" s="460"/>
    </row>
    <row r="93" spans="1:20" ht="48" x14ac:dyDescent="0.25">
      <c r="A93" s="67">
        <v>2224</v>
      </c>
      <c r="B93" s="119" t="s">
        <v>110</v>
      </c>
      <c r="C93" s="120">
        <f t="shared" si="3"/>
        <v>1238</v>
      </c>
      <c r="D93" s="272">
        <v>1238</v>
      </c>
      <c r="E93" s="273"/>
      <c r="F93" s="71">
        <f>D93+E93</f>
        <v>1238</v>
      </c>
      <c r="G93" s="272"/>
      <c r="H93" s="469"/>
      <c r="I93" s="71">
        <f>G93+H93</f>
        <v>0</v>
      </c>
      <c r="J93" s="126"/>
      <c r="K93" s="273"/>
      <c r="L93" s="71">
        <f>J93+K93</f>
        <v>0</v>
      </c>
      <c r="M93" s="275"/>
      <c r="N93" s="127"/>
      <c r="O93" s="274">
        <f>M93+N93</f>
        <v>0</v>
      </c>
      <c r="P93" s="276"/>
      <c r="R93" s="460"/>
      <c r="S93" s="460"/>
      <c r="T93" s="460"/>
    </row>
    <row r="94" spans="1:20" ht="24" hidden="1" x14ac:dyDescent="0.25">
      <c r="A94" s="67">
        <v>2229</v>
      </c>
      <c r="B94" s="119" t="s">
        <v>111</v>
      </c>
      <c r="C94" s="120">
        <f t="shared" si="3"/>
        <v>0</v>
      </c>
      <c r="D94" s="272"/>
      <c r="E94" s="127"/>
      <c r="F94" s="429">
        <f>D94+E94</f>
        <v>0</v>
      </c>
      <c r="G94" s="272"/>
      <c r="H94" s="126"/>
      <c r="I94" s="274">
        <f>G94+H94</f>
        <v>0</v>
      </c>
      <c r="J94" s="126"/>
      <c r="K94" s="127"/>
      <c r="L94" s="466">
        <f>J94+K94</f>
        <v>0</v>
      </c>
      <c r="M94" s="275"/>
      <c r="N94" s="127"/>
      <c r="O94" s="274">
        <f>M94+N94</f>
        <v>0</v>
      </c>
      <c r="P94" s="276"/>
      <c r="R94" s="460"/>
      <c r="S94" s="460"/>
      <c r="T94" s="460"/>
    </row>
    <row r="95" spans="1:20" ht="36" x14ac:dyDescent="0.25">
      <c r="A95" s="277">
        <v>2230</v>
      </c>
      <c r="B95" s="119" t="s">
        <v>112</v>
      </c>
      <c r="C95" s="120">
        <f t="shared" si="3"/>
        <v>1325</v>
      </c>
      <c r="D95" s="278">
        <f t="shared" ref="D95:O95" si="24">SUM(D96:D102)</f>
        <v>1325</v>
      </c>
      <c r="E95" s="279">
        <f t="shared" si="24"/>
        <v>0</v>
      </c>
      <c r="F95" s="71">
        <f t="shared" si="24"/>
        <v>1325</v>
      </c>
      <c r="G95" s="278">
        <f t="shared" si="24"/>
        <v>0</v>
      </c>
      <c r="H95" s="466">
        <f t="shared" si="24"/>
        <v>0</v>
      </c>
      <c r="I95" s="71">
        <f t="shared" si="24"/>
        <v>0</v>
      </c>
      <c r="J95" s="280">
        <f t="shared" si="24"/>
        <v>0</v>
      </c>
      <c r="K95" s="279">
        <f t="shared" si="24"/>
        <v>0</v>
      </c>
      <c r="L95" s="71">
        <f t="shared" si="24"/>
        <v>0</v>
      </c>
      <c r="M95" s="120">
        <f t="shared" si="24"/>
        <v>0</v>
      </c>
      <c r="N95" s="281">
        <f t="shared" si="24"/>
        <v>0</v>
      </c>
      <c r="O95" s="274">
        <f t="shared" si="24"/>
        <v>0</v>
      </c>
      <c r="P95" s="276"/>
      <c r="R95" s="460"/>
      <c r="S95" s="460"/>
      <c r="T95" s="460"/>
    </row>
    <row r="96" spans="1:20" ht="24" hidden="1" x14ac:dyDescent="0.25">
      <c r="A96" s="67">
        <v>2231</v>
      </c>
      <c r="B96" s="119" t="s">
        <v>113</v>
      </c>
      <c r="C96" s="120">
        <f t="shared" si="3"/>
        <v>0</v>
      </c>
      <c r="D96" s="272"/>
      <c r="E96" s="127"/>
      <c r="F96" s="429">
        <f t="shared" ref="F96:F102" si="25">D96+E96</f>
        <v>0</v>
      </c>
      <c r="G96" s="272"/>
      <c r="H96" s="126"/>
      <c r="I96" s="274">
        <f t="shared" ref="I96:I102" si="26">G96+H96</f>
        <v>0</v>
      </c>
      <c r="J96" s="126"/>
      <c r="K96" s="127"/>
      <c r="L96" s="466">
        <f t="shared" ref="L96:L102" si="27">J96+K96</f>
        <v>0</v>
      </c>
      <c r="M96" s="275"/>
      <c r="N96" s="127"/>
      <c r="O96" s="274">
        <f t="shared" ref="O96:O102" si="28">M96+N96</f>
        <v>0</v>
      </c>
      <c r="P96" s="276"/>
      <c r="R96" s="460"/>
      <c r="S96" s="460"/>
      <c r="T96" s="460"/>
    </row>
    <row r="97" spans="1:20" ht="24.75" hidden="1" customHeight="1" x14ac:dyDescent="0.25">
      <c r="A97" s="67">
        <v>2232</v>
      </c>
      <c r="B97" s="119" t="s">
        <v>114</v>
      </c>
      <c r="C97" s="120">
        <f t="shared" si="3"/>
        <v>0</v>
      </c>
      <c r="D97" s="272"/>
      <c r="E97" s="127"/>
      <c r="F97" s="429">
        <f t="shared" si="25"/>
        <v>0</v>
      </c>
      <c r="G97" s="272"/>
      <c r="H97" s="126"/>
      <c r="I97" s="274">
        <f t="shared" si="26"/>
        <v>0</v>
      </c>
      <c r="J97" s="126"/>
      <c r="K97" s="127"/>
      <c r="L97" s="466">
        <f t="shared" si="27"/>
        <v>0</v>
      </c>
      <c r="M97" s="275"/>
      <c r="N97" s="127"/>
      <c r="O97" s="274">
        <f t="shared" si="28"/>
        <v>0</v>
      </c>
      <c r="P97" s="276"/>
      <c r="R97" s="460"/>
      <c r="S97" s="460"/>
      <c r="T97" s="460"/>
    </row>
    <row r="98" spans="1:20" ht="24" hidden="1" x14ac:dyDescent="0.25">
      <c r="A98" s="56">
        <v>2233</v>
      </c>
      <c r="B98" s="107" t="s">
        <v>115</v>
      </c>
      <c r="C98" s="108">
        <f t="shared" si="3"/>
        <v>0</v>
      </c>
      <c r="D98" s="266"/>
      <c r="E98" s="115"/>
      <c r="F98" s="464">
        <f t="shared" si="25"/>
        <v>0</v>
      </c>
      <c r="G98" s="266"/>
      <c r="H98" s="114"/>
      <c r="I98" s="269">
        <f t="shared" si="26"/>
        <v>0</v>
      </c>
      <c r="J98" s="114"/>
      <c r="K98" s="115"/>
      <c r="L98" s="465">
        <f t="shared" si="27"/>
        <v>0</v>
      </c>
      <c r="M98" s="270"/>
      <c r="N98" s="115"/>
      <c r="O98" s="269">
        <f t="shared" si="28"/>
        <v>0</v>
      </c>
      <c r="P98" s="271"/>
      <c r="R98" s="460"/>
      <c r="S98" s="460"/>
      <c r="T98" s="460"/>
    </row>
    <row r="99" spans="1:20" ht="36" x14ac:dyDescent="0.25">
      <c r="A99" s="67">
        <v>2234</v>
      </c>
      <c r="B99" s="119" t="s">
        <v>116</v>
      </c>
      <c r="C99" s="120">
        <f t="shared" si="3"/>
        <v>70</v>
      </c>
      <c r="D99" s="272">
        <v>70</v>
      </c>
      <c r="E99" s="273"/>
      <c r="F99" s="71">
        <f t="shared" si="25"/>
        <v>70</v>
      </c>
      <c r="G99" s="272"/>
      <c r="H99" s="469"/>
      <c r="I99" s="71">
        <f t="shared" si="26"/>
        <v>0</v>
      </c>
      <c r="J99" s="126"/>
      <c r="K99" s="273"/>
      <c r="L99" s="71">
        <f t="shared" si="27"/>
        <v>0</v>
      </c>
      <c r="M99" s="275"/>
      <c r="N99" s="127"/>
      <c r="O99" s="274">
        <f t="shared" si="28"/>
        <v>0</v>
      </c>
      <c r="P99" s="276"/>
      <c r="R99" s="460"/>
      <c r="S99" s="460"/>
      <c r="T99" s="460"/>
    </row>
    <row r="100" spans="1:20" ht="24" hidden="1" x14ac:dyDescent="0.25">
      <c r="A100" s="67">
        <v>2235</v>
      </c>
      <c r="B100" s="119" t="s">
        <v>117</v>
      </c>
      <c r="C100" s="120">
        <f t="shared" si="3"/>
        <v>0</v>
      </c>
      <c r="D100" s="272"/>
      <c r="E100" s="127"/>
      <c r="F100" s="429">
        <f t="shared" si="25"/>
        <v>0</v>
      </c>
      <c r="G100" s="272"/>
      <c r="H100" s="126"/>
      <c r="I100" s="274">
        <f t="shared" si="26"/>
        <v>0</v>
      </c>
      <c r="J100" s="126"/>
      <c r="K100" s="127"/>
      <c r="L100" s="466">
        <f t="shared" si="27"/>
        <v>0</v>
      </c>
      <c r="M100" s="275"/>
      <c r="N100" s="127"/>
      <c r="O100" s="274">
        <f t="shared" si="28"/>
        <v>0</v>
      </c>
      <c r="P100" s="276"/>
      <c r="R100" s="460"/>
      <c r="S100" s="460"/>
      <c r="T100" s="460"/>
    </row>
    <row r="101" spans="1:20" hidden="1" x14ac:dyDescent="0.25">
      <c r="A101" s="67">
        <v>2236</v>
      </c>
      <c r="B101" s="119" t="s">
        <v>118</v>
      </c>
      <c r="C101" s="120">
        <f t="shared" si="3"/>
        <v>0</v>
      </c>
      <c r="D101" s="272"/>
      <c r="E101" s="127"/>
      <c r="F101" s="429">
        <f t="shared" si="25"/>
        <v>0</v>
      </c>
      <c r="G101" s="272"/>
      <c r="H101" s="126"/>
      <c r="I101" s="274">
        <f t="shared" si="26"/>
        <v>0</v>
      </c>
      <c r="J101" s="126"/>
      <c r="K101" s="127"/>
      <c r="L101" s="466">
        <f t="shared" si="27"/>
        <v>0</v>
      </c>
      <c r="M101" s="275"/>
      <c r="N101" s="127"/>
      <c r="O101" s="274">
        <f t="shared" si="28"/>
        <v>0</v>
      </c>
      <c r="P101" s="276"/>
      <c r="R101" s="460"/>
      <c r="S101" s="460"/>
      <c r="T101" s="460"/>
    </row>
    <row r="102" spans="1:20" ht="24" x14ac:dyDescent="0.25">
      <c r="A102" s="67">
        <v>2239</v>
      </c>
      <c r="B102" s="119" t="s">
        <v>119</v>
      </c>
      <c r="C102" s="120">
        <f t="shared" si="3"/>
        <v>1255</v>
      </c>
      <c r="D102" s="272">
        <v>1255</v>
      </c>
      <c r="E102" s="273"/>
      <c r="F102" s="71">
        <f t="shared" si="25"/>
        <v>1255</v>
      </c>
      <c r="G102" s="272"/>
      <c r="H102" s="469"/>
      <c r="I102" s="71">
        <f t="shared" si="26"/>
        <v>0</v>
      </c>
      <c r="J102" s="126"/>
      <c r="K102" s="273"/>
      <c r="L102" s="71">
        <f t="shared" si="27"/>
        <v>0</v>
      </c>
      <c r="M102" s="275"/>
      <c r="N102" s="127"/>
      <c r="O102" s="274">
        <f t="shared" si="28"/>
        <v>0</v>
      </c>
      <c r="P102" s="276"/>
      <c r="R102" s="460"/>
      <c r="S102" s="460"/>
      <c r="T102" s="460"/>
    </row>
    <row r="103" spans="1:20" ht="36" x14ac:dyDescent="0.25">
      <c r="A103" s="277">
        <v>2240</v>
      </c>
      <c r="B103" s="119" t="s">
        <v>120</v>
      </c>
      <c r="C103" s="120">
        <f t="shared" si="3"/>
        <v>6986</v>
      </c>
      <c r="D103" s="278">
        <f t="shared" ref="D103:O103" si="29">SUM(D104:D111)</f>
        <v>6986</v>
      </c>
      <c r="E103" s="279">
        <f t="shared" si="29"/>
        <v>0</v>
      </c>
      <c r="F103" s="71">
        <f t="shared" si="29"/>
        <v>6986</v>
      </c>
      <c r="G103" s="278">
        <f t="shared" si="29"/>
        <v>0</v>
      </c>
      <c r="H103" s="466">
        <f t="shared" si="29"/>
        <v>0</v>
      </c>
      <c r="I103" s="71">
        <f t="shared" si="29"/>
        <v>0</v>
      </c>
      <c r="J103" s="280">
        <f t="shared" si="29"/>
        <v>0</v>
      </c>
      <c r="K103" s="279">
        <f t="shared" si="29"/>
        <v>0</v>
      </c>
      <c r="L103" s="71">
        <f t="shared" si="29"/>
        <v>0</v>
      </c>
      <c r="M103" s="120">
        <f t="shared" si="29"/>
        <v>0</v>
      </c>
      <c r="N103" s="281">
        <f t="shared" si="29"/>
        <v>0</v>
      </c>
      <c r="O103" s="274">
        <f t="shared" si="29"/>
        <v>0</v>
      </c>
      <c r="P103" s="276"/>
      <c r="R103" s="460"/>
      <c r="S103" s="460"/>
      <c r="T103" s="460"/>
    </row>
    <row r="104" spans="1:20" hidden="1" x14ac:dyDescent="0.25">
      <c r="A104" s="67">
        <v>2241</v>
      </c>
      <c r="B104" s="119" t="s">
        <v>121</v>
      </c>
      <c r="C104" s="120">
        <f t="shared" si="3"/>
        <v>0</v>
      </c>
      <c r="D104" s="272"/>
      <c r="E104" s="127"/>
      <c r="F104" s="429">
        <f t="shared" ref="F104:F111" si="30">D104+E104</f>
        <v>0</v>
      </c>
      <c r="G104" s="272"/>
      <c r="H104" s="126"/>
      <c r="I104" s="274">
        <f t="shared" ref="I104:I111" si="31">G104+H104</f>
        <v>0</v>
      </c>
      <c r="J104" s="126"/>
      <c r="K104" s="127"/>
      <c r="L104" s="466">
        <f t="shared" ref="L104:L111" si="32">J104+K104</f>
        <v>0</v>
      </c>
      <c r="M104" s="275"/>
      <c r="N104" s="127"/>
      <c r="O104" s="274">
        <f t="shared" ref="O104:O111" si="33">M104+N104</f>
        <v>0</v>
      </c>
      <c r="P104" s="276"/>
      <c r="R104" s="460"/>
      <c r="S104" s="460"/>
      <c r="T104" s="460"/>
    </row>
    <row r="105" spans="1:20" ht="24" hidden="1" x14ac:dyDescent="0.25">
      <c r="A105" s="67">
        <v>2242</v>
      </c>
      <c r="B105" s="119" t="s">
        <v>122</v>
      </c>
      <c r="C105" s="120">
        <f t="shared" si="3"/>
        <v>0</v>
      </c>
      <c r="D105" s="272"/>
      <c r="E105" s="127"/>
      <c r="F105" s="429">
        <f t="shared" si="30"/>
        <v>0</v>
      </c>
      <c r="G105" s="272"/>
      <c r="H105" s="126"/>
      <c r="I105" s="274">
        <f t="shared" si="31"/>
        <v>0</v>
      </c>
      <c r="J105" s="126"/>
      <c r="K105" s="127"/>
      <c r="L105" s="466">
        <f t="shared" si="32"/>
        <v>0</v>
      </c>
      <c r="M105" s="275"/>
      <c r="N105" s="127"/>
      <c r="O105" s="274">
        <f t="shared" si="33"/>
        <v>0</v>
      </c>
      <c r="P105" s="276"/>
      <c r="R105" s="460"/>
      <c r="S105" s="460"/>
      <c r="T105" s="460"/>
    </row>
    <row r="106" spans="1:20" ht="24" x14ac:dyDescent="0.25">
      <c r="A106" s="67">
        <v>2243</v>
      </c>
      <c r="B106" s="119" t="s">
        <v>123</v>
      </c>
      <c r="C106" s="120">
        <f t="shared" si="3"/>
        <v>2995</v>
      </c>
      <c r="D106" s="272">
        <v>2995</v>
      </c>
      <c r="E106" s="273"/>
      <c r="F106" s="71">
        <f t="shared" si="30"/>
        <v>2995</v>
      </c>
      <c r="G106" s="272"/>
      <c r="H106" s="469"/>
      <c r="I106" s="71">
        <f t="shared" si="31"/>
        <v>0</v>
      </c>
      <c r="J106" s="126"/>
      <c r="K106" s="273"/>
      <c r="L106" s="71">
        <f t="shared" si="32"/>
        <v>0</v>
      </c>
      <c r="M106" s="275"/>
      <c r="N106" s="127"/>
      <c r="O106" s="274">
        <f t="shared" si="33"/>
        <v>0</v>
      </c>
      <c r="P106" s="276"/>
      <c r="R106" s="460"/>
      <c r="S106" s="460"/>
      <c r="T106" s="460"/>
    </row>
    <row r="107" spans="1:20" x14ac:dyDescent="0.25">
      <c r="A107" s="67">
        <v>2244</v>
      </c>
      <c r="B107" s="119" t="s">
        <v>124</v>
      </c>
      <c r="C107" s="120">
        <f t="shared" si="3"/>
        <v>3991</v>
      </c>
      <c r="D107" s="272">
        <v>3991</v>
      </c>
      <c r="E107" s="273"/>
      <c r="F107" s="71">
        <f t="shared" si="30"/>
        <v>3991</v>
      </c>
      <c r="G107" s="272"/>
      <c r="H107" s="469"/>
      <c r="I107" s="71">
        <f t="shared" si="31"/>
        <v>0</v>
      </c>
      <c r="J107" s="126"/>
      <c r="K107" s="273"/>
      <c r="L107" s="71">
        <f t="shared" si="32"/>
        <v>0</v>
      </c>
      <c r="M107" s="275"/>
      <c r="N107" s="127"/>
      <c r="O107" s="274">
        <f t="shared" si="33"/>
        <v>0</v>
      </c>
      <c r="P107" s="276"/>
      <c r="R107" s="460"/>
      <c r="S107" s="460"/>
      <c r="T107" s="460"/>
    </row>
    <row r="108" spans="1:20" ht="24" hidden="1" x14ac:dyDescent="0.25">
      <c r="A108" s="67">
        <v>2246</v>
      </c>
      <c r="B108" s="119" t="s">
        <v>125</v>
      </c>
      <c r="C108" s="120">
        <f t="shared" si="3"/>
        <v>0</v>
      </c>
      <c r="D108" s="272"/>
      <c r="E108" s="127"/>
      <c r="F108" s="429">
        <f t="shared" si="30"/>
        <v>0</v>
      </c>
      <c r="G108" s="272"/>
      <c r="H108" s="126"/>
      <c r="I108" s="274">
        <f t="shared" si="31"/>
        <v>0</v>
      </c>
      <c r="J108" s="126"/>
      <c r="K108" s="127"/>
      <c r="L108" s="466">
        <f t="shared" si="32"/>
        <v>0</v>
      </c>
      <c r="M108" s="275"/>
      <c r="N108" s="127"/>
      <c r="O108" s="274">
        <f t="shared" si="33"/>
        <v>0</v>
      </c>
      <c r="P108" s="276"/>
      <c r="R108" s="460"/>
      <c r="S108" s="460"/>
      <c r="T108" s="460"/>
    </row>
    <row r="109" spans="1:20" hidden="1" x14ac:dyDescent="0.25">
      <c r="A109" s="67">
        <v>2247</v>
      </c>
      <c r="B109" s="119" t="s">
        <v>126</v>
      </c>
      <c r="C109" s="120">
        <f t="shared" si="3"/>
        <v>0</v>
      </c>
      <c r="D109" s="272"/>
      <c r="E109" s="127"/>
      <c r="F109" s="429">
        <f t="shared" si="30"/>
        <v>0</v>
      </c>
      <c r="G109" s="272"/>
      <c r="H109" s="126"/>
      <c r="I109" s="274">
        <f t="shared" si="31"/>
        <v>0</v>
      </c>
      <c r="J109" s="126"/>
      <c r="K109" s="127"/>
      <c r="L109" s="466">
        <f t="shared" si="32"/>
        <v>0</v>
      </c>
      <c r="M109" s="275"/>
      <c r="N109" s="127"/>
      <c r="O109" s="274">
        <f t="shared" si="33"/>
        <v>0</v>
      </c>
      <c r="P109" s="276"/>
      <c r="R109" s="460"/>
      <c r="S109" s="460"/>
      <c r="T109" s="460"/>
    </row>
    <row r="110" spans="1:20" ht="24" hidden="1" x14ac:dyDescent="0.25">
      <c r="A110" s="67">
        <v>2248</v>
      </c>
      <c r="B110" s="119" t="s">
        <v>127</v>
      </c>
      <c r="C110" s="120">
        <f t="shared" si="3"/>
        <v>0</v>
      </c>
      <c r="D110" s="272"/>
      <c r="E110" s="127"/>
      <c r="F110" s="429">
        <f t="shared" si="30"/>
        <v>0</v>
      </c>
      <c r="G110" s="272"/>
      <c r="H110" s="126"/>
      <c r="I110" s="274">
        <f t="shared" si="31"/>
        <v>0</v>
      </c>
      <c r="J110" s="126"/>
      <c r="K110" s="127"/>
      <c r="L110" s="466">
        <f t="shared" si="32"/>
        <v>0</v>
      </c>
      <c r="M110" s="275"/>
      <c r="N110" s="127"/>
      <c r="O110" s="274">
        <f t="shared" si="33"/>
        <v>0</v>
      </c>
      <c r="P110" s="276"/>
      <c r="R110" s="460"/>
      <c r="S110" s="460"/>
      <c r="T110" s="460"/>
    </row>
    <row r="111" spans="1:20" ht="24" hidden="1" x14ac:dyDescent="0.25">
      <c r="A111" s="67">
        <v>2249</v>
      </c>
      <c r="B111" s="119" t="s">
        <v>128</v>
      </c>
      <c r="C111" s="120">
        <f t="shared" si="3"/>
        <v>0</v>
      </c>
      <c r="D111" s="272"/>
      <c r="E111" s="127"/>
      <c r="F111" s="429">
        <f t="shared" si="30"/>
        <v>0</v>
      </c>
      <c r="G111" s="272"/>
      <c r="H111" s="126"/>
      <c r="I111" s="274">
        <f t="shared" si="31"/>
        <v>0</v>
      </c>
      <c r="J111" s="126"/>
      <c r="K111" s="127"/>
      <c r="L111" s="466">
        <f t="shared" si="32"/>
        <v>0</v>
      </c>
      <c r="M111" s="275"/>
      <c r="N111" s="127"/>
      <c r="O111" s="274">
        <f t="shared" si="33"/>
        <v>0</v>
      </c>
      <c r="P111" s="276"/>
      <c r="R111" s="460"/>
      <c r="S111" s="460"/>
      <c r="T111" s="460"/>
    </row>
    <row r="112" spans="1:20" x14ac:dyDescent="0.25">
      <c r="A112" s="277">
        <v>2250</v>
      </c>
      <c r="B112" s="119" t="s">
        <v>129</v>
      </c>
      <c r="C112" s="120">
        <f t="shared" si="3"/>
        <v>869</v>
      </c>
      <c r="D112" s="278">
        <f t="shared" ref="D112:O112" si="34">SUM(D113:D115)</f>
        <v>869</v>
      </c>
      <c r="E112" s="279">
        <f t="shared" si="34"/>
        <v>0</v>
      </c>
      <c r="F112" s="71">
        <f t="shared" si="34"/>
        <v>869</v>
      </c>
      <c r="G112" s="278">
        <f t="shared" si="34"/>
        <v>0</v>
      </c>
      <c r="H112" s="466">
        <f t="shared" si="34"/>
        <v>0</v>
      </c>
      <c r="I112" s="71">
        <f t="shared" si="34"/>
        <v>0</v>
      </c>
      <c r="J112" s="280">
        <f t="shared" si="34"/>
        <v>0</v>
      </c>
      <c r="K112" s="279">
        <f t="shared" si="34"/>
        <v>0</v>
      </c>
      <c r="L112" s="71">
        <f t="shared" si="34"/>
        <v>0</v>
      </c>
      <c r="M112" s="120">
        <f t="shared" si="34"/>
        <v>0</v>
      </c>
      <c r="N112" s="281">
        <f t="shared" si="34"/>
        <v>0</v>
      </c>
      <c r="O112" s="274">
        <f t="shared" si="34"/>
        <v>0</v>
      </c>
      <c r="P112" s="276"/>
      <c r="R112" s="460"/>
      <c r="S112" s="460"/>
      <c r="T112" s="460"/>
    </row>
    <row r="113" spans="1:20" x14ac:dyDescent="0.25">
      <c r="A113" s="67">
        <v>2251</v>
      </c>
      <c r="B113" s="119" t="s">
        <v>130</v>
      </c>
      <c r="C113" s="120">
        <f t="shared" si="3"/>
        <v>433</v>
      </c>
      <c r="D113" s="272">
        <v>433</v>
      </c>
      <c r="E113" s="273"/>
      <c r="F113" s="71">
        <f>D113+E113</f>
        <v>433</v>
      </c>
      <c r="G113" s="272"/>
      <c r="H113" s="469"/>
      <c r="I113" s="71">
        <f>G113+H113</f>
        <v>0</v>
      </c>
      <c r="J113" s="126"/>
      <c r="K113" s="273"/>
      <c r="L113" s="71">
        <f>J113+K113</f>
        <v>0</v>
      </c>
      <c r="M113" s="275"/>
      <c r="N113" s="127"/>
      <c r="O113" s="274">
        <f>M113+N113</f>
        <v>0</v>
      </c>
      <c r="P113" s="276"/>
      <c r="R113" s="460"/>
      <c r="S113" s="460"/>
      <c r="T113" s="460"/>
    </row>
    <row r="114" spans="1:20" ht="24" hidden="1" x14ac:dyDescent="0.25">
      <c r="A114" s="67">
        <v>2252</v>
      </c>
      <c r="B114" s="119" t="s">
        <v>131</v>
      </c>
      <c r="C114" s="120">
        <f t="shared" ref="C114:C177" si="35">F114+I114+L114+O114</f>
        <v>0</v>
      </c>
      <c r="D114" s="272"/>
      <c r="E114" s="127"/>
      <c r="F114" s="429">
        <f>D114+E114</f>
        <v>0</v>
      </c>
      <c r="G114" s="272"/>
      <c r="H114" s="126"/>
      <c r="I114" s="274">
        <f>G114+H114</f>
        <v>0</v>
      </c>
      <c r="J114" s="126"/>
      <c r="K114" s="127"/>
      <c r="L114" s="466">
        <f>J114+K114</f>
        <v>0</v>
      </c>
      <c r="M114" s="275"/>
      <c r="N114" s="127"/>
      <c r="O114" s="274">
        <f>M114+N114</f>
        <v>0</v>
      </c>
      <c r="P114" s="276"/>
      <c r="R114" s="460"/>
      <c r="S114" s="460"/>
      <c r="T114" s="460"/>
    </row>
    <row r="115" spans="1:20" ht="24" x14ac:dyDescent="0.25">
      <c r="A115" s="67">
        <v>2259</v>
      </c>
      <c r="B115" s="119" t="s">
        <v>132</v>
      </c>
      <c r="C115" s="120">
        <f t="shared" si="35"/>
        <v>436</v>
      </c>
      <c r="D115" s="272">
        <v>436</v>
      </c>
      <c r="E115" s="273"/>
      <c r="F115" s="71">
        <f>D115+E115</f>
        <v>436</v>
      </c>
      <c r="G115" s="272"/>
      <c r="H115" s="469"/>
      <c r="I115" s="71">
        <f>G115+H115</f>
        <v>0</v>
      </c>
      <c r="J115" s="126"/>
      <c r="K115" s="273"/>
      <c r="L115" s="71">
        <f>J115+K115</f>
        <v>0</v>
      </c>
      <c r="M115" s="275"/>
      <c r="N115" s="127"/>
      <c r="O115" s="274">
        <f>M115+N115</f>
        <v>0</v>
      </c>
      <c r="P115" s="276"/>
      <c r="R115" s="460"/>
      <c r="S115" s="460"/>
      <c r="T115" s="460"/>
    </row>
    <row r="116" spans="1:20" x14ac:dyDescent="0.25">
      <c r="A116" s="277">
        <v>2260</v>
      </c>
      <c r="B116" s="119" t="s">
        <v>133</v>
      </c>
      <c r="C116" s="120">
        <f t="shared" si="35"/>
        <v>84512</v>
      </c>
      <c r="D116" s="278">
        <f t="shared" ref="D116:O116" si="36">SUM(D117:D121)</f>
        <v>64950</v>
      </c>
      <c r="E116" s="279">
        <f t="shared" si="36"/>
        <v>19562</v>
      </c>
      <c r="F116" s="71">
        <f t="shared" si="36"/>
        <v>84512</v>
      </c>
      <c r="G116" s="278">
        <f t="shared" si="36"/>
        <v>0</v>
      </c>
      <c r="H116" s="466">
        <f t="shared" si="36"/>
        <v>0</v>
      </c>
      <c r="I116" s="71">
        <f t="shared" si="36"/>
        <v>0</v>
      </c>
      <c r="J116" s="280">
        <f t="shared" si="36"/>
        <v>0</v>
      </c>
      <c r="K116" s="279">
        <f t="shared" si="36"/>
        <v>0</v>
      </c>
      <c r="L116" s="71">
        <f t="shared" si="36"/>
        <v>0</v>
      </c>
      <c r="M116" s="120">
        <f t="shared" si="36"/>
        <v>0</v>
      </c>
      <c r="N116" s="281">
        <f t="shared" si="36"/>
        <v>0</v>
      </c>
      <c r="O116" s="274">
        <f t="shared" si="36"/>
        <v>0</v>
      </c>
      <c r="P116" s="276"/>
      <c r="R116" s="460"/>
      <c r="S116" s="460"/>
      <c r="T116" s="460"/>
    </row>
    <row r="117" spans="1:20" ht="51.75" customHeight="1" x14ac:dyDescent="0.25">
      <c r="A117" s="67">
        <v>2261</v>
      </c>
      <c r="B117" s="119" t="s">
        <v>134</v>
      </c>
      <c r="C117" s="120">
        <f t="shared" si="35"/>
        <v>84465</v>
      </c>
      <c r="D117" s="272">
        <v>64903</v>
      </c>
      <c r="E117" s="273">
        <v>19562</v>
      </c>
      <c r="F117" s="71">
        <f>D117+E117</f>
        <v>84465</v>
      </c>
      <c r="G117" s="272"/>
      <c r="H117" s="469"/>
      <c r="I117" s="71">
        <f>G117+H117</f>
        <v>0</v>
      </c>
      <c r="J117" s="126"/>
      <c r="K117" s="273"/>
      <c r="L117" s="71">
        <f>J117+K117</f>
        <v>0</v>
      </c>
      <c r="M117" s="275"/>
      <c r="N117" s="127"/>
      <c r="O117" s="274">
        <f>M117+N117</f>
        <v>0</v>
      </c>
      <c r="P117" s="520" t="s">
        <v>701</v>
      </c>
      <c r="R117" s="460"/>
      <c r="S117" s="460"/>
      <c r="T117" s="460"/>
    </row>
    <row r="118" spans="1:20" hidden="1" x14ac:dyDescent="0.25">
      <c r="A118" s="67">
        <v>2262</v>
      </c>
      <c r="B118" s="119" t="s">
        <v>135</v>
      </c>
      <c r="C118" s="120">
        <f t="shared" si="35"/>
        <v>0</v>
      </c>
      <c r="D118" s="272"/>
      <c r="E118" s="127"/>
      <c r="F118" s="429">
        <f>D118+E118</f>
        <v>0</v>
      </c>
      <c r="G118" s="272"/>
      <c r="H118" s="126"/>
      <c r="I118" s="274">
        <f>G118+H118</f>
        <v>0</v>
      </c>
      <c r="J118" s="126"/>
      <c r="K118" s="127"/>
      <c r="L118" s="466">
        <f>J118+K118</f>
        <v>0</v>
      </c>
      <c r="M118" s="275"/>
      <c r="N118" s="127"/>
      <c r="O118" s="274">
        <f>M118+N118</f>
        <v>0</v>
      </c>
      <c r="P118" s="276"/>
      <c r="R118" s="460"/>
      <c r="S118" s="460"/>
      <c r="T118" s="460"/>
    </row>
    <row r="119" spans="1:20" hidden="1" x14ac:dyDescent="0.25">
      <c r="A119" s="67">
        <v>2263</v>
      </c>
      <c r="B119" s="119" t="s">
        <v>136</v>
      </c>
      <c r="C119" s="120">
        <f t="shared" si="35"/>
        <v>0</v>
      </c>
      <c r="D119" s="272"/>
      <c r="E119" s="127"/>
      <c r="F119" s="429">
        <f>D119+E119</f>
        <v>0</v>
      </c>
      <c r="G119" s="272"/>
      <c r="H119" s="126"/>
      <c r="I119" s="274">
        <f>G119+H119</f>
        <v>0</v>
      </c>
      <c r="J119" s="126"/>
      <c r="K119" s="127"/>
      <c r="L119" s="466">
        <f>J119+K119</f>
        <v>0</v>
      </c>
      <c r="M119" s="275"/>
      <c r="N119" s="127"/>
      <c r="O119" s="274">
        <f>M119+N119</f>
        <v>0</v>
      </c>
      <c r="P119" s="276"/>
      <c r="R119" s="460"/>
      <c r="S119" s="460"/>
      <c r="T119" s="460"/>
    </row>
    <row r="120" spans="1:20" ht="24" hidden="1" x14ac:dyDescent="0.25">
      <c r="A120" s="67">
        <v>2264</v>
      </c>
      <c r="B120" s="119" t="s">
        <v>137</v>
      </c>
      <c r="C120" s="120">
        <f t="shared" si="35"/>
        <v>0</v>
      </c>
      <c r="D120" s="272"/>
      <c r="E120" s="127"/>
      <c r="F120" s="429">
        <f>D120+E120</f>
        <v>0</v>
      </c>
      <c r="G120" s="272"/>
      <c r="H120" s="126"/>
      <c r="I120" s="274">
        <f>G120+H120</f>
        <v>0</v>
      </c>
      <c r="J120" s="126"/>
      <c r="K120" s="127"/>
      <c r="L120" s="466">
        <f>J120+K120</f>
        <v>0</v>
      </c>
      <c r="M120" s="275"/>
      <c r="N120" s="127"/>
      <c r="O120" s="274">
        <f>M120+N120</f>
        <v>0</v>
      </c>
      <c r="P120" s="276"/>
      <c r="R120" s="460"/>
      <c r="S120" s="460"/>
      <c r="T120" s="460"/>
    </row>
    <row r="121" spans="1:20" x14ac:dyDescent="0.25">
      <c r="A121" s="67">
        <v>2269</v>
      </c>
      <c r="B121" s="119" t="s">
        <v>138</v>
      </c>
      <c r="C121" s="120">
        <f t="shared" si="35"/>
        <v>47</v>
      </c>
      <c r="D121" s="272">
        <v>47</v>
      </c>
      <c r="E121" s="273"/>
      <c r="F121" s="71">
        <f>D121+E121</f>
        <v>47</v>
      </c>
      <c r="G121" s="272"/>
      <c r="H121" s="469"/>
      <c r="I121" s="71">
        <f>G121+H121</f>
        <v>0</v>
      </c>
      <c r="J121" s="126"/>
      <c r="K121" s="273"/>
      <c r="L121" s="71">
        <f>J121+K121</f>
        <v>0</v>
      </c>
      <c r="M121" s="275"/>
      <c r="N121" s="127"/>
      <c r="O121" s="274">
        <f>M121+N121</f>
        <v>0</v>
      </c>
      <c r="P121" s="276"/>
      <c r="R121" s="460"/>
      <c r="S121" s="460"/>
      <c r="T121" s="460"/>
    </row>
    <row r="122" spans="1:20" x14ac:dyDescent="0.25">
      <c r="A122" s="277">
        <v>2270</v>
      </c>
      <c r="B122" s="119" t="s">
        <v>139</v>
      </c>
      <c r="C122" s="120">
        <f t="shared" si="35"/>
        <v>7237</v>
      </c>
      <c r="D122" s="278">
        <f t="shared" ref="D122:O122" si="37">SUM(D123:D127)</f>
        <v>26649</v>
      </c>
      <c r="E122" s="279">
        <f t="shared" si="37"/>
        <v>-19562</v>
      </c>
      <c r="F122" s="71">
        <f t="shared" si="37"/>
        <v>7087</v>
      </c>
      <c r="G122" s="278">
        <f t="shared" si="37"/>
        <v>0</v>
      </c>
      <c r="H122" s="466">
        <f t="shared" si="37"/>
        <v>0</v>
      </c>
      <c r="I122" s="71">
        <f t="shared" si="37"/>
        <v>0</v>
      </c>
      <c r="J122" s="280">
        <f t="shared" si="37"/>
        <v>150</v>
      </c>
      <c r="K122" s="279">
        <f t="shared" si="37"/>
        <v>0</v>
      </c>
      <c r="L122" s="71">
        <f t="shared" si="37"/>
        <v>150</v>
      </c>
      <c r="M122" s="120">
        <f t="shared" si="37"/>
        <v>0</v>
      </c>
      <c r="N122" s="281">
        <f t="shared" si="37"/>
        <v>0</v>
      </c>
      <c r="O122" s="274">
        <f t="shared" si="37"/>
        <v>0</v>
      </c>
      <c r="P122" s="276"/>
      <c r="R122" s="460"/>
      <c r="S122" s="460"/>
      <c r="T122" s="460"/>
    </row>
    <row r="123" spans="1:20" hidden="1" x14ac:dyDescent="0.25">
      <c r="A123" s="67">
        <v>2272</v>
      </c>
      <c r="B123" s="296" t="s">
        <v>140</v>
      </c>
      <c r="C123" s="120">
        <f t="shared" si="35"/>
        <v>0</v>
      </c>
      <c r="D123" s="272"/>
      <c r="E123" s="127"/>
      <c r="F123" s="429">
        <f>D123+E123</f>
        <v>0</v>
      </c>
      <c r="G123" s="272"/>
      <c r="H123" s="126"/>
      <c r="I123" s="274">
        <f>G123+H123</f>
        <v>0</v>
      </c>
      <c r="J123" s="126"/>
      <c r="K123" s="127"/>
      <c r="L123" s="466">
        <f>J123+K123</f>
        <v>0</v>
      </c>
      <c r="M123" s="275"/>
      <c r="N123" s="127"/>
      <c r="O123" s="274">
        <f>M123+N123</f>
        <v>0</v>
      </c>
      <c r="P123" s="276"/>
      <c r="R123" s="460"/>
      <c r="S123" s="460"/>
      <c r="T123" s="460"/>
    </row>
    <row r="124" spans="1:20" ht="24" hidden="1" x14ac:dyDescent="0.25">
      <c r="A124" s="67">
        <v>2274</v>
      </c>
      <c r="B124" s="297" t="s">
        <v>141</v>
      </c>
      <c r="C124" s="120">
        <f t="shared" si="35"/>
        <v>0</v>
      </c>
      <c r="D124" s="272"/>
      <c r="E124" s="127"/>
      <c r="F124" s="429">
        <f>D124+E124</f>
        <v>0</v>
      </c>
      <c r="G124" s="272"/>
      <c r="H124" s="126"/>
      <c r="I124" s="274">
        <f>G124+H124</f>
        <v>0</v>
      </c>
      <c r="J124" s="126"/>
      <c r="K124" s="127"/>
      <c r="L124" s="466">
        <f>J124+K124</f>
        <v>0</v>
      </c>
      <c r="M124" s="275"/>
      <c r="N124" s="127"/>
      <c r="O124" s="274">
        <f>M124+N124</f>
        <v>0</v>
      </c>
      <c r="P124" s="276"/>
      <c r="R124" s="460"/>
      <c r="S124" s="460"/>
      <c r="T124" s="460"/>
    </row>
    <row r="125" spans="1:20" ht="24" x14ac:dyDescent="0.25">
      <c r="A125" s="67">
        <v>2275</v>
      </c>
      <c r="B125" s="119" t="s">
        <v>142</v>
      </c>
      <c r="C125" s="120">
        <f t="shared" si="35"/>
        <v>7020</v>
      </c>
      <c r="D125" s="272">
        <v>26582</v>
      </c>
      <c r="E125" s="273">
        <v>-19562</v>
      </c>
      <c r="F125" s="71">
        <f>D125+E125</f>
        <v>7020</v>
      </c>
      <c r="G125" s="272"/>
      <c r="H125" s="469"/>
      <c r="I125" s="71">
        <f>G125+H125</f>
        <v>0</v>
      </c>
      <c r="J125" s="126"/>
      <c r="K125" s="273"/>
      <c r="L125" s="71">
        <f>J125+K125</f>
        <v>0</v>
      </c>
      <c r="M125" s="275"/>
      <c r="N125" s="127"/>
      <c r="O125" s="274">
        <f>M125+N125</f>
        <v>0</v>
      </c>
      <c r="P125" s="520" t="s">
        <v>702</v>
      </c>
      <c r="R125" s="460"/>
      <c r="S125" s="460"/>
      <c r="T125" s="460"/>
    </row>
    <row r="126" spans="1:20" ht="36" hidden="1" x14ac:dyDescent="0.25">
      <c r="A126" s="67">
        <v>2276</v>
      </c>
      <c r="B126" s="119" t="s">
        <v>143</v>
      </c>
      <c r="C126" s="120">
        <f t="shared" si="35"/>
        <v>0</v>
      </c>
      <c r="D126" s="272"/>
      <c r="E126" s="127"/>
      <c r="F126" s="429">
        <f>D126+E126</f>
        <v>0</v>
      </c>
      <c r="G126" s="272"/>
      <c r="H126" s="126"/>
      <c r="I126" s="274">
        <f>G126+H126</f>
        <v>0</v>
      </c>
      <c r="J126" s="126"/>
      <c r="K126" s="127"/>
      <c r="L126" s="466">
        <f>J126+K126</f>
        <v>0</v>
      </c>
      <c r="M126" s="275"/>
      <c r="N126" s="127"/>
      <c r="O126" s="274">
        <f>M126+N126</f>
        <v>0</v>
      </c>
      <c r="P126" s="276"/>
      <c r="R126" s="460"/>
      <c r="S126" s="460"/>
      <c r="T126" s="460"/>
    </row>
    <row r="127" spans="1:20" ht="24" x14ac:dyDescent="0.25">
      <c r="A127" s="67">
        <v>2279</v>
      </c>
      <c r="B127" s="119" t="s">
        <v>144</v>
      </c>
      <c r="C127" s="120">
        <f t="shared" si="35"/>
        <v>217</v>
      </c>
      <c r="D127" s="272">
        <v>67</v>
      </c>
      <c r="E127" s="273"/>
      <c r="F127" s="71">
        <f>D127+E127</f>
        <v>67</v>
      </c>
      <c r="G127" s="272"/>
      <c r="H127" s="469"/>
      <c r="I127" s="71">
        <f>G127+H127</f>
        <v>0</v>
      </c>
      <c r="J127" s="126">
        <v>150</v>
      </c>
      <c r="K127" s="273"/>
      <c r="L127" s="71">
        <f>J127+K127</f>
        <v>150</v>
      </c>
      <c r="M127" s="275"/>
      <c r="N127" s="127"/>
      <c r="O127" s="274">
        <f>M127+N127</f>
        <v>0</v>
      </c>
      <c r="P127" s="276"/>
      <c r="R127" s="460"/>
      <c r="S127" s="460"/>
      <c r="T127" s="460"/>
    </row>
    <row r="128" spans="1:20" ht="24" hidden="1" x14ac:dyDescent="0.25">
      <c r="A128" s="421">
        <v>2280</v>
      </c>
      <c r="B128" s="107" t="s">
        <v>145</v>
      </c>
      <c r="C128" s="108">
        <f t="shared" si="35"/>
        <v>0</v>
      </c>
      <c r="D128" s="289">
        <f t="shared" ref="D128:O128" si="38">SUM(D129)</f>
        <v>0</v>
      </c>
      <c r="E128" s="292">
        <f t="shared" si="38"/>
        <v>0</v>
      </c>
      <c r="F128" s="464">
        <f t="shared" si="38"/>
        <v>0</v>
      </c>
      <c r="G128" s="289">
        <f t="shared" si="38"/>
        <v>0</v>
      </c>
      <c r="H128" s="291">
        <f t="shared" si="38"/>
        <v>0</v>
      </c>
      <c r="I128" s="269">
        <f t="shared" si="38"/>
        <v>0</v>
      </c>
      <c r="J128" s="291">
        <f t="shared" si="38"/>
        <v>0</v>
      </c>
      <c r="K128" s="292">
        <f t="shared" si="38"/>
        <v>0</v>
      </c>
      <c r="L128" s="465">
        <f t="shared" si="38"/>
        <v>0</v>
      </c>
      <c r="M128" s="120">
        <f t="shared" si="38"/>
        <v>0</v>
      </c>
      <c r="N128" s="281">
        <f t="shared" si="38"/>
        <v>0</v>
      </c>
      <c r="O128" s="274">
        <f t="shared" si="38"/>
        <v>0</v>
      </c>
      <c r="P128" s="276"/>
      <c r="R128" s="460"/>
      <c r="S128" s="460"/>
      <c r="T128" s="460"/>
    </row>
    <row r="129" spans="1:20" ht="24" hidden="1" x14ac:dyDescent="0.25">
      <c r="A129" s="67">
        <v>2283</v>
      </c>
      <c r="B129" s="119" t="s">
        <v>146</v>
      </c>
      <c r="C129" s="120">
        <f t="shared" si="35"/>
        <v>0</v>
      </c>
      <c r="D129" s="272"/>
      <c r="E129" s="127"/>
      <c r="F129" s="429">
        <f>D129+E129</f>
        <v>0</v>
      </c>
      <c r="G129" s="272"/>
      <c r="H129" s="126"/>
      <c r="I129" s="274">
        <f>G129+H129</f>
        <v>0</v>
      </c>
      <c r="J129" s="126"/>
      <c r="K129" s="127"/>
      <c r="L129" s="466">
        <f>J129+K129</f>
        <v>0</v>
      </c>
      <c r="M129" s="275"/>
      <c r="N129" s="127"/>
      <c r="O129" s="274">
        <f>M129+N129</f>
        <v>0</v>
      </c>
      <c r="P129" s="276"/>
      <c r="R129" s="460"/>
      <c r="S129" s="460"/>
      <c r="T129" s="460"/>
    </row>
    <row r="130" spans="1:20" ht="38.25" customHeight="1" x14ac:dyDescent="0.25">
      <c r="A130" s="90">
        <v>2300</v>
      </c>
      <c r="B130" s="251" t="s">
        <v>147</v>
      </c>
      <c r="C130" s="91">
        <f t="shared" si="35"/>
        <v>51707</v>
      </c>
      <c r="D130" s="252">
        <f t="shared" ref="D130:O130" si="39">SUM(D131,D136,D140,D141,D144,D151,D159,D160,D163)</f>
        <v>19059</v>
      </c>
      <c r="E130" s="253">
        <f t="shared" si="39"/>
        <v>0</v>
      </c>
      <c r="F130" s="94">
        <f t="shared" si="39"/>
        <v>19059</v>
      </c>
      <c r="G130" s="252">
        <f t="shared" si="39"/>
        <v>1779</v>
      </c>
      <c r="H130" s="438">
        <f t="shared" si="39"/>
        <v>0</v>
      </c>
      <c r="I130" s="94">
        <f t="shared" si="39"/>
        <v>1779</v>
      </c>
      <c r="J130" s="103">
        <f t="shared" si="39"/>
        <v>30869</v>
      </c>
      <c r="K130" s="253">
        <f t="shared" si="39"/>
        <v>0</v>
      </c>
      <c r="L130" s="94">
        <f t="shared" si="39"/>
        <v>30869</v>
      </c>
      <c r="M130" s="91">
        <f t="shared" si="39"/>
        <v>0</v>
      </c>
      <c r="N130" s="104">
        <f t="shared" si="39"/>
        <v>0</v>
      </c>
      <c r="O130" s="105">
        <f t="shared" si="39"/>
        <v>0</v>
      </c>
      <c r="P130" s="287"/>
      <c r="R130" s="460"/>
      <c r="S130" s="460"/>
      <c r="T130" s="460"/>
    </row>
    <row r="131" spans="1:20" ht="24" x14ac:dyDescent="0.25">
      <c r="A131" s="421">
        <v>2310</v>
      </c>
      <c r="B131" s="107" t="s">
        <v>148</v>
      </c>
      <c r="C131" s="108">
        <f t="shared" si="35"/>
        <v>5212</v>
      </c>
      <c r="D131" s="289">
        <f t="shared" ref="D131:O131" si="40">SUM(D132:D135)</f>
        <v>5212</v>
      </c>
      <c r="E131" s="290">
        <f t="shared" si="40"/>
        <v>0</v>
      </c>
      <c r="F131" s="268">
        <f t="shared" si="40"/>
        <v>5212</v>
      </c>
      <c r="G131" s="289">
        <f t="shared" si="40"/>
        <v>0</v>
      </c>
      <c r="H131" s="465">
        <f t="shared" si="40"/>
        <v>0</v>
      </c>
      <c r="I131" s="268">
        <f t="shared" si="40"/>
        <v>0</v>
      </c>
      <c r="J131" s="291">
        <f t="shared" si="40"/>
        <v>0</v>
      </c>
      <c r="K131" s="290">
        <f t="shared" si="40"/>
        <v>0</v>
      </c>
      <c r="L131" s="268">
        <f t="shared" si="40"/>
        <v>0</v>
      </c>
      <c r="M131" s="108">
        <f t="shared" si="40"/>
        <v>0</v>
      </c>
      <c r="N131" s="292">
        <f t="shared" si="40"/>
        <v>0</v>
      </c>
      <c r="O131" s="269">
        <f t="shared" si="40"/>
        <v>0</v>
      </c>
      <c r="P131" s="271"/>
      <c r="R131" s="460"/>
      <c r="S131" s="460"/>
      <c r="T131" s="460"/>
    </row>
    <row r="132" spans="1:20" x14ac:dyDescent="0.25">
      <c r="A132" s="67">
        <v>2311</v>
      </c>
      <c r="B132" s="119" t="s">
        <v>149</v>
      </c>
      <c r="C132" s="120">
        <f t="shared" si="35"/>
        <v>2562</v>
      </c>
      <c r="D132" s="272">
        <v>2562</v>
      </c>
      <c r="E132" s="273"/>
      <c r="F132" s="71">
        <f>D132+E132</f>
        <v>2562</v>
      </c>
      <c r="G132" s="272"/>
      <c r="H132" s="469"/>
      <c r="I132" s="71">
        <f>G132+H132</f>
        <v>0</v>
      </c>
      <c r="J132" s="126"/>
      <c r="K132" s="273"/>
      <c r="L132" s="71">
        <f>J132+K132</f>
        <v>0</v>
      </c>
      <c r="M132" s="275"/>
      <c r="N132" s="127"/>
      <c r="O132" s="274">
        <f>M132+N132</f>
        <v>0</v>
      </c>
      <c r="P132" s="276"/>
      <c r="R132" s="460"/>
      <c r="S132" s="460"/>
      <c r="T132" s="460"/>
    </row>
    <row r="133" spans="1:20" x14ac:dyDescent="0.25">
      <c r="A133" s="67">
        <v>2312</v>
      </c>
      <c r="B133" s="119" t="s">
        <v>150</v>
      </c>
      <c r="C133" s="120">
        <f t="shared" si="35"/>
        <v>2500</v>
      </c>
      <c r="D133" s="272">
        <v>2500</v>
      </c>
      <c r="E133" s="273"/>
      <c r="F133" s="71">
        <f>D133+E133</f>
        <v>2500</v>
      </c>
      <c r="G133" s="272"/>
      <c r="H133" s="469"/>
      <c r="I133" s="71">
        <f>G133+H133</f>
        <v>0</v>
      </c>
      <c r="J133" s="126"/>
      <c r="K133" s="273"/>
      <c r="L133" s="71">
        <f>J133+K133</f>
        <v>0</v>
      </c>
      <c r="M133" s="275"/>
      <c r="N133" s="127"/>
      <c r="O133" s="274">
        <f>M133+N133</f>
        <v>0</v>
      </c>
      <c r="P133" s="520"/>
      <c r="R133" s="460"/>
      <c r="S133" s="460"/>
      <c r="T133" s="460"/>
    </row>
    <row r="134" spans="1:20" x14ac:dyDescent="0.25">
      <c r="A134" s="67">
        <v>2313</v>
      </c>
      <c r="B134" s="119" t="s">
        <v>151</v>
      </c>
      <c r="C134" s="120">
        <f t="shared" si="35"/>
        <v>150</v>
      </c>
      <c r="D134" s="272">
        <v>150</v>
      </c>
      <c r="E134" s="273"/>
      <c r="F134" s="71">
        <f>D134+E134</f>
        <v>150</v>
      </c>
      <c r="G134" s="272"/>
      <c r="H134" s="469"/>
      <c r="I134" s="71">
        <f>G134+H134</f>
        <v>0</v>
      </c>
      <c r="J134" s="126"/>
      <c r="K134" s="273"/>
      <c r="L134" s="71">
        <f>J134+K134</f>
        <v>0</v>
      </c>
      <c r="M134" s="275"/>
      <c r="N134" s="127"/>
      <c r="O134" s="274">
        <f>M134+N134</f>
        <v>0</v>
      </c>
      <c r="P134" s="276"/>
      <c r="R134" s="460"/>
      <c r="S134" s="460"/>
      <c r="T134" s="460"/>
    </row>
    <row r="135" spans="1:20" ht="36" hidden="1" customHeight="1" x14ac:dyDescent="0.25">
      <c r="A135" s="67">
        <v>2314</v>
      </c>
      <c r="B135" s="119" t="s">
        <v>152</v>
      </c>
      <c r="C135" s="120">
        <f t="shared" si="35"/>
        <v>0</v>
      </c>
      <c r="D135" s="272"/>
      <c r="E135" s="127"/>
      <c r="F135" s="429">
        <f>D135+E135</f>
        <v>0</v>
      </c>
      <c r="G135" s="272"/>
      <c r="H135" s="126"/>
      <c r="I135" s="274">
        <f>G135+H135</f>
        <v>0</v>
      </c>
      <c r="J135" s="126"/>
      <c r="K135" s="127"/>
      <c r="L135" s="466">
        <f>J135+K135</f>
        <v>0</v>
      </c>
      <c r="M135" s="275"/>
      <c r="N135" s="127"/>
      <c r="O135" s="274">
        <f>M135+N135</f>
        <v>0</v>
      </c>
      <c r="P135" s="276"/>
      <c r="R135" s="460"/>
      <c r="S135" s="460"/>
      <c r="T135" s="460"/>
    </row>
    <row r="136" spans="1:20" x14ac:dyDescent="0.25">
      <c r="A136" s="277">
        <v>2320</v>
      </c>
      <c r="B136" s="119" t="s">
        <v>153</v>
      </c>
      <c r="C136" s="120">
        <f t="shared" si="35"/>
        <v>3645</v>
      </c>
      <c r="D136" s="278">
        <f t="shared" ref="D136:O136" si="41">SUM(D137:D139)</f>
        <v>3645</v>
      </c>
      <c r="E136" s="279">
        <f t="shared" si="41"/>
        <v>0</v>
      </c>
      <c r="F136" s="71">
        <f t="shared" si="41"/>
        <v>3645</v>
      </c>
      <c r="G136" s="278">
        <f t="shared" si="41"/>
        <v>0</v>
      </c>
      <c r="H136" s="466">
        <f t="shared" si="41"/>
        <v>0</v>
      </c>
      <c r="I136" s="71">
        <f t="shared" si="41"/>
        <v>0</v>
      </c>
      <c r="J136" s="280">
        <f t="shared" si="41"/>
        <v>0</v>
      </c>
      <c r="K136" s="279">
        <f t="shared" si="41"/>
        <v>0</v>
      </c>
      <c r="L136" s="71">
        <f t="shared" si="41"/>
        <v>0</v>
      </c>
      <c r="M136" s="120">
        <f t="shared" si="41"/>
        <v>0</v>
      </c>
      <c r="N136" s="281">
        <f t="shared" si="41"/>
        <v>0</v>
      </c>
      <c r="O136" s="274">
        <f t="shared" si="41"/>
        <v>0</v>
      </c>
      <c r="P136" s="276"/>
      <c r="R136" s="460"/>
      <c r="S136" s="460"/>
      <c r="T136" s="460"/>
    </row>
    <row r="137" spans="1:20" x14ac:dyDescent="0.25">
      <c r="A137" s="67">
        <v>2321</v>
      </c>
      <c r="B137" s="119" t="s">
        <v>154</v>
      </c>
      <c r="C137" s="120">
        <f t="shared" si="35"/>
        <v>3380</v>
      </c>
      <c r="D137" s="272">
        <v>3380</v>
      </c>
      <c r="E137" s="273"/>
      <c r="F137" s="71">
        <f>D137+E137</f>
        <v>3380</v>
      </c>
      <c r="G137" s="272"/>
      <c r="H137" s="469"/>
      <c r="I137" s="71">
        <f>G137+H137</f>
        <v>0</v>
      </c>
      <c r="J137" s="126"/>
      <c r="K137" s="273"/>
      <c r="L137" s="71">
        <f>J137+K137</f>
        <v>0</v>
      </c>
      <c r="M137" s="275"/>
      <c r="N137" s="127"/>
      <c r="O137" s="274">
        <f>M137+N137</f>
        <v>0</v>
      </c>
      <c r="P137" s="276"/>
      <c r="R137" s="460"/>
      <c r="S137" s="460"/>
      <c r="T137" s="460"/>
    </row>
    <row r="138" spans="1:20" x14ac:dyDescent="0.25">
      <c r="A138" s="67">
        <v>2322</v>
      </c>
      <c r="B138" s="119" t="s">
        <v>155</v>
      </c>
      <c r="C138" s="120">
        <f t="shared" si="35"/>
        <v>265</v>
      </c>
      <c r="D138" s="272">
        <v>265</v>
      </c>
      <c r="E138" s="273"/>
      <c r="F138" s="71">
        <f>D138+E138</f>
        <v>265</v>
      </c>
      <c r="G138" s="272"/>
      <c r="H138" s="469"/>
      <c r="I138" s="71">
        <f>G138+H138</f>
        <v>0</v>
      </c>
      <c r="J138" s="126"/>
      <c r="K138" s="273"/>
      <c r="L138" s="71">
        <f>J138+K138</f>
        <v>0</v>
      </c>
      <c r="M138" s="275"/>
      <c r="N138" s="127"/>
      <c r="O138" s="274">
        <f>M138+N138</f>
        <v>0</v>
      </c>
      <c r="P138" s="276"/>
      <c r="R138" s="460"/>
      <c r="S138" s="460"/>
      <c r="T138" s="460"/>
    </row>
    <row r="139" spans="1:20" ht="10.5" hidden="1" customHeight="1" x14ac:dyDescent="0.25">
      <c r="A139" s="67">
        <v>2329</v>
      </c>
      <c r="B139" s="119" t="s">
        <v>156</v>
      </c>
      <c r="C139" s="120">
        <f t="shared" si="35"/>
        <v>0</v>
      </c>
      <c r="D139" s="272"/>
      <c r="E139" s="127"/>
      <c r="F139" s="429">
        <f>D139+E139</f>
        <v>0</v>
      </c>
      <c r="G139" s="272"/>
      <c r="H139" s="126"/>
      <c r="I139" s="274">
        <f>G139+H139</f>
        <v>0</v>
      </c>
      <c r="J139" s="126"/>
      <c r="K139" s="127"/>
      <c r="L139" s="466">
        <f>J139+K139</f>
        <v>0</v>
      </c>
      <c r="M139" s="275"/>
      <c r="N139" s="127"/>
      <c r="O139" s="274">
        <f>M139+N139</f>
        <v>0</v>
      </c>
      <c r="P139" s="276"/>
      <c r="R139" s="460"/>
      <c r="S139" s="460"/>
      <c r="T139" s="460"/>
    </row>
    <row r="140" spans="1:20" hidden="1" x14ac:dyDescent="0.25">
      <c r="A140" s="277">
        <v>2330</v>
      </c>
      <c r="B140" s="119" t="s">
        <v>157</v>
      </c>
      <c r="C140" s="120">
        <f t="shared" si="35"/>
        <v>0</v>
      </c>
      <c r="D140" s="272"/>
      <c r="E140" s="127"/>
      <c r="F140" s="429">
        <f>D140+E140</f>
        <v>0</v>
      </c>
      <c r="G140" s="272"/>
      <c r="H140" s="126"/>
      <c r="I140" s="274">
        <f>G140+H140</f>
        <v>0</v>
      </c>
      <c r="J140" s="126"/>
      <c r="K140" s="127"/>
      <c r="L140" s="466">
        <f>J140+K140</f>
        <v>0</v>
      </c>
      <c r="M140" s="275"/>
      <c r="N140" s="127"/>
      <c r="O140" s="274">
        <f>M140+N140</f>
        <v>0</v>
      </c>
      <c r="P140" s="276"/>
      <c r="R140" s="460"/>
      <c r="S140" s="460"/>
      <c r="T140" s="460"/>
    </row>
    <row r="141" spans="1:20" ht="48" x14ac:dyDescent="0.25">
      <c r="A141" s="277">
        <v>2340</v>
      </c>
      <c r="B141" s="119" t="s">
        <v>158</v>
      </c>
      <c r="C141" s="120">
        <f t="shared" si="35"/>
        <v>230</v>
      </c>
      <c r="D141" s="278">
        <f t="shared" ref="D141:O141" si="42">SUM(D142:D143)</f>
        <v>230</v>
      </c>
      <c r="E141" s="279">
        <f t="shared" si="42"/>
        <v>0</v>
      </c>
      <c r="F141" s="71">
        <f t="shared" si="42"/>
        <v>230</v>
      </c>
      <c r="G141" s="278">
        <f t="shared" si="42"/>
        <v>0</v>
      </c>
      <c r="H141" s="466">
        <f t="shared" si="42"/>
        <v>0</v>
      </c>
      <c r="I141" s="71">
        <f t="shared" si="42"/>
        <v>0</v>
      </c>
      <c r="J141" s="280">
        <f t="shared" si="42"/>
        <v>0</v>
      </c>
      <c r="K141" s="279">
        <f t="shared" si="42"/>
        <v>0</v>
      </c>
      <c r="L141" s="71">
        <f t="shared" si="42"/>
        <v>0</v>
      </c>
      <c r="M141" s="120">
        <f t="shared" si="42"/>
        <v>0</v>
      </c>
      <c r="N141" s="281">
        <f t="shared" si="42"/>
        <v>0</v>
      </c>
      <c r="O141" s="274">
        <f t="shared" si="42"/>
        <v>0</v>
      </c>
      <c r="P141" s="276"/>
      <c r="R141" s="460"/>
      <c r="S141" s="460"/>
      <c r="T141" s="460"/>
    </row>
    <row r="142" spans="1:20" x14ac:dyDescent="0.25">
      <c r="A142" s="67">
        <v>2341</v>
      </c>
      <c r="B142" s="119" t="s">
        <v>159</v>
      </c>
      <c r="C142" s="120">
        <f t="shared" si="35"/>
        <v>230</v>
      </c>
      <c r="D142" s="272">
        <v>230</v>
      </c>
      <c r="E142" s="273"/>
      <c r="F142" s="71">
        <f>D142+E142</f>
        <v>230</v>
      </c>
      <c r="G142" s="272"/>
      <c r="H142" s="469"/>
      <c r="I142" s="71">
        <f>G142+H142</f>
        <v>0</v>
      </c>
      <c r="J142" s="126"/>
      <c r="K142" s="273"/>
      <c r="L142" s="71">
        <f>J142+K142</f>
        <v>0</v>
      </c>
      <c r="M142" s="275"/>
      <c r="N142" s="127"/>
      <c r="O142" s="274">
        <f>M142+N142</f>
        <v>0</v>
      </c>
      <c r="P142" s="276"/>
      <c r="R142" s="460"/>
      <c r="S142" s="460"/>
      <c r="T142" s="460"/>
    </row>
    <row r="143" spans="1:20" ht="24" hidden="1" x14ac:dyDescent="0.25">
      <c r="A143" s="67">
        <v>2344</v>
      </c>
      <c r="B143" s="119" t="s">
        <v>160</v>
      </c>
      <c r="C143" s="120">
        <f t="shared" si="35"/>
        <v>0</v>
      </c>
      <c r="D143" s="272"/>
      <c r="E143" s="127"/>
      <c r="F143" s="429">
        <f>D143+E143</f>
        <v>0</v>
      </c>
      <c r="G143" s="272"/>
      <c r="H143" s="126"/>
      <c r="I143" s="274">
        <f>G143+H143</f>
        <v>0</v>
      </c>
      <c r="J143" s="126"/>
      <c r="K143" s="127"/>
      <c r="L143" s="466">
        <f>J143+K143</f>
        <v>0</v>
      </c>
      <c r="M143" s="275"/>
      <c r="N143" s="127"/>
      <c r="O143" s="274">
        <f>M143+N143</f>
        <v>0</v>
      </c>
      <c r="P143" s="276"/>
      <c r="R143" s="460"/>
      <c r="S143" s="460"/>
      <c r="T143" s="460"/>
    </row>
    <row r="144" spans="1:20" ht="24" x14ac:dyDescent="0.25">
      <c r="A144" s="258">
        <v>2350</v>
      </c>
      <c r="B144" s="191" t="s">
        <v>161</v>
      </c>
      <c r="C144" s="199">
        <f t="shared" si="35"/>
        <v>5182</v>
      </c>
      <c r="D144" s="259">
        <f t="shared" ref="D144:O144" si="43">SUM(D145:D150)</f>
        <v>5182</v>
      </c>
      <c r="E144" s="260">
        <f t="shared" si="43"/>
        <v>0</v>
      </c>
      <c r="F144" s="261">
        <f t="shared" si="43"/>
        <v>5182</v>
      </c>
      <c r="G144" s="259">
        <f t="shared" si="43"/>
        <v>0</v>
      </c>
      <c r="H144" s="463">
        <f t="shared" si="43"/>
        <v>0</v>
      </c>
      <c r="I144" s="261">
        <f t="shared" si="43"/>
        <v>0</v>
      </c>
      <c r="J144" s="262">
        <f t="shared" si="43"/>
        <v>0</v>
      </c>
      <c r="K144" s="260">
        <f t="shared" si="43"/>
        <v>0</v>
      </c>
      <c r="L144" s="261">
        <f t="shared" si="43"/>
        <v>0</v>
      </c>
      <c r="M144" s="199">
        <f t="shared" si="43"/>
        <v>0</v>
      </c>
      <c r="N144" s="264">
        <f t="shared" si="43"/>
        <v>0</v>
      </c>
      <c r="O144" s="263">
        <f t="shared" si="43"/>
        <v>0</v>
      </c>
      <c r="P144" s="265"/>
      <c r="R144" s="460"/>
      <c r="S144" s="460"/>
      <c r="T144" s="460"/>
    </row>
    <row r="145" spans="1:20" x14ac:dyDescent="0.25">
      <c r="A145" s="56">
        <v>2351</v>
      </c>
      <c r="B145" s="107" t="s">
        <v>162</v>
      </c>
      <c r="C145" s="108">
        <f t="shared" si="35"/>
        <v>1499</v>
      </c>
      <c r="D145" s="266">
        <v>1499</v>
      </c>
      <c r="E145" s="267"/>
      <c r="F145" s="268">
        <f t="shared" ref="F145:F150" si="44">D145+E145</f>
        <v>1499</v>
      </c>
      <c r="G145" s="266"/>
      <c r="H145" s="468"/>
      <c r="I145" s="268">
        <f t="shared" ref="I145:I150" si="45">G145+H145</f>
        <v>0</v>
      </c>
      <c r="J145" s="114"/>
      <c r="K145" s="267"/>
      <c r="L145" s="268">
        <f t="shared" ref="L145:L150" si="46">J145+K145</f>
        <v>0</v>
      </c>
      <c r="M145" s="270"/>
      <c r="N145" s="115"/>
      <c r="O145" s="269">
        <f t="shared" ref="O145:O150" si="47">M145+N145</f>
        <v>0</v>
      </c>
      <c r="P145" s="271"/>
      <c r="R145" s="460"/>
      <c r="S145" s="460"/>
      <c r="T145" s="460"/>
    </row>
    <row r="146" spans="1:20" x14ac:dyDescent="0.25">
      <c r="A146" s="67">
        <v>2352</v>
      </c>
      <c r="B146" s="119" t="s">
        <v>163</v>
      </c>
      <c r="C146" s="120">
        <f t="shared" si="35"/>
        <v>2993</v>
      </c>
      <c r="D146" s="272">
        <v>2993</v>
      </c>
      <c r="E146" s="273"/>
      <c r="F146" s="71">
        <f t="shared" si="44"/>
        <v>2993</v>
      </c>
      <c r="G146" s="272"/>
      <c r="H146" s="469"/>
      <c r="I146" s="71">
        <f t="shared" si="45"/>
        <v>0</v>
      </c>
      <c r="J146" s="126"/>
      <c r="K146" s="273"/>
      <c r="L146" s="71">
        <f t="shared" si="46"/>
        <v>0</v>
      </c>
      <c r="M146" s="275"/>
      <c r="N146" s="127"/>
      <c r="O146" s="274">
        <f t="shared" si="47"/>
        <v>0</v>
      </c>
      <c r="P146" s="276"/>
      <c r="R146" s="460"/>
      <c r="S146" s="460"/>
      <c r="T146" s="460"/>
    </row>
    <row r="147" spans="1:20" ht="24" hidden="1" x14ac:dyDescent="0.25">
      <c r="A147" s="67">
        <v>2353</v>
      </c>
      <c r="B147" s="119" t="s">
        <v>164</v>
      </c>
      <c r="C147" s="120">
        <f t="shared" si="35"/>
        <v>0</v>
      </c>
      <c r="D147" s="272"/>
      <c r="E147" s="127"/>
      <c r="F147" s="429">
        <f t="shared" si="44"/>
        <v>0</v>
      </c>
      <c r="G147" s="272"/>
      <c r="H147" s="126"/>
      <c r="I147" s="274">
        <f t="shared" si="45"/>
        <v>0</v>
      </c>
      <c r="J147" s="126"/>
      <c r="K147" s="127"/>
      <c r="L147" s="466">
        <f t="shared" si="46"/>
        <v>0</v>
      </c>
      <c r="M147" s="275"/>
      <c r="N147" s="127"/>
      <c r="O147" s="274">
        <f t="shared" si="47"/>
        <v>0</v>
      </c>
      <c r="P147" s="276"/>
      <c r="R147" s="460"/>
      <c r="S147" s="460"/>
      <c r="T147" s="460"/>
    </row>
    <row r="148" spans="1:20" ht="24" hidden="1" x14ac:dyDescent="0.25">
      <c r="A148" s="67">
        <v>2354</v>
      </c>
      <c r="B148" s="119" t="s">
        <v>165</v>
      </c>
      <c r="C148" s="120">
        <f t="shared" si="35"/>
        <v>0</v>
      </c>
      <c r="D148" s="272"/>
      <c r="E148" s="127"/>
      <c r="F148" s="429">
        <f t="shared" si="44"/>
        <v>0</v>
      </c>
      <c r="G148" s="272"/>
      <c r="H148" s="126"/>
      <c r="I148" s="274">
        <f t="shared" si="45"/>
        <v>0</v>
      </c>
      <c r="J148" s="126"/>
      <c r="K148" s="127"/>
      <c r="L148" s="466">
        <f t="shared" si="46"/>
        <v>0</v>
      </c>
      <c r="M148" s="275"/>
      <c r="N148" s="127"/>
      <c r="O148" s="274">
        <f t="shared" si="47"/>
        <v>0</v>
      </c>
      <c r="P148" s="276"/>
      <c r="R148" s="460"/>
      <c r="S148" s="460"/>
      <c r="T148" s="460"/>
    </row>
    <row r="149" spans="1:20" ht="24" x14ac:dyDescent="0.25">
      <c r="A149" s="67">
        <v>2355</v>
      </c>
      <c r="B149" s="119" t="s">
        <v>166</v>
      </c>
      <c r="C149" s="120">
        <f t="shared" si="35"/>
        <v>690</v>
      </c>
      <c r="D149" s="272">
        <v>690</v>
      </c>
      <c r="E149" s="273"/>
      <c r="F149" s="71">
        <f t="shared" si="44"/>
        <v>690</v>
      </c>
      <c r="G149" s="272"/>
      <c r="H149" s="469"/>
      <c r="I149" s="71">
        <f t="shared" si="45"/>
        <v>0</v>
      </c>
      <c r="J149" s="126"/>
      <c r="K149" s="273"/>
      <c r="L149" s="71">
        <f t="shared" si="46"/>
        <v>0</v>
      </c>
      <c r="M149" s="275"/>
      <c r="N149" s="127"/>
      <c r="O149" s="274">
        <f t="shared" si="47"/>
        <v>0</v>
      </c>
      <c r="P149" s="276"/>
      <c r="R149" s="460"/>
      <c r="S149" s="460"/>
      <c r="T149" s="460"/>
    </row>
    <row r="150" spans="1:20" ht="24" hidden="1" x14ac:dyDescent="0.25">
      <c r="A150" s="67">
        <v>2359</v>
      </c>
      <c r="B150" s="119" t="s">
        <v>167</v>
      </c>
      <c r="C150" s="120">
        <f t="shared" si="35"/>
        <v>0</v>
      </c>
      <c r="D150" s="272"/>
      <c r="E150" s="127"/>
      <c r="F150" s="429">
        <f t="shared" si="44"/>
        <v>0</v>
      </c>
      <c r="G150" s="272"/>
      <c r="H150" s="126"/>
      <c r="I150" s="274">
        <f t="shared" si="45"/>
        <v>0</v>
      </c>
      <c r="J150" s="126"/>
      <c r="K150" s="127"/>
      <c r="L150" s="466">
        <f t="shared" si="46"/>
        <v>0</v>
      </c>
      <c r="M150" s="275"/>
      <c r="N150" s="127"/>
      <c r="O150" s="274">
        <f t="shared" si="47"/>
        <v>0</v>
      </c>
      <c r="P150" s="276"/>
      <c r="R150" s="460"/>
      <c r="S150" s="460"/>
      <c r="T150" s="460"/>
    </row>
    <row r="151" spans="1:20" ht="24.75" customHeight="1" x14ac:dyDescent="0.25">
      <c r="A151" s="277">
        <v>2360</v>
      </c>
      <c r="B151" s="119" t="s">
        <v>168</v>
      </c>
      <c r="C151" s="120">
        <f t="shared" si="35"/>
        <v>31781</v>
      </c>
      <c r="D151" s="278">
        <f t="shared" ref="D151:O151" si="48">SUM(D152:D158)</f>
        <v>912</v>
      </c>
      <c r="E151" s="279">
        <f t="shared" si="48"/>
        <v>0</v>
      </c>
      <c r="F151" s="71">
        <f t="shared" si="48"/>
        <v>912</v>
      </c>
      <c r="G151" s="278">
        <f t="shared" si="48"/>
        <v>0</v>
      </c>
      <c r="H151" s="466">
        <f t="shared" si="48"/>
        <v>0</v>
      </c>
      <c r="I151" s="71">
        <f t="shared" si="48"/>
        <v>0</v>
      </c>
      <c r="J151" s="280">
        <f t="shared" si="48"/>
        <v>30869</v>
      </c>
      <c r="K151" s="279">
        <f t="shared" si="48"/>
        <v>0</v>
      </c>
      <c r="L151" s="71">
        <f t="shared" si="48"/>
        <v>30869</v>
      </c>
      <c r="M151" s="120">
        <f t="shared" si="48"/>
        <v>0</v>
      </c>
      <c r="N151" s="281">
        <f t="shared" si="48"/>
        <v>0</v>
      </c>
      <c r="O151" s="274">
        <f t="shared" si="48"/>
        <v>0</v>
      </c>
      <c r="P151" s="276"/>
      <c r="R151" s="460"/>
      <c r="S151" s="460"/>
      <c r="T151" s="460"/>
    </row>
    <row r="152" spans="1:20" x14ac:dyDescent="0.25">
      <c r="A152" s="66">
        <v>2361</v>
      </c>
      <c r="B152" s="119" t="s">
        <v>169</v>
      </c>
      <c r="C152" s="120">
        <f t="shared" si="35"/>
        <v>312</v>
      </c>
      <c r="D152" s="272">
        <v>312</v>
      </c>
      <c r="E152" s="273"/>
      <c r="F152" s="71">
        <f t="shared" ref="F152:F159" si="49">D152+E152</f>
        <v>312</v>
      </c>
      <c r="G152" s="272"/>
      <c r="H152" s="469"/>
      <c r="I152" s="71">
        <f t="shared" ref="I152:I159" si="50">G152+H152</f>
        <v>0</v>
      </c>
      <c r="J152" s="126"/>
      <c r="K152" s="273"/>
      <c r="L152" s="71">
        <f t="shared" ref="L152:L159" si="51">J152+K152</f>
        <v>0</v>
      </c>
      <c r="M152" s="275"/>
      <c r="N152" s="127"/>
      <c r="O152" s="274">
        <f t="shared" ref="O152:O159" si="52">M152+N152</f>
        <v>0</v>
      </c>
      <c r="P152" s="276"/>
      <c r="R152" s="460"/>
      <c r="S152" s="460"/>
      <c r="T152" s="460"/>
    </row>
    <row r="153" spans="1:20" ht="24" x14ac:dyDescent="0.25">
      <c r="A153" s="66">
        <v>2362</v>
      </c>
      <c r="B153" s="119" t="s">
        <v>170</v>
      </c>
      <c r="C153" s="120">
        <f t="shared" si="35"/>
        <v>600</v>
      </c>
      <c r="D153" s="272">
        <v>600</v>
      </c>
      <c r="E153" s="273"/>
      <c r="F153" s="71">
        <f t="shared" si="49"/>
        <v>600</v>
      </c>
      <c r="G153" s="272"/>
      <c r="H153" s="469"/>
      <c r="I153" s="71">
        <f t="shared" si="50"/>
        <v>0</v>
      </c>
      <c r="J153" s="126"/>
      <c r="K153" s="273"/>
      <c r="L153" s="71">
        <f t="shared" si="51"/>
        <v>0</v>
      </c>
      <c r="M153" s="275"/>
      <c r="N153" s="127"/>
      <c r="O153" s="274">
        <f t="shared" si="52"/>
        <v>0</v>
      </c>
      <c r="P153" s="276"/>
      <c r="R153" s="460"/>
      <c r="S153" s="460"/>
      <c r="T153" s="460"/>
    </row>
    <row r="154" spans="1:20" x14ac:dyDescent="0.25">
      <c r="A154" s="66">
        <v>2363</v>
      </c>
      <c r="B154" s="119" t="s">
        <v>171</v>
      </c>
      <c r="C154" s="120">
        <f t="shared" si="35"/>
        <v>30869</v>
      </c>
      <c r="D154" s="272"/>
      <c r="E154" s="273"/>
      <c r="F154" s="71">
        <f t="shared" si="49"/>
        <v>0</v>
      </c>
      <c r="G154" s="272"/>
      <c r="H154" s="469"/>
      <c r="I154" s="71">
        <f t="shared" si="50"/>
        <v>0</v>
      </c>
      <c r="J154" s="126">
        <v>30869</v>
      </c>
      <c r="K154" s="273"/>
      <c r="L154" s="71">
        <f t="shared" si="51"/>
        <v>30869</v>
      </c>
      <c r="M154" s="275"/>
      <c r="N154" s="127"/>
      <c r="O154" s="274">
        <f t="shared" si="52"/>
        <v>0</v>
      </c>
      <c r="P154" s="627"/>
      <c r="R154" s="460"/>
      <c r="S154" s="460"/>
      <c r="T154" s="460"/>
    </row>
    <row r="155" spans="1:20" hidden="1" x14ac:dyDescent="0.25">
      <c r="A155" s="66">
        <v>2364</v>
      </c>
      <c r="B155" s="119" t="s">
        <v>172</v>
      </c>
      <c r="C155" s="120">
        <f t="shared" si="35"/>
        <v>0</v>
      </c>
      <c r="D155" s="272"/>
      <c r="E155" s="127"/>
      <c r="F155" s="429">
        <f t="shared" si="49"/>
        <v>0</v>
      </c>
      <c r="G155" s="272"/>
      <c r="H155" s="126"/>
      <c r="I155" s="274">
        <f t="shared" si="50"/>
        <v>0</v>
      </c>
      <c r="J155" s="126"/>
      <c r="K155" s="127"/>
      <c r="L155" s="466">
        <f t="shared" si="51"/>
        <v>0</v>
      </c>
      <c r="M155" s="275"/>
      <c r="N155" s="127"/>
      <c r="O155" s="274">
        <f t="shared" si="52"/>
        <v>0</v>
      </c>
      <c r="P155" s="276"/>
      <c r="R155" s="460"/>
      <c r="S155" s="460"/>
      <c r="T155" s="460"/>
    </row>
    <row r="156" spans="1:20" ht="12.75" hidden="1" customHeight="1" x14ac:dyDescent="0.25">
      <c r="A156" s="66">
        <v>2365</v>
      </c>
      <c r="B156" s="119" t="s">
        <v>173</v>
      </c>
      <c r="C156" s="120">
        <f t="shared" si="35"/>
        <v>0</v>
      </c>
      <c r="D156" s="272"/>
      <c r="E156" s="127"/>
      <c r="F156" s="429">
        <f t="shared" si="49"/>
        <v>0</v>
      </c>
      <c r="G156" s="272"/>
      <c r="H156" s="126"/>
      <c r="I156" s="274">
        <f t="shared" si="50"/>
        <v>0</v>
      </c>
      <c r="J156" s="126"/>
      <c r="K156" s="127"/>
      <c r="L156" s="466">
        <f t="shared" si="51"/>
        <v>0</v>
      </c>
      <c r="M156" s="275"/>
      <c r="N156" s="127"/>
      <c r="O156" s="274">
        <f t="shared" si="52"/>
        <v>0</v>
      </c>
      <c r="P156" s="276"/>
      <c r="R156" s="460"/>
      <c r="S156" s="460"/>
      <c r="T156" s="460"/>
    </row>
    <row r="157" spans="1:20" ht="36" hidden="1" x14ac:dyDescent="0.25">
      <c r="A157" s="66">
        <v>2366</v>
      </c>
      <c r="B157" s="119" t="s">
        <v>174</v>
      </c>
      <c r="C157" s="120">
        <f t="shared" si="35"/>
        <v>0</v>
      </c>
      <c r="D157" s="272"/>
      <c r="E157" s="127"/>
      <c r="F157" s="429">
        <f t="shared" si="49"/>
        <v>0</v>
      </c>
      <c r="G157" s="272"/>
      <c r="H157" s="126"/>
      <c r="I157" s="274">
        <f t="shared" si="50"/>
        <v>0</v>
      </c>
      <c r="J157" s="126"/>
      <c r="K157" s="127"/>
      <c r="L157" s="466">
        <f t="shared" si="51"/>
        <v>0</v>
      </c>
      <c r="M157" s="275"/>
      <c r="N157" s="127"/>
      <c r="O157" s="274">
        <f t="shared" si="52"/>
        <v>0</v>
      </c>
      <c r="P157" s="276"/>
      <c r="R157" s="460"/>
      <c r="S157" s="460"/>
      <c r="T157" s="460"/>
    </row>
    <row r="158" spans="1:20" ht="48" hidden="1" x14ac:dyDescent="0.25">
      <c r="A158" s="66">
        <v>2369</v>
      </c>
      <c r="B158" s="119" t="s">
        <v>175</v>
      </c>
      <c r="C158" s="120">
        <f t="shared" si="35"/>
        <v>0</v>
      </c>
      <c r="D158" s="272"/>
      <c r="E158" s="127"/>
      <c r="F158" s="429">
        <f t="shared" si="49"/>
        <v>0</v>
      </c>
      <c r="G158" s="272"/>
      <c r="H158" s="126"/>
      <c r="I158" s="274">
        <f t="shared" si="50"/>
        <v>0</v>
      </c>
      <c r="J158" s="126"/>
      <c r="K158" s="127"/>
      <c r="L158" s="466">
        <f t="shared" si="51"/>
        <v>0</v>
      </c>
      <c r="M158" s="275"/>
      <c r="N158" s="127"/>
      <c r="O158" s="274">
        <f t="shared" si="52"/>
        <v>0</v>
      </c>
      <c r="P158" s="276"/>
      <c r="R158" s="460"/>
      <c r="S158" s="460"/>
      <c r="T158" s="460"/>
    </row>
    <row r="159" spans="1:20" x14ac:dyDescent="0.25">
      <c r="A159" s="258">
        <v>2370</v>
      </c>
      <c r="B159" s="191" t="s">
        <v>176</v>
      </c>
      <c r="C159" s="199">
        <f t="shared" si="35"/>
        <v>5657</v>
      </c>
      <c r="D159" s="282">
        <v>3878</v>
      </c>
      <c r="E159" s="283"/>
      <c r="F159" s="261">
        <f t="shared" si="49"/>
        <v>3878</v>
      </c>
      <c r="G159" s="282">
        <v>1779</v>
      </c>
      <c r="H159" s="467"/>
      <c r="I159" s="261">
        <f t="shared" si="50"/>
        <v>1779</v>
      </c>
      <c r="J159" s="284"/>
      <c r="K159" s="283"/>
      <c r="L159" s="261">
        <f t="shared" si="51"/>
        <v>0</v>
      </c>
      <c r="M159" s="286"/>
      <c r="N159" s="285"/>
      <c r="O159" s="263">
        <f t="shared" si="52"/>
        <v>0</v>
      </c>
      <c r="P159" s="265"/>
      <c r="R159" s="460"/>
      <c r="S159" s="460"/>
      <c r="T159" s="460"/>
    </row>
    <row r="160" spans="1:20" hidden="1" x14ac:dyDescent="0.25">
      <c r="A160" s="258">
        <v>2380</v>
      </c>
      <c r="B160" s="191" t="s">
        <v>177</v>
      </c>
      <c r="C160" s="199">
        <f t="shared" si="35"/>
        <v>0</v>
      </c>
      <c r="D160" s="259">
        <f t="shared" ref="D160:O160" si="53">SUM(D161:D162)</f>
        <v>0</v>
      </c>
      <c r="E160" s="264">
        <f t="shared" si="53"/>
        <v>0</v>
      </c>
      <c r="F160" s="462">
        <f t="shared" si="53"/>
        <v>0</v>
      </c>
      <c r="G160" s="259">
        <f t="shared" si="53"/>
        <v>0</v>
      </c>
      <c r="H160" s="262">
        <f t="shared" si="53"/>
        <v>0</v>
      </c>
      <c r="I160" s="263">
        <f t="shared" si="53"/>
        <v>0</v>
      </c>
      <c r="J160" s="262">
        <f t="shared" si="53"/>
        <v>0</v>
      </c>
      <c r="K160" s="264">
        <f t="shared" si="53"/>
        <v>0</v>
      </c>
      <c r="L160" s="463">
        <f t="shared" si="53"/>
        <v>0</v>
      </c>
      <c r="M160" s="199">
        <f t="shared" si="53"/>
        <v>0</v>
      </c>
      <c r="N160" s="264">
        <f t="shared" si="53"/>
        <v>0</v>
      </c>
      <c r="O160" s="263">
        <f t="shared" si="53"/>
        <v>0</v>
      </c>
      <c r="P160" s="265"/>
      <c r="R160" s="460"/>
      <c r="S160" s="460"/>
      <c r="T160" s="460"/>
    </row>
    <row r="161" spans="1:20" hidden="1" x14ac:dyDescent="0.25">
      <c r="A161" s="55">
        <v>2381</v>
      </c>
      <c r="B161" s="107" t="s">
        <v>178</v>
      </c>
      <c r="C161" s="108">
        <f t="shared" si="35"/>
        <v>0</v>
      </c>
      <c r="D161" s="266"/>
      <c r="E161" s="115"/>
      <c r="F161" s="464">
        <f>D161+E161</f>
        <v>0</v>
      </c>
      <c r="G161" s="266"/>
      <c r="H161" s="114"/>
      <c r="I161" s="269">
        <f>G161+H161</f>
        <v>0</v>
      </c>
      <c r="J161" s="114"/>
      <c r="K161" s="115"/>
      <c r="L161" s="465">
        <f>J161+K161</f>
        <v>0</v>
      </c>
      <c r="M161" s="270"/>
      <c r="N161" s="115"/>
      <c r="O161" s="269">
        <f>M161+N161</f>
        <v>0</v>
      </c>
      <c r="P161" s="271"/>
      <c r="R161" s="460"/>
      <c r="S161" s="460"/>
      <c r="T161" s="460"/>
    </row>
    <row r="162" spans="1:20" ht="24" hidden="1" x14ac:dyDescent="0.25">
      <c r="A162" s="66">
        <v>2389</v>
      </c>
      <c r="B162" s="119" t="s">
        <v>179</v>
      </c>
      <c r="C162" s="120">
        <f t="shared" si="35"/>
        <v>0</v>
      </c>
      <c r="D162" s="272"/>
      <c r="E162" s="127"/>
      <c r="F162" s="429">
        <f>D162+E162</f>
        <v>0</v>
      </c>
      <c r="G162" s="272"/>
      <c r="H162" s="126"/>
      <c r="I162" s="274">
        <f>G162+H162</f>
        <v>0</v>
      </c>
      <c r="J162" s="126"/>
      <c r="K162" s="127"/>
      <c r="L162" s="466">
        <f>J162+K162</f>
        <v>0</v>
      </c>
      <c r="M162" s="275"/>
      <c r="N162" s="127"/>
      <c r="O162" s="274">
        <f>M162+N162</f>
        <v>0</v>
      </c>
      <c r="P162" s="276"/>
      <c r="R162" s="460"/>
      <c r="S162" s="460"/>
      <c r="T162" s="460"/>
    </row>
    <row r="163" spans="1:20" hidden="1" x14ac:dyDescent="0.25">
      <c r="A163" s="258">
        <v>2390</v>
      </c>
      <c r="B163" s="191" t="s">
        <v>180</v>
      </c>
      <c r="C163" s="199">
        <f t="shared" si="35"/>
        <v>0</v>
      </c>
      <c r="D163" s="282"/>
      <c r="E163" s="285"/>
      <c r="F163" s="462">
        <f>D163+E163</f>
        <v>0</v>
      </c>
      <c r="G163" s="282"/>
      <c r="H163" s="284"/>
      <c r="I163" s="263">
        <f>G163+H163</f>
        <v>0</v>
      </c>
      <c r="J163" s="284"/>
      <c r="K163" s="285"/>
      <c r="L163" s="463">
        <f>J163+K163</f>
        <v>0</v>
      </c>
      <c r="M163" s="286"/>
      <c r="N163" s="285"/>
      <c r="O163" s="263">
        <f>M163+N163</f>
        <v>0</v>
      </c>
      <c r="P163" s="265"/>
      <c r="R163" s="460"/>
      <c r="S163" s="460"/>
      <c r="T163" s="460"/>
    </row>
    <row r="164" spans="1:20" x14ac:dyDescent="0.25">
      <c r="A164" s="90">
        <v>2400</v>
      </c>
      <c r="B164" s="251" t="s">
        <v>181</v>
      </c>
      <c r="C164" s="91">
        <f t="shared" si="35"/>
        <v>158</v>
      </c>
      <c r="D164" s="298">
        <v>158</v>
      </c>
      <c r="E164" s="299"/>
      <c r="F164" s="94">
        <f>D164+E164</f>
        <v>158</v>
      </c>
      <c r="G164" s="298"/>
      <c r="H164" s="629"/>
      <c r="I164" s="94">
        <f>G164+H164</f>
        <v>0</v>
      </c>
      <c r="J164" s="300"/>
      <c r="K164" s="299"/>
      <c r="L164" s="94">
        <f>J164+K164</f>
        <v>0</v>
      </c>
      <c r="M164" s="302"/>
      <c r="N164" s="301"/>
      <c r="O164" s="105">
        <f>M164+N164</f>
        <v>0</v>
      </c>
      <c r="P164" s="287"/>
      <c r="R164" s="460"/>
      <c r="S164" s="460"/>
      <c r="T164" s="460"/>
    </row>
    <row r="165" spans="1:20" ht="24" hidden="1" x14ac:dyDescent="0.25">
      <c r="A165" s="90">
        <v>2500</v>
      </c>
      <c r="B165" s="251" t="s">
        <v>182</v>
      </c>
      <c r="C165" s="91">
        <f t="shared" si="35"/>
        <v>0</v>
      </c>
      <c r="D165" s="252">
        <f t="shared" ref="D165:O165" si="54">SUM(D166,D171)</f>
        <v>0</v>
      </c>
      <c r="E165" s="104">
        <f t="shared" si="54"/>
        <v>0</v>
      </c>
      <c r="F165" s="435">
        <f t="shared" si="54"/>
        <v>0</v>
      </c>
      <c r="G165" s="252">
        <f t="shared" si="54"/>
        <v>0</v>
      </c>
      <c r="H165" s="103">
        <f t="shared" si="54"/>
        <v>0</v>
      </c>
      <c r="I165" s="105">
        <f t="shared" si="54"/>
        <v>0</v>
      </c>
      <c r="J165" s="103">
        <f t="shared" si="54"/>
        <v>0</v>
      </c>
      <c r="K165" s="104">
        <f t="shared" si="54"/>
        <v>0</v>
      </c>
      <c r="L165" s="438">
        <f t="shared" si="54"/>
        <v>0</v>
      </c>
      <c r="M165" s="254">
        <f t="shared" si="54"/>
        <v>0</v>
      </c>
      <c r="N165" s="255">
        <f t="shared" si="54"/>
        <v>0</v>
      </c>
      <c r="O165" s="256">
        <f t="shared" si="54"/>
        <v>0</v>
      </c>
      <c r="P165" s="257"/>
      <c r="R165" s="460"/>
      <c r="S165" s="460"/>
      <c r="T165" s="460"/>
    </row>
    <row r="166" spans="1:20" ht="16.5" hidden="1" customHeight="1" x14ac:dyDescent="0.25">
      <c r="A166" s="421">
        <v>2510</v>
      </c>
      <c r="B166" s="107" t="s">
        <v>183</v>
      </c>
      <c r="C166" s="108">
        <f t="shared" si="35"/>
        <v>0</v>
      </c>
      <c r="D166" s="289">
        <f t="shared" ref="D166:O166" si="55">SUM(D167:D170)</f>
        <v>0</v>
      </c>
      <c r="E166" s="292">
        <f t="shared" si="55"/>
        <v>0</v>
      </c>
      <c r="F166" s="464">
        <f t="shared" si="55"/>
        <v>0</v>
      </c>
      <c r="G166" s="289">
        <f t="shared" si="55"/>
        <v>0</v>
      </c>
      <c r="H166" s="291">
        <f t="shared" si="55"/>
        <v>0</v>
      </c>
      <c r="I166" s="269">
        <f t="shared" si="55"/>
        <v>0</v>
      </c>
      <c r="J166" s="291">
        <f t="shared" si="55"/>
        <v>0</v>
      </c>
      <c r="K166" s="292">
        <f t="shared" si="55"/>
        <v>0</v>
      </c>
      <c r="L166" s="465">
        <f t="shared" si="55"/>
        <v>0</v>
      </c>
      <c r="M166" s="133">
        <f t="shared" si="55"/>
        <v>0</v>
      </c>
      <c r="N166" s="304">
        <f t="shared" si="55"/>
        <v>0</v>
      </c>
      <c r="O166" s="305">
        <f t="shared" si="55"/>
        <v>0</v>
      </c>
      <c r="P166" s="306"/>
      <c r="R166" s="460"/>
      <c r="S166" s="460"/>
      <c r="T166" s="460"/>
    </row>
    <row r="167" spans="1:20" ht="24" hidden="1" x14ac:dyDescent="0.25">
      <c r="A167" s="67">
        <v>2512</v>
      </c>
      <c r="B167" s="119" t="s">
        <v>184</v>
      </c>
      <c r="C167" s="120">
        <f t="shared" si="35"/>
        <v>0</v>
      </c>
      <c r="D167" s="272"/>
      <c r="E167" s="127"/>
      <c r="F167" s="429">
        <f t="shared" ref="F167:F172" si="56">D167+E167</f>
        <v>0</v>
      </c>
      <c r="G167" s="272"/>
      <c r="H167" s="126"/>
      <c r="I167" s="274">
        <f t="shared" ref="I167:I172" si="57">G167+H167</f>
        <v>0</v>
      </c>
      <c r="J167" s="126"/>
      <c r="K167" s="127"/>
      <c r="L167" s="466">
        <f t="shared" ref="L167:L172" si="58">J167+K167</f>
        <v>0</v>
      </c>
      <c r="M167" s="275"/>
      <c r="N167" s="127"/>
      <c r="O167" s="274">
        <f t="shared" ref="O167:O172" si="59">M167+N167</f>
        <v>0</v>
      </c>
      <c r="P167" s="276"/>
      <c r="R167" s="460"/>
      <c r="S167" s="460"/>
      <c r="T167" s="460"/>
    </row>
    <row r="168" spans="1:20" ht="36" hidden="1" x14ac:dyDescent="0.25">
      <c r="A168" s="67">
        <v>2513</v>
      </c>
      <c r="B168" s="119" t="s">
        <v>185</v>
      </c>
      <c r="C168" s="120">
        <f t="shared" si="35"/>
        <v>0</v>
      </c>
      <c r="D168" s="272"/>
      <c r="E168" s="127"/>
      <c r="F168" s="429">
        <f t="shared" si="56"/>
        <v>0</v>
      </c>
      <c r="G168" s="272"/>
      <c r="H168" s="126"/>
      <c r="I168" s="274">
        <f t="shared" si="57"/>
        <v>0</v>
      </c>
      <c r="J168" s="126"/>
      <c r="K168" s="127"/>
      <c r="L168" s="466">
        <f t="shared" si="58"/>
        <v>0</v>
      </c>
      <c r="M168" s="275"/>
      <c r="N168" s="127"/>
      <c r="O168" s="274">
        <f t="shared" si="59"/>
        <v>0</v>
      </c>
      <c r="P168" s="276"/>
      <c r="R168" s="460"/>
      <c r="S168" s="460"/>
      <c r="T168" s="460"/>
    </row>
    <row r="169" spans="1:20" ht="24" hidden="1" x14ac:dyDescent="0.25">
      <c r="A169" s="67">
        <v>2515</v>
      </c>
      <c r="B169" s="119" t="s">
        <v>186</v>
      </c>
      <c r="C169" s="120">
        <f t="shared" si="35"/>
        <v>0</v>
      </c>
      <c r="D169" s="272"/>
      <c r="E169" s="127"/>
      <c r="F169" s="429">
        <f t="shared" si="56"/>
        <v>0</v>
      </c>
      <c r="G169" s="272"/>
      <c r="H169" s="126"/>
      <c r="I169" s="274">
        <f t="shared" si="57"/>
        <v>0</v>
      </c>
      <c r="J169" s="126"/>
      <c r="K169" s="127"/>
      <c r="L169" s="466">
        <f t="shared" si="58"/>
        <v>0</v>
      </c>
      <c r="M169" s="275"/>
      <c r="N169" s="127"/>
      <c r="O169" s="274">
        <f t="shared" si="59"/>
        <v>0</v>
      </c>
      <c r="P169" s="276"/>
      <c r="R169" s="460"/>
      <c r="S169" s="460"/>
      <c r="T169" s="460"/>
    </row>
    <row r="170" spans="1:20" ht="24" hidden="1" x14ac:dyDescent="0.25">
      <c r="A170" s="67">
        <v>2519</v>
      </c>
      <c r="B170" s="119" t="s">
        <v>187</v>
      </c>
      <c r="C170" s="120">
        <f t="shared" si="35"/>
        <v>0</v>
      </c>
      <c r="D170" s="272"/>
      <c r="E170" s="127"/>
      <c r="F170" s="429">
        <f t="shared" si="56"/>
        <v>0</v>
      </c>
      <c r="G170" s="272"/>
      <c r="H170" s="126"/>
      <c r="I170" s="274">
        <f t="shared" si="57"/>
        <v>0</v>
      </c>
      <c r="J170" s="126"/>
      <c r="K170" s="127"/>
      <c r="L170" s="466">
        <f t="shared" si="58"/>
        <v>0</v>
      </c>
      <c r="M170" s="275"/>
      <c r="N170" s="127"/>
      <c r="O170" s="274">
        <f t="shared" si="59"/>
        <v>0</v>
      </c>
      <c r="P170" s="276"/>
      <c r="R170" s="460"/>
      <c r="S170" s="460"/>
      <c r="T170" s="460"/>
    </row>
    <row r="171" spans="1:20" ht="24" hidden="1" x14ac:dyDescent="0.25">
      <c r="A171" s="277">
        <v>2520</v>
      </c>
      <c r="B171" s="119" t="s">
        <v>188</v>
      </c>
      <c r="C171" s="120">
        <f t="shared" si="35"/>
        <v>0</v>
      </c>
      <c r="D171" s="272"/>
      <c r="E171" s="127"/>
      <c r="F171" s="429">
        <f t="shared" si="56"/>
        <v>0</v>
      </c>
      <c r="G171" s="272"/>
      <c r="H171" s="126"/>
      <c r="I171" s="274">
        <f t="shared" si="57"/>
        <v>0</v>
      </c>
      <c r="J171" s="126"/>
      <c r="K171" s="127"/>
      <c r="L171" s="466">
        <f t="shared" si="58"/>
        <v>0</v>
      </c>
      <c r="M171" s="275"/>
      <c r="N171" s="127"/>
      <c r="O171" s="274">
        <f t="shared" si="59"/>
        <v>0</v>
      </c>
      <c r="P171" s="276"/>
      <c r="R171" s="460"/>
      <c r="S171" s="460"/>
      <c r="T171" s="460"/>
    </row>
    <row r="172" spans="1:20" s="307" customFormat="1" ht="36" hidden="1" customHeight="1" x14ac:dyDescent="0.25">
      <c r="A172" s="24">
        <v>2800</v>
      </c>
      <c r="B172" s="107" t="s">
        <v>189</v>
      </c>
      <c r="C172" s="108">
        <f t="shared" si="35"/>
        <v>0</v>
      </c>
      <c r="D172" s="58"/>
      <c r="E172" s="63"/>
      <c r="F172" s="427">
        <f t="shared" si="56"/>
        <v>0</v>
      </c>
      <c r="G172" s="58"/>
      <c r="H172" s="61"/>
      <c r="I172" s="62">
        <f t="shared" si="57"/>
        <v>0</v>
      </c>
      <c r="J172" s="61"/>
      <c r="K172" s="63"/>
      <c r="L172" s="428">
        <f t="shared" si="58"/>
        <v>0</v>
      </c>
      <c r="M172" s="64"/>
      <c r="N172" s="63"/>
      <c r="O172" s="62">
        <f t="shared" si="59"/>
        <v>0</v>
      </c>
      <c r="P172" s="65"/>
      <c r="R172" s="460"/>
      <c r="S172" s="460"/>
      <c r="T172" s="460"/>
    </row>
    <row r="173" spans="1:20" hidden="1" x14ac:dyDescent="0.25">
      <c r="A173" s="242">
        <v>3000</v>
      </c>
      <c r="B173" s="242" t="s">
        <v>190</v>
      </c>
      <c r="C173" s="243">
        <f t="shared" si="35"/>
        <v>0</v>
      </c>
      <c r="D173" s="244">
        <f t="shared" ref="D173:O173" si="60">SUM(D174,D184)</f>
        <v>0</v>
      </c>
      <c r="E173" s="249">
        <f t="shared" si="60"/>
        <v>0</v>
      </c>
      <c r="F173" s="476">
        <f t="shared" si="60"/>
        <v>0</v>
      </c>
      <c r="G173" s="244">
        <f t="shared" si="60"/>
        <v>0</v>
      </c>
      <c r="H173" s="247">
        <f t="shared" si="60"/>
        <v>0</v>
      </c>
      <c r="I173" s="248">
        <f t="shared" si="60"/>
        <v>0</v>
      </c>
      <c r="J173" s="247">
        <f t="shared" si="60"/>
        <v>0</v>
      </c>
      <c r="K173" s="249">
        <f t="shared" si="60"/>
        <v>0</v>
      </c>
      <c r="L173" s="461">
        <f t="shared" si="60"/>
        <v>0</v>
      </c>
      <c r="M173" s="243">
        <f t="shared" si="60"/>
        <v>0</v>
      </c>
      <c r="N173" s="249">
        <f t="shared" si="60"/>
        <v>0</v>
      </c>
      <c r="O173" s="248">
        <f t="shared" si="60"/>
        <v>0</v>
      </c>
      <c r="P173" s="250"/>
      <c r="R173" s="460"/>
      <c r="S173" s="460"/>
      <c r="T173" s="460"/>
    </row>
    <row r="174" spans="1:20" ht="24" hidden="1" x14ac:dyDescent="0.25">
      <c r="A174" s="90">
        <v>3200</v>
      </c>
      <c r="B174" s="308" t="s">
        <v>191</v>
      </c>
      <c r="C174" s="91">
        <f t="shared" si="35"/>
        <v>0</v>
      </c>
      <c r="D174" s="252">
        <f t="shared" ref="D174:O174" si="61">SUM(D175,D179)</f>
        <v>0</v>
      </c>
      <c r="E174" s="104">
        <f t="shared" si="61"/>
        <v>0</v>
      </c>
      <c r="F174" s="435">
        <f t="shared" si="61"/>
        <v>0</v>
      </c>
      <c r="G174" s="252">
        <f t="shared" si="61"/>
        <v>0</v>
      </c>
      <c r="H174" s="103">
        <f t="shared" si="61"/>
        <v>0</v>
      </c>
      <c r="I174" s="105">
        <f t="shared" si="61"/>
        <v>0</v>
      </c>
      <c r="J174" s="103">
        <f t="shared" si="61"/>
        <v>0</v>
      </c>
      <c r="K174" s="104">
        <f t="shared" si="61"/>
        <v>0</v>
      </c>
      <c r="L174" s="438">
        <f t="shared" si="61"/>
        <v>0</v>
      </c>
      <c r="M174" s="254">
        <f t="shared" si="61"/>
        <v>0</v>
      </c>
      <c r="N174" s="255">
        <f t="shared" si="61"/>
        <v>0</v>
      </c>
      <c r="O174" s="256">
        <f t="shared" si="61"/>
        <v>0</v>
      </c>
      <c r="P174" s="257"/>
      <c r="R174" s="460"/>
      <c r="S174" s="460"/>
      <c r="T174" s="460"/>
    </row>
    <row r="175" spans="1:20" ht="36" hidden="1" x14ac:dyDescent="0.25">
      <c r="A175" s="421">
        <v>3260</v>
      </c>
      <c r="B175" s="107" t="s">
        <v>192</v>
      </c>
      <c r="C175" s="108">
        <f t="shared" si="35"/>
        <v>0</v>
      </c>
      <c r="D175" s="289">
        <f t="shared" ref="D175:O175" si="62">SUM(D176:D178)</f>
        <v>0</v>
      </c>
      <c r="E175" s="292">
        <f t="shared" si="62"/>
        <v>0</v>
      </c>
      <c r="F175" s="464">
        <f t="shared" si="62"/>
        <v>0</v>
      </c>
      <c r="G175" s="289">
        <f t="shared" si="62"/>
        <v>0</v>
      </c>
      <c r="H175" s="291">
        <f t="shared" si="62"/>
        <v>0</v>
      </c>
      <c r="I175" s="269">
        <f t="shared" si="62"/>
        <v>0</v>
      </c>
      <c r="J175" s="291">
        <f t="shared" si="62"/>
        <v>0</v>
      </c>
      <c r="K175" s="292">
        <f t="shared" si="62"/>
        <v>0</v>
      </c>
      <c r="L175" s="465">
        <f t="shared" si="62"/>
        <v>0</v>
      </c>
      <c r="M175" s="108">
        <f t="shared" si="62"/>
        <v>0</v>
      </c>
      <c r="N175" s="292">
        <f t="shared" si="62"/>
        <v>0</v>
      </c>
      <c r="O175" s="269">
        <f t="shared" si="62"/>
        <v>0</v>
      </c>
      <c r="P175" s="271"/>
      <c r="R175" s="460"/>
      <c r="S175" s="460"/>
      <c r="T175" s="460"/>
    </row>
    <row r="176" spans="1:20" ht="24" hidden="1" x14ac:dyDescent="0.25">
      <c r="A176" s="67">
        <v>3261</v>
      </c>
      <c r="B176" s="119" t="s">
        <v>193</v>
      </c>
      <c r="C176" s="120">
        <f t="shared" si="35"/>
        <v>0</v>
      </c>
      <c r="D176" s="272"/>
      <c r="E176" s="127"/>
      <c r="F176" s="429">
        <f>D176+E176</f>
        <v>0</v>
      </c>
      <c r="G176" s="272"/>
      <c r="H176" s="126"/>
      <c r="I176" s="274">
        <f>G176+H176</f>
        <v>0</v>
      </c>
      <c r="J176" s="126"/>
      <c r="K176" s="127"/>
      <c r="L176" s="466">
        <f>J176+K176</f>
        <v>0</v>
      </c>
      <c r="M176" s="275"/>
      <c r="N176" s="127"/>
      <c r="O176" s="274">
        <f>M176+N176</f>
        <v>0</v>
      </c>
      <c r="P176" s="276"/>
      <c r="R176" s="460"/>
      <c r="S176" s="460"/>
      <c r="T176" s="460"/>
    </row>
    <row r="177" spans="1:20" ht="36" hidden="1" x14ac:dyDescent="0.25">
      <c r="A177" s="67">
        <v>3262</v>
      </c>
      <c r="B177" s="119" t="s">
        <v>194</v>
      </c>
      <c r="C177" s="120">
        <f t="shared" si="35"/>
        <v>0</v>
      </c>
      <c r="D177" s="272"/>
      <c r="E177" s="127"/>
      <c r="F177" s="429">
        <f>D177+E177</f>
        <v>0</v>
      </c>
      <c r="G177" s="272"/>
      <c r="H177" s="126"/>
      <c r="I177" s="274">
        <f>G177+H177</f>
        <v>0</v>
      </c>
      <c r="J177" s="126"/>
      <c r="K177" s="127"/>
      <c r="L177" s="466">
        <f>J177+K177</f>
        <v>0</v>
      </c>
      <c r="M177" s="275"/>
      <c r="N177" s="127"/>
      <c r="O177" s="274">
        <f>M177+N177</f>
        <v>0</v>
      </c>
      <c r="P177" s="276"/>
      <c r="R177" s="460"/>
      <c r="S177" s="460"/>
      <c r="T177" s="460"/>
    </row>
    <row r="178" spans="1:20" ht="24" hidden="1" x14ac:dyDescent="0.25">
      <c r="A178" s="67">
        <v>3263</v>
      </c>
      <c r="B178" s="119" t="s">
        <v>195</v>
      </c>
      <c r="C178" s="120">
        <f t="shared" ref="C178:C241" si="63">F178+I178+L178+O178</f>
        <v>0</v>
      </c>
      <c r="D178" s="272"/>
      <c r="E178" s="127"/>
      <c r="F178" s="429">
        <f>D178+E178</f>
        <v>0</v>
      </c>
      <c r="G178" s="272"/>
      <c r="H178" s="126"/>
      <c r="I178" s="274">
        <f>G178+H178</f>
        <v>0</v>
      </c>
      <c r="J178" s="126"/>
      <c r="K178" s="127"/>
      <c r="L178" s="466">
        <f>J178+K178</f>
        <v>0</v>
      </c>
      <c r="M178" s="275"/>
      <c r="N178" s="127"/>
      <c r="O178" s="274">
        <f>M178+N178</f>
        <v>0</v>
      </c>
      <c r="P178" s="276"/>
      <c r="R178" s="460"/>
      <c r="S178" s="460"/>
      <c r="T178" s="460"/>
    </row>
    <row r="179" spans="1:20" ht="84" hidden="1" x14ac:dyDescent="0.25">
      <c r="A179" s="421">
        <v>3290</v>
      </c>
      <c r="B179" s="107" t="s">
        <v>196</v>
      </c>
      <c r="C179" s="309">
        <f t="shared" si="63"/>
        <v>0</v>
      </c>
      <c r="D179" s="289">
        <f t="shared" ref="D179:O179" si="64">SUM(D180:D183)</f>
        <v>0</v>
      </c>
      <c r="E179" s="292">
        <f t="shared" si="64"/>
        <v>0</v>
      </c>
      <c r="F179" s="464">
        <f t="shared" si="64"/>
        <v>0</v>
      </c>
      <c r="G179" s="289">
        <f t="shared" si="64"/>
        <v>0</v>
      </c>
      <c r="H179" s="291">
        <f t="shared" si="64"/>
        <v>0</v>
      </c>
      <c r="I179" s="269">
        <f t="shared" si="64"/>
        <v>0</v>
      </c>
      <c r="J179" s="291">
        <f t="shared" si="64"/>
        <v>0</v>
      </c>
      <c r="K179" s="292">
        <f t="shared" si="64"/>
        <v>0</v>
      </c>
      <c r="L179" s="465">
        <f t="shared" si="64"/>
        <v>0</v>
      </c>
      <c r="M179" s="309">
        <f t="shared" si="64"/>
        <v>0</v>
      </c>
      <c r="N179" s="310">
        <f t="shared" si="64"/>
        <v>0</v>
      </c>
      <c r="O179" s="311">
        <f t="shared" si="64"/>
        <v>0</v>
      </c>
      <c r="P179" s="312"/>
      <c r="R179" s="460"/>
      <c r="S179" s="460"/>
      <c r="T179" s="460"/>
    </row>
    <row r="180" spans="1:20" ht="72" hidden="1" x14ac:dyDescent="0.25">
      <c r="A180" s="67">
        <v>3291</v>
      </c>
      <c r="B180" s="119" t="s">
        <v>197</v>
      </c>
      <c r="C180" s="120">
        <f t="shared" si="63"/>
        <v>0</v>
      </c>
      <c r="D180" s="272"/>
      <c r="E180" s="127"/>
      <c r="F180" s="429">
        <f>D180+E180</f>
        <v>0</v>
      </c>
      <c r="G180" s="272"/>
      <c r="H180" s="126"/>
      <c r="I180" s="274">
        <f>G180+H180</f>
        <v>0</v>
      </c>
      <c r="J180" s="126"/>
      <c r="K180" s="127"/>
      <c r="L180" s="466">
        <f>J180+K180</f>
        <v>0</v>
      </c>
      <c r="M180" s="275"/>
      <c r="N180" s="127"/>
      <c r="O180" s="274">
        <f>M180+N180</f>
        <v>0</v>
      </c>
      <c r="P180" s="276"/>
      <c r="R180" s="460"/>
      <c r="S180" s="460"/>
      <c r="T180" s="460"/>
    </row>
    <row r="181" spans="1:20" ht="72" hidden="1" x14ac:dyDescent="0.25">
      <c r="A181" s="67">
        <v>3292</v>
      </c>
      <c r="B181" s="119" t="s">
        <v>198</v>
      </c>
      <c r="C181" s="120">
        <f t="shared" si="63"/>
        <v>0</v>
      </c>
      <c r="D181" s="272"/>
      <c r="E181" s="127"/>
      <c r="F181" s="429">
        <f>D181+E181</f>
        <v>0</v>
      </c>
      <c r="G181" s="272"/>
      <c r="H181" s="126"/>
      <c r="I181" s="274">
        <f>G181+H181</f>
        <v>0</v>
      </c>
      <c r="J181" s="126"/>
      <c r="K181" s="127"/>
      <c r="L181" s="466">
        <f>J181+K181</f>
        <v>0</v>
      </c>
      <c r="M181" s="275"/>
      <c r="N181" s="127"/>
      <c r="O181" s="274">
        <f>M181+N181</f>
        <v>0</v>
      </c>
      <c r="P181" s="276"/>
      <c r="R181" s="460"/>
      <c r="S181" s="460"/>
      <c r="T181" s="460"/>
    </row>
    <row r="182" spans="1:20" ht="72" hidden="1" x14ac:dyDescent="0.25">
      <c r="A182" s="67">
        <v>3293</v>
      </c>
      <c r="B182" s="119" t="s">
        <v>199</v>
      </c>
      <c r="C182" s="120">
        <f t="shared" si="63"/>
        <v>0</v>
      </c>
      <c r="D182" s="272"/>
      <c r="E182" s="127"/>
      <c r="F182" s="429">
        <f>D182+E182</f>
        <v>0</v>
      </c>
      <c r="G182" s="272"/>
      <c r="H182" s="126"/>
      <c r="I182" s="274">
        <f>G182+H182</f>
        <v>0</v>
      </c>
      <c r="J182" s="126"/>
      <c r="K182" s="127"/>
      <c r="L182" s="466">
        <f>J182+K182</f>
        <v>0</v>
      </c>
      <c r="M182" s="275"/>
      <c r="N182" s="127"/>
      <c r="O182" s="274">
        <f>M182+N182</f>
        <v>0</v>
      </c>
      <c r="P182" s="276"/>
      <c r="R182" s="460"/>
      <c r="S182" s="460"/>
      <c r="T182" s="460"/>
    </row>
    <row r="183" spans="1:20" ht="60" hidden="1" x14ac:dyDescent="0.25">
      <c r="A183" s="313">
        <v>3294</v>
      </c>
      <c r="B183" s="119" t="s">
        <v>200</v>
      </c>
      <c r="C183" s="309">
        <f t="shared" si="63"/>
        <v>0</v>
      </c>
      <c r="D183" s="314"/>
      <c r="E183" s="318"/>
      <c r="F183" s="472">
        <f>D183+E183</f>
        <v>0</v>
      </c>
      <c r="G183" s="314"/>
      <c r="H183" s="317"/>
      <c r="I183" s="311">
        <f>G183+H183</f>
        <v>0</v>
      </c>
      <c r="J183" s="317"/>
      <c r="K183" s="318"/>
      <c r="L183" s="473">
        <f>J183+K183</f>
        <v>0</v>
      </c>
      <c r="M183" s="319"/>
      <c r="N183" s="318"/>
      <c r="O183" s="311">
        <f>M183+N183</f>
        <v>0</v>
      </c>
      <c r="P183" s="312"/>
      <c r="R183" s="460"/>
      <c r="S183" s="460"/>
      <c r="T183" s="460"/>
    </row>
    <row r="184" spans="1:20" ht="48" hidden="1" x14ac:dyDescent="0.25">
      <c r="A184" s="320">
        <v>3300</v>
      </c>
      <c r="B184" s="308" t="s">
        <v>201</v>
      </c>
      <c r="C184" s="254">
        <f t="shared" si="63"/>
        <v>0</v>
      </c>
      <c r="D184" s="321">
        <f t="shared" ref="D184:O184" si="65">SUM(D185:D186)</f>
        <v>0</v>
      </c>
      <c r="E184" s="255">
        <f t="shared" si="65"/>
        <v>0</v>
      </c>
      <c r="F184" s="474">
        <f t="shared" si="65"/>
        <v>0</v>
      </c>
      <c r="G184" s="321">
        <f t="shared" si="65"/>
        <v>0</v>
      </c>
      <c r="H184" s="324">
        <f t="shared" si="65"/>
        <v>0</v>
      </c>
      <c r="I184" s="256">
        <f t="shared" si="65"/>
        <v>0</v>
      </c>
      <c r="J184" s="324">
        <f t="shared" si="65"/>
        <v>0</v>
      </c>
      <c r="K184" s="255">
        <f t="shared" si="65"/>
        <v>0</v>
      </c>
      <c r="L184" s="475">
        <f t="shared" si="65"/>
        <v>0</v>
      </c>
      <c r="M184" s="254">
        <f t="shared" si="65"/>
        <v>0</v>
      </c>
      <c r="N184" s="255">
        <f t="shared" si="65"/>
        <v>0</v>
      </c>
      <c r="O184" s="256">
        <f t="shared" si="65"/>
        <v>0</v>
      </c>
      <c r="P184" s="257"/>
      <c r="R184" s="460"/>
      <c r="S184" s="460"/>
      <c r="T184" s="460"/>
    </row>
    <row r="185" spans="1:20" ht="48" hidden="1" x14ac:dyDescent="0.25">
      <c r="A185" s="190">
        <v>3310</v>
      </c>
      <c r="B185" s="191" t="s">
        <v>202</v>
      </c>
      <c r="C185" s="199">
        <f t="shared" si="63"/>
        <v>0</v>
      </c>
      <c r="D185" s="282"/>
      <c r="E185" s="285"/>
      <c r="F185" s="462">
        <f>D185+E185</f>
        <v>0</v>
      </c>
      <c r="G185" s="282"/>
      <c r="H185" s="284"/>
      <c r="I185" s="263">
        <f>G185+H185</f>
        <v>0</v>
      </c>
      <c r="J185" s="284"/>
      <c r="K185" s="285"/>
      <c r="L185" s="463">
        <f>J185+K185</f>
        <v>0</v>
      </c>
      <c r="M185" s="286"/>
      <c r="N185" s="285"/>
      <c r="O185" s="263">
        <f>M185+N185</f>
        <v>0</v>
      </c>
      <c r="P185" s="265"/>
      <c r="R185" s="460"/>
      <c r="S185" s="460"/>
      <c r="T185" s="460"/>
    </row>
    <row r="186" spans="1:20" ht="48.75" hidden="1" customHeight="1" x14ac:dyDescent="0.25">
      <c r="A186" s="56">
        <v>3320</v>
      </c>
      <c r="B186" s="107" t="s">
        <v>203</v>
      </c>
      <c r="C186" s="108">
        <f t="shared" si="63"/>
        <v>0</v>
      </c>
      <c r="D186" s="266"/>
      <c r="E186" s="115"/>
      <c r="F186" s="464">
        <f>D186+E186</f>
        <v>0</v>
      </c>
      <c r="G186" s="266"/>
      <c r="H186" s="114"/>
      <c r="I186" s="269">
        <f>G186+H186</f>
        <v>0</v>
      </c>
      <c r="J186" s="114"/>
      <c r="K186" s="115"/>
      <c r="L186" s="465">
        <f>J186+K186</f>
        <v>0</v>
      </c>
      <c r="M186" s="270"/>
      <c r="N186" s="115"/>
      <c r="O186" s="269">
        <f>M186+N186</f>
        <v>0</v>
      </c>
      <c r="P186" s="271"/>
      <c r="R186" s="460"/>
      <c r="S186" s="460"/>
      <c r="T186" s="460"/>
    </row>
    <row r="187" spans="1:20" hidden="1" x14ac:dyDescent="0.25">
      <c r="A187" s="325">
        <v>4000</v>
      </c>
      <c r="B187" s="242" t="s">
        <v>204</v>
      </c>
      <c r="C187" s="243">
        <f t="shared" si="63"/>
        <v>0</v>
      </c>
      <c r="D187" s="244">
        <f t="shared" ref="D187:O187" si="66">SUM(D188,D191)</f>
        <v>0</v>
      </c>
      <c r="E187" s="249">
        <f t="shared" si="66"/>
        <v>0</v>
      </c>
      <c r="F187" s="476">
        <f t="shared" si="66"/>
        <v>0</v>
      </c>
      <c r="G187" s="244">
        <f t="shared" si="66"/>
        <v>0</v>
      </c>
      <c r="H187" s="247">
        <f t="shared" si="66"/>
        <v>0</v>
      </c>
      <c r="I187" s="248">
        <f t="shared" si="66"/>
        <v>0</v>
      </c>
      <c r="J187" s="247">
        <f t="shared" si="66"/>
        <v>0</v>
      </c>
      <c r="K187" s="249">
        <f t="shared" si="66"/>
        <v>0</v>
      </c>
      <c r="L187" s="461">
        <f t="shared" si="66"/>
        <v>0</v>
      </c>
      <c r="M187" s="243">
        <f t="shared" si="66"/>
        <v>0</v>
      </c>
      <c r="N187" s="249">
        <f t="shared" si="66"/>
        <v>0</v>
      </c>
      <c r="O187" s="248">
        <f t="shared" si="66"/>
        <v>0</v>
      </c>
      <c r="P187" s="250"/>
      <c r="R187" s="460"/>
      <c r="S187" s="460"/>
      <c r="T187" s="460"/>
    </row>
    <row r="188" spans="1:20" ht="24" hidden="1" x14ac:dyDescent="0.25">
      <c r="A188" s="326">
        <v>4200</v>
      </c>
      <c r="B188" s="251" t="s">
        <v>205</v>
      </c>
      <c r="C188" s="91">
        <f t="shared" si="63"/>
        <v>0</v>
      </c>
      <c r="D188" s="252">
        <f t="shared" ref="D188:O188" si="67">SUM(D189,D190)</f>
        <v>0</v>
      </c>
      <c r="E188" s="104">
        <f t="shared" si="67"/>
        <v>0</v>
      </c>
      <c r="F188" s="435">
        <f t="shared" si="67"/>
        <v>0</v>
      </c>
      <c r="G188" s="252">
        <f t="shared" si="67"/>
        <v>0</v>
      </c>
      <c r="H188" s="103">
        <f t="shared" si="67"/>
        <v>0</v>
      </c>
      <c r="I188" s="105">
        <f t="shared" si="67"/>
        <v>0</v>
      </c>
      <c r="J188" s="103">
        <f t="shared" si="67"/>
        <v>0</v>
      </c>
      <c r="K188" s="104">
        <f t="shared" si="67"/>
        <v>0</v>
      </c>
      <c r="L188" s="438">
        <f t="shared" si="67"/>
        <v>0</v>
      </c>
      <c r="M188" s="91">
        <f t="shared" si="67"/>
        <v>0</v>
      </c>
      <c r="N188" s="104">
        <f t="shared" si="67"/>
        <v>0</v>
      </c>
      <c r="O188" s="105">
        <f t="shared" si="67"/>
        <v>0</v>
      </c>
      <c r="P188" s="287"/>
      <c r="R188" s="460"/>
      <c r="S188" s="460"/>
      <c r="T188" s="460"/>
    </row>
    <row r="189" spans="1:20" ht="36" hidden="1" x14ac:dyDescent="0.25">
      <c r="A189" s="421">
        <v>4240</v>
      </c>
      <c r="B189" s="107" t="s">
        <v>206</v>
      </c>
      <c r="C189" s="108">
        <f t="shared" si="63"/>
        <v>0</v>
      </c>
      <c r="D189" s="266"/>
      <c r="E189" s="115"/>
      <c r="F189" s="464">
        <f>D189+E189</f>
        <v>0</v>
      </c>
      <c r="G189" s="266"/>
      <c r="H189" s="114"/>
      <c r="I189" s="269">
        <f>G189+H189</f>
        <v>0</v>
      </c>
      <c r="J189" s="114"/>
      <c r="K189" s="115"/>
      <c r="L189" s="465">
        <f>J189+K189</f>
        <v>0</v>
      </c>
      <c r="M189" s="270"/>
      <c r="N189" s="115"/>
      <c r="O189" s="269">
        <f>M189+N189</f>
        <v>0</v>
      </c>
      <c r="P189" s="271"/>
      <c r="R189" s="460"/>
      <c r="S189" s="460"/>
      <c r="T189" s="460"/>
    </row>
    <row r="190" spans="1:20" ht="24" hidden="1" x14ac:dyDescent="0.25">
      <c r="A190" s="277">
        <v>4250</v>
      </c>
      <c r="B190" s="119" t="s">
        <v>207</v>
      </c>
      <c r="C190" s="120">
        <f t="shared" si="63"/>
        <v>0</v>
      </c>
      <c r="D190" s="272"/>
      <c r="E190" s="127"/>
      <c r="F190" s="429">
        <f>D190+E190</f>
        <v>0</v>
      </c>
      <c r="G190" s="272"/>
      <c r="H190" s="126"/>
      <c r="I190" s="274">
        <f>G190+H190</f>
        <v>0</v>
      </c>
      <c r="J190" s="126"/>
      <c r="K190" s="127"/>
      <c r="L190" s="466">
        <f>J190+K190</f>
        <v>0</v>
      </c>
      <c r="M190" s="275"/>
      <c r="N190" s="127"/>
      <c r="O190" s="274">
        <f>M190+N190</f>
        <v>0</v>
      </c>
      <c r="P190" s="276"/>
      <c r="R190" s="460"/>
      <c r="S190" s="460"/>
      <c r="T190" s="460"/>
    </row>
    <row r="191" spans="1:20" hidden="1" x14ac:dyDescent="0.25">
      <c r="A191" s="90">
        <v>4300</v>
      </c>
      <c r="B191" s="251" t="s">
        <v>208</v>
      </c>
      <c r="C191" s="91">
        <f t="shared" si="63"/>
        <v>0</v>
      </c>
      <c r="D191" s="252">
        <f t="shared" ref="D191:O191" si="68">SUM(D192)</f>
        <v>0</v>
      </c>
      <c r="E191" s="104">
        <f t="shared" si="68"/>
        <v>0</v>
      </c>
      <c r="F191" s="435">
        <f t="shared" si="68"/>
        <v>0</v>
      </c>
      <c r="G191" s="252">
        <f t="shared" si="68"/>
        <v>0</v>
      </c>
      <c r="H191" s="103">
        <f t="shared" si="68"/>
        <v>0</v>
      </c>
      <c r="I191" s="105">
        <f t="shared" si="68"/>
        <v>0</v>
      </c>
      <c r="J191" s="103">
        <f t="shared" si="68"/>
        <v>0</v>
      </c>
      <c r="K191" s="104">
        <f t="shared" si="68"/>
        <v>0</v>
      </c>
      <c r="L191" s="438">
        <f t="shared" si="68"/>
        <v>0</v>
      </c>
      <c r="M191" s="91">
        <f t="shared" si="68"/>
        <v>0</v>
      </c>
      <c r="N191" s="104">
        <f t="shared" si="68"/>
        <v>0</v>
      </c>
      <c r="O191" s="105">
        <f t="shared" si="68"/>
        <v>0</v>
      </c>
      <c r="P191" s="287"/>
      <c r="R191" s="460"/>
      <c r="S191" s="460"/>
      <c r="T191" s="460"/>
    </row>
    <row r="192" spans="1:20" ht="24" hidden="1" x14ac:dyDescent="0.25">
      <c r="A192" s="421">
        <v>4310</v>
      </c>
      <c r="B192" s="107" t="s">
        <v>209</v>
      </c>
      <c r="C192" s="108">
        <f t="shared" si="63"/>
        <v>0</v>
      </c>
      <c r="D192" s="289">
        <f t="shared" ref="D192:O192" si="69">SUM(D193:D193)</f>
        <v>0</v>
      </c>
      <c r="E192" s="292">
        <f t="shared" si="69"/>
        <v>0</v>
      </c>
      <c r="F192" s="464">
        <f t="shared" si="69"/>
        <v>0</v>
      </c>
      <c r="G192" s="289">
        <f t="shared" si="69"/>
        <v>0</v>
      </c>
      <c r="H192" s="291">
        <f t="shared" si="69"/>
        <v>0</v>
      </c>
      <c r="I192" s="269">
        <f t="shared" si="69"/>
        <v>0</v>
      </c>
      <c r="J192" s="291">
        <f t="shared" si="69"/>
        <v>0</v>
      </c>
      <c r="K192" s="292">
        <f t="shared" si="69"/>
        <v>0</v>
      </c>
      <c r="L192" s="465">
        <f t="shared" si="69"/>
        <v>0</v>
      </c>
      <c r="M192" s="108">
        <f t="shared" si="69"/>
        <v>0</v>
      </c>
      <c r="N192" s="292">
        <f t="shared" si="69"/>
        <v>0</v>
      </c>
      <c r="O192" s="269">
        <f t="shared" si="69"/>
        <v>0</v>
      </c>
      <c r="P192" s="271"/>
      <c r="R192" s="460"/>
      <c r="S192" s="460"/>
      <c r="T192" s="460"/>
    </row>
    <row r="193" spans="1:20" ht="36" hidden="1" x14ac:dyDescent="0.25">
      <c r="A193" s="67">
        <v>4311</v>
      </c>
      <c r="B193" s="119" t="s">
        <v>210</v>
      </c>
      <c r="C193" s="120">
        <f t="shared" si="63"/>
        <v>0</v>
      </c>
      <c r="D193" s="272"/>
      <c r="E193" s="127"/>
      <c r="F193" s="429">
        <f>D193+E193</f>
        <v>0</v>
      </c>
      <c r="G193" s="272"/>
      <c r="H193" s="126"/>
      <c r="I193" s="274">
        <f>G193+H193</f>
        <v>0</v>
      </c>
      <c r="J193" s="126"/>
      <c r="K193" s="127"/>
      <c r="L193" s="466">
        <f>J193+K193</f>
        <v>0</v>
      </c>
      <c r="M193" s="275"/>
      <c r="N193" s="127"/>
      <c r="O193" s="274">
        <f>M193+N193</f>
        <v>0</v>
      </c>
      <c r="P193" s="276"/>
      <c r="R193" s="460"/>
      <c r="S193" s="460"/>
      <c r="T193" s="460"/>
    </row>
    <row r="194" spans="1:20" s="34" customFormat="1" ht="24" x14ac:dyDescent="0.25">
      <c r="A194" s="327"/>
      <c r="B194" s="24" t="s">
        <v>211</v>
      </c>
      <c r="C194" s="234">
        <f t="shared" si="63"/>
        <v>29397</v>
      </c>
      <c r="D194" s="235">
        <f t="shared" ref="D194:O194" si="70">SUM(D195,D230,D269)</f>
        <v>27426</v>
      </c>
      <c r="E194" s="236">
        <f t="shared" si="70"/>
        <v>0</v>
      </c>
      <c r="F194" s="237">
        <f t="shared" si="70"/>
        <v>27426</v>
      </c>
      <c r="G194" s="235">
        <f t="shared" si="70"/>
        <v>1971</v>
      </c>
      <c r="H194" s="460">
        <f t="shared" si="70"/>
        <v>0</v>
      </c>
      <c r="I194" s="237">
        <f t="shared" si="70"/>
        <v>1971</v>
      </c>
      <c r="J194" s="238">
        <f t="shared" si="70"/>
        <v>0</v>
      </c>
      <c r="K194" s="236">
        <f t="shared" si="70"/>
        <v>0</v>
      </c>
      <c r="L194" s="237">
        <f t="shared" si="70"/>
        <v>0</v>
      </c>
      <c r="M194" s="328">
        <f t="shared" si="70"/>
        <v>0</v>
      </c>
      <c r="N194" s="329">
        <f t="shared" si="70"/>
        <v>0</v>
      </c>
      <c r="O194" s="330">
        <f t="shared" si="70"/>
        <v>0</v>
      </c>
      <c r="P194" s="331"/>
      <c r="R194" s="460"/>
      <c r="S194" s="460"/>
      <c r="T194" s="460"/>
    </row>
    <row r="195" spans="1:20" x14ac:dyDescent="0.25">
      <c r="A195" s="242">
        <v>5000</v>
      </c>
      <c r="B195" s="242" t="s">
        <v>212</v>
      </c>
      <c r="C195" s="243">
        <f t="shared" si="63"/>
        <v>29397</v>
      </c>
      <c r="D195" s="244">
        <f t="shared" ref="D195:O195" si="71">D196+D204</f>
        <v>27426</v>
      </c>
      <c r="E195" s="245">
        <f t="shared" si="71"/>
        <v>0</v>
      </c>
      <c r="F195" s="246">
        <f t="shared" si="71"/>
        <v>27426</v>
      </c>
      <c r="G195" s="244">
        <f t="shared" si="71"/>
        <v>1971</v>
      </c>
      <c r="H195" s="461">
        <f t="shared" si="71"/>
        <v>0</v>
      </c>
      <c r="I195" s="246">
        <f t="shared" si="71"/>
        <v>1971</v>
      </c>
      <c r="J195" s="247">
        <f t="shared" si="71"/>
        <v>0</v>
      </c>
      <c r="K195" s="245">
        <f t="shared" si="71"/>
        <v>0</v>
      </c>
      <c r="L195" s="246">
        <f t="shared" si="71"/>
        <v>0</v>
      </c>
      <c r="M195" s="243">
        <f t="shared" si="71"/>
        <v>0</v>
      </c>
      <c r="N195" s="249">
        <f t="shared" si="71"/>
        <v>0</v>
      </c>
      <c r="O195" s="248">
        <f t="shared" si="71"/>
        <v>0</v>
      </c>
      <c r="P195" s="250"/>
      <c r="R195" s="460"/>
      <c r="S195" s="460"/>
      <c r="T195" s="460"/>
    </row>
    <row r="196" spans="1:20" x14ac:dyDescent="0.25">
      <c r="A196" s="90">
        <v>5100</v>
      </c>
      <c r="B196" s="251" t="s">
        <v>213</v>
      </c>
      <c r="C196" s="91">
        <f t="shared" si="63"/>
        <v>1432</v>
      </c>
      <c r="D196" s="252">
        <f t="shared" ref="D196:O196" si="72">D197+D198+D201+D202+D203</f>
        <v>1432</v>
      </c>
      <c r="E196" s="253">
        <f t="shared" si="72"/>
        <v>0</v>
      </c>
      <c r="F196" s="94">
        <f t="shared" si="72"/>
        <v>1432</v>
      </c>
      <c r="G196" s="252">
        <f t="shared" si="72"/>
        <v>0</v>
      </c>
      <c r="H196" s="438">
        <f t="shared" si="72"/>
        <v>0</v>
      </c>
      <c r="I196" s="94">
        <f t="shared" si="72"/>
        <v>0</v>
      </c>
      <c r="J196" s="103">
        <f t="shared" si="72"/>
        <v>0</v>
      </c>
      <c r="K196" s="253">
        <f t="shared" si="72"/>
        <v>0</v>
      </c>
      <c r="L196" s="94">
        <f t="shared" si="72"/>
        <v>0</v>
      </c>
      <c r="M196" s="91">
        <f t="shared" si="72"/>
        <v>0</v>
      </c>
      <c r="N196" s="104">
        <f t="shared" si="72"/>
        <v>0</v>
      </c>
      <c r="O196" s="105">
        <f t="shared" si="72"/>
        <v>0</v>
      </c>
      <c r="P196" s="287"/>
      <c r="R196" s="460"/>
      <c r="S196" s="460"/>
      <c r="T196" s="460"/>
    </row>
    <row r="197" spans="1:20" hidden="1" x14ac:dyDescent="0.25">
      <c r="A197" s="421">
        <v>5110</v>
      </c>
      <c r="B197" s="107" t="s">
        <v>214</v>
      </c>
      <c r="C197" s="108">
        <f t="shared" si="63"/>
        <v>0</v>
      </c>
      <c r="D197" s="266"/>
      <c r="E197" s="115"/>
      <c r="F197" s="464">
        <f>D197+E197</f>
        <v>0</v>
      </c>
      <c r="G197" s="266"/>
      <c r="H197" s="114"/>
      <c r="I197" s="269">
        <f>G197+H197</f>
        <v>0</v>
      </c>
      <c r="J197" s="114"/>
      <c r="K197" s="115"/>
      <c r="L197" s="465">
        <f>J197+K197</f>
        <v>0</v>
      </c>
      <c r="M197" s="270"/>
      <c r="N197" s="115"/>
      <c r="O197" s="269">
        <f>M197+N197</f>
        <v>0</v>
      </c>
      <c r="P197" s="271"/>
      <c r="R197" s="460"/>
      <c r="S197" s="460"/>
      <c r="T197" s="460"/>
    </row>
    <row r="198" spans="1:20" ht="24" x14ac:dyDescent="0.25">
      <c r="A198" s="277">
        <v>5120</v>
      </c>
      <c r="B198" s="119" t="s">
        <v>215</v>
      </c>
      <c r="C198" s="120">
        <f t="shared" si="63"/>
        <v>1432</v>
      </c>
      <c r="D198" s="278">
        <f t="shared" ref="D198:O198" si="73">D199+D200</f>
        <v>1432</v>
      </c>
      <c r="E198" s="279">
        <f t="shared" si="73"/>
        <v>0</v>
      </c>
      <c r="F198" s="71">
        <f t="shared" si="73"/>
        <v>1432</v>
      </c>
      <c r="G198" s="278">
        <f t="shared" si="73"/>
        <v>0</v>
      </c>
      <c r="H198" s="466">
        <f t="shared" si="73"/>
        <v>0</v>
      </c>
      <c r="I198" s="71">
        <f t="shared" si="73"/>
        <v>0</v>
      </c>
      <c r="J198" s="280">
        <f t="shared" si="73"/>
        <v>0</v>
      </c>
      <c r="K198" s="279">
        <f t="shared" si="73"/>
        <v>0</v>
      </c>
      <c r="L198" s="71">
        <f t="shared" si="73"/>
        <v>0</v>
      </c>
      <c r="M198" s="120">
        <f t="shared" si="73"/>
        <v>0</v>
      </c>
      <c r="N198" s="281">
        <f t="shared" si="73"/>
        <v>0</v>
      </c>
      <c r="O198" s="274">
        <f t="shared" si="73"/>
        <v>0</v>
      </c>
      <c r="P198" s="276"/>
      <c r="R198" s="460"/>
      <c r="S198" s="460"/>
      <c r="T198" s="460"/>
    </row>
    <row r="199" spans="1:20" x14ac:dyDescent="0.25">
      <c r="A199" s="67">
        <v>5121</v>
      </c>
      <c r="B199" s="119" t="s">
        <v>216</v>
      </c>
      <c r="C199" s="120">
        <f t="shared" si="63"/>
        <v>1432</v>
      </c>
      <c r="D199" s="272">
        <v>1432</v>
      </c>
      <c r="E199" s="273"/>
      <c r="F199" s="71">
        <f>D199+E199</f>
        <v>1432</v>
      </c>
      <c r="G199" s="272"/>
      <c r="H199" s="469"/>
      <c r="I199" s="71">
        <f>G199+H199</f>
        <v>0</v>
      </c>
      <c r="J199" s="126"/>
      <c r="K199" s="273"/>
      <c r="L199" s="71">
        <f>J199+K199</f>
        <v>0</v>
      </c>
      <c r="M199" s="275"/>
      <c r="N199" s="127"/>
      <c r="O199" s="274">
        <f>M199+N199</f>
        <v>0</v>
      </c>
      <c r="P199" s="276"/>
      <c r="R199" s="460"/>
      <c r="S199" s="460"/>
      <c r="T199" s="460"/>
    </row>
    <row r="200" spans="1:20" ht="24" hidden="1" x14ac:dyDescent="0.25">
      <c r="A200" s="67">
        <v>5129</v>
      </c>
      <c r="B200" s="119" t="s">
        <v>217</v>
      </c>
      <c r="C200" s="120">
        <f t="shared" si="63"/>
        <v>0</v>
      </c>
      <c r="D200" s="272"/>
      <c r="E200" s="127"/>
      <c r="F200" s="429">
        <f>D200+E200</f>
        <v>0</v>
      </c>
      <c r="G200" s="272"/>
      <c r="H200" s="126"/>
      <c r="I200" s="274">
        <f>G200+H200</f>
        <v>0</v>
      </c>
      <c r="J200" s="126"/>
      <c r="K200" s="127"/>
      <c r="L200" s="466">
        <f>J200+K200</f>
        <v>0</v>
      </c>
      <c r="M200" s="275"/>
      <c r="N200" s="127"/>
      <c r="O200" s="274">
        <f>M200+N200</f>
        <v>0</v>
      </c>
      <c r="P200" s="276"/>
      <c r="R200" s="460"/>
      <c r="S200" s="460"/>
      <c r="T200" s="460"/>
    </row>
    <row r="201" spans="1:20" hidden="1" x14ac:dyDescent="0.25">
      <c r="A201" s="277">
        <v>5130</v>
      </c>
      <c r="B201" s="119" t="s">
        <v>218</v>
      </c>
      <c r="C201" s="120">
        <f t="shared" si="63"/>
        <v>0</v>
      </c>
      <c r="D201" s="272"/>
      <c r="E201" s="127"/>
      <c r="F201" s="429">
        <f>D201+E201</f>
        <v>0</v>
      </c>
      <c r="G201" s="272"/>
      <c r="H201" s="126"/>
      <c r="I201" s="274">
        <f>G201+H201</f>
        <v>0</v>
      </c>
      <c r="J201" s="126"/>
      <c r="K201" s="127"/>
      <c r="L201" s="466">
        <f>J201+K201</f>
        <v>0</v>
      </c>
      <c r="M201" s="275"/>
      <c r="N201" s="127"/>
      <c r="O201" s="274">
        <f>M201+N201</f>
        <v>0</v>
      </c>
      <c r="P201" s="276"/>
      <c r="R201" s="460"/>
      <c r="S201" s="460"/>
      <c r="T201" s="460"/>
    </row>
    <row r="202" spans="1:20" hidden="1" x14ac:dyDescent="0.25">
      <c r="A202" s="277">
        <v>5140</v>
      </c>
      <c r="B202" s="119" t="s">
        <v>219</v>
      </c>
      <c r="C202" s="120">
        <f t="shared" si="63"/>
        <v>0</v>
      </c>
      <c r="D202" s="272"/>
      <c r="E202" s="127"/>
      <c r="F202" s="429">
        <f>D202+E202</f>
        <v>0</v>
      </c>
      <c r="G202" s="272"/>
      <c r="H202" s="126"/>
      <c r="I202" s="274">
        <f>G202+H202</f>
        <v>0</v>
      </c>
      <c r="J202" s="126"/>
      <c r="K202" s="127"/>
      <c r="L202" s="466">
        <f>J202+K202</f>
        <v>0</v>
      </c>
      <c r="M202" s="275"/>
      <c r="N202" s="127"/>
      <c r="O202" s="274">
        <f>M202+N202</f>
        <v>0</v>
      </c>
      <c r="P202" s="276"/>
      <c r="R202" s="460"/>
      <c r="S202" s="460"/>
      <c r="T202" s="460"/>
    </row>
    <row r="203" spans="1:20" ht="24" hidden="1" x14ac:dyDescent="0.25">
      <c r="A203" s="277">
        <v>5170</v>
      </c>
      <c r="B203" s="119" t="s">
        <v>220</v>
      </c>
      <c r="C203" s="120">
        <f t="shared" si="63"/>
        <v>0</v>
      </c>
      <c r="D203" s="272"/>
      <c r="E203" s="127"/>
      <c r="F203" s="429">
        <f>D203+E203</f>
        <v>0</v>
      </c>
      <c r="G203" s="272"/>
      <c r="H203" s="126"/>
      <c r="I203" s="274">
        <f>G203+H203</f>
        <v>0</v>
      </c>
      <c r="J203" s="126"/>
      <c r="K203" s="127"/>
      <c r="L203" s="466">
        <f>J203+K203</f>
        <v>0</v>
      </c>
      <c r="M203" s="275"/>
      <c r="N203" s="127"/>
      <c r="O203" s="274">
        <f>M203+N203</f>
        <v>0</v>
      </c>
      <c r="P203" s="276"/>
      <c r="R203" s="460"/>
      <c r="S203" s="460"/>
      <c r="T203" s="460"/>
    </row>
    <row r="204" spans="1:20" x14ac:dyDescent="0.25">
      <c r="A204" s="90">
        <v>5200</v>
      </c>
      <c r="B204" s="251" t="s">
        <v>221</v>
      </c>
      <c r="C204" s="91">
        <f t="shared" si="63"/>
        <v>27965</v>
      </c>
      <c r="D204" s="252">
        <f t="shared" ref="D204:O204" si="74">D205+D215+D216+D225+D226+D227+D229</f>
        <v>25994</v>
      </c>
      <c r="E204" s="253">
        <f t="shared" si="74"/>
        <v>0</v>
      </c>
      <c r="F204" s="94">
        <f t="shared" si="74"/>
        <v>25994</v>
      </c>
      <c r="G204" s="252">
        <f t="shared" si="74"/>
        <v>1971</v>
      </c>
      <c r="H204" s="438">
        <f t="shared" si="74"/>
        <v>0</v>
      </c>
      <c r="I204" s="94">
        <f t="shared" si="74"/>
        <v>1971</v>
      </c>
      <c r="J204" s="103">
        <f t="shared" si="74"/>
        <v>0</v>
      </c>
      <c r="K204" s="253">
        <f t="shared" si="74"/>
        <v>0</v>
      </c>
      <c r="L204" s="94">
        <f t="shared" si="74"/>
        <v>0</v>
      </c>
      <c r="M204" s="91">
        <f t="shared" si="74"/>
        <v>0</v>
      </c>
      <c r="N204" s="104">
        <f t="shared" si="74"/>
        <v>0</v>
      </c>
      <c r="O204" s="105">
        <f t="shared" si="74"/>
        <v>0</v>
      </c>
      <c r="P204" s="287"/>
      <c r="R204" s="460"/>
      <c r="S204" s="460"/>
      <c r="T204" s="460"/>
    </row>
    <row r="205" spans="1:20" hidden="1" x14ac:dyDescent="0.25">
      <c r="A205" s="258">
        <v>5210</v>
      </c>
      <c r="B205" s="191" t="s">
        <v>222</v>
      </c>
      <c r="C205" s="199">
        <f t="shared" si="63"/>
        <v>0</v>
      </c>
      <c r="D205" s="259">
        <f t="shared" ref="D205:O205" si="75">SUM(D206:D214)</f>
        <v>0</v>
      </c>
      <c r="E205" s="264">
        <f t="shared" si="75"/>
        <v>0</v>
      </c>
      <c r="F205" s="462">
        <f t="shared" si="75"/>
        <v>0</v>
      </c>
      <c r="G205" s="259">
        <f t="shared" si="75"/>
        <v>0</v>
      </c>
      <c r="H205" s="262">
        <f t="shared" si="75"/>
        <v>0</v>
      </c>
      <c r="I205" s="263">
        <f t="shared" si="75"/>
        <v>0</v>
      </c>
      <c r="J205" s="262">
        <f t="shared" si="75"/>
        <v>0</v>
      </c>
      <c r="K205" s="264">
        <f t="shared" si="75"/>
        <v>0</v>
      </c>
      <c r="L205" s="463">
        <f t="shared" si="75"/>
        <v>0</v>
      </c>
      <c r="M205" s="199">
        <f t="shared" si="75"/>
        <v>0</v>
      </c>
      <c r="N205" s="264">
        <f t="shared" si="75"/>
        <v>0</v>
      </c>
      <c r="O205" s="263">
        <f t="shared" si="75"/>
        <v>0</v>
      </c>
      <c r="P205" s="265"/>
      <c r="R205" s="460"/>
      <c r="S205" s="460"/>
      <c r="T205" s="460"/>
    </row>
    <row r="206" spans="1:20" hidden="1" x14ac:dyDescent="0.25">
      <c r="A206" s="56">
        <v>5211</v>
      </c>
      <c r="B206" s="107" t="s">
        <v>223</v>
      </c>
      <c r="C206" s="108">
        <f t="shared" si="63"/>
        <v>0</v>
      </c>
      <c r="D206" s="266"/>
      <c r="E206" s="115"/>
      <c r="F206" s="464">
        <f t="shared" ref="F206:F215" si="76">D206+E206</f>
        <v>0</v>
      </c>
      <c r="G206" s="266"/>
      <c r="H206" s="114"/>
      <c r="I206" s="269">
        <f t="shared" ref="I206:I215" si="77">G206+H206</f>
        <v>0</v>
      </c>
      <c r="J206" s="114"/>
      <c r="K206" s="115"/>
      <c r="L206" s="465">
        <f t="shared" ref="L206:L215" si="78">J206+K206</f>
        <v>0</v>
      </c>
      <c r="M206" s="270"/>
      <c r="N206" s="115"/>
      <c r="O206" s="269">
        <f t="shared" ref="O206:O215" si="79">M206+N206</f>
        <v>0</v>
      </c>
      <c r="P206" s="271"/>
      <c r="R206" s="460"/>
      <c r="S206" s="460"/>
      <c r="T206" s="460"/>
    </row>
    <row r="207" spans="1:20" hidden="1" x14ac:dyDescent="0.25">
      <c r="A207" s="67">
        <v>5212</v>
      </c>
      <c r="B207" s="119" t="s">
        <v>224</v>
      </c>
      <c r="C207" s="120">
        <f t="shared" si="63"/>
        <v>0</v>
      </c>
      <c r="D207" s="272"/>
      <c r="E207" s="127"/>
      <c r="F207" s="429">
        <f t="shared" si="76"/>
        <v>0</v>
      </c>
      <c r="G207" s="272"/>
      <c r="H207" s="126"/>
      <c r="I207" s="274">
        <f t="shared" si="77"/>
        <v>0</v>
      </c>
      <c r="J207" s="126"/>
      <c r="K207" s="127"/>
      <c r="L207" s="466">
        <f t="shared" si="78"/>
        <v>0</v>
      </c>
      <c r="M207" s="275"/>
      <c r="N207" s="127"/>
      <c r="O207" s="274">
        <f t="shared" si="79"/>
        <v>0</v>
      </c>
      <c r="P207" s="276"/>
      <c r="R207" s="460"/>
      <c r="S207" s="460"/>
      <c r="T207" s="460"/>
    </row>
    <row r="208" spans="1:20" hidden="1" x14ac:dyDescent="0.25">
      <c r="A208" s="67">
        <v>5213</v>
      </c>
      <c r="B208" s="119" t="s">
        <v>225</v>
      </c>
      <c r="C208" s="120">
        <f t="shared" si="63"/>
        <v>0</v>
      </c>
      <c r="D208" s="272"/>
      <c r="E208" s="127"/>
      <c r="F208" s="429">
        <f t="shared" si="76"/>
        <v>0</v>
      </c>
      <c r="G208" s="272"/>
      <c r="H208" s="126"/>
      <c r="I208" s="274">
        <f t="shared" si="77"/>
        <v>0</v>
      </c>
      <c r="J208" s="126"/>
      <c r="K208" s="127"/>
      <c r="L208" s="466">
        <f t="shared" si="78"/>
        <v>0</v>
      </c>
      <c r="M208" s="275"/>
      <c r="N208" s="127"/>
      <c r="O208" s="274">
        <f t="shared" si="79"/>
        <v>0</v>
      </c>
      <c r="P208" s="276"/>
      <c r="R208" s="460"/>
      <c r="S208" s="460"/>
      <c r="T208" s="460"/>
    </row>
    <row r="209" spans="1:20" hidden="1" x14ac:dyDescent="0.25">
      <c r="A209" s="67">
        <v>5214</v>
      </c>
      <c r="B209" s="119" t="s">
        <v>226</v>
      </c>
      <c r="C209" s="120">
        <f t="shared" si="63"/>
        <v>0</v>
      </c>
      <c r="D209" s="272"/>
      <c r="E209" s="127"/>
      <c r="F209" s="429">
        <f t="shared" si="76"/>
        <v>0</v>
      </c>
      <c r="G209" s="272"/>
      <c r="H209" s="126"/>
      <c r="I209" s="274">
        <f t="shared" si="77"/>
        <v>0</v>
      </c>
      <c r="J209" s="126"/>
      <c r="K209" s="127"/>
      <c r="L209" s="466">
        <f t="shared" si="78"/>
        <v>0</v>
      </c>
      <c r="M209" s="275"/>
      <c r="N209" s="127"/>
      <c r="O209" s="274">
        <f t="shared" si="79"/>
        <v>0</v>
      </c>
      <c r="P209" s="276"/>
      <c r="R209" s="460"/>
      <c r="S209" s="460"/>
      <c r="T209" s="460"/>
    </row>
    <row r="210" spans="1:20" hidden="1" x14ac:dyDescent="0.25">
      <c r="A210" s="67">
        <v>5215</v>
      </c>
      <c r="B210" s="119" t="s">
        <v>227</v>
      </c>
      <c r="C210" s="120">
        <f t="shared" si="63"/>
        <v>0</v>
      </c>
      <c r="D210" s="272"/>
      <c r="E210" s="127"/>
      <c r="F210" s="429">
        <f t="shared" si="76"/>
        <v>0</v>
      </c>
      <c r="G210" s="272"/>
      <c r="H210" s="126"/>
      <c r="I210" s="274">
        <f t="shared" si="77"/>
        <v>0</v>
      </c>
      <c r="J210" s="126"/>
      <c r="K210" s="127"/>
      <c r="L210" s="466">
        <f t="shared" si="78"/>
        <v>0</v>
      </c>
      <c r="M210" s="275"/>
      <c r="N210" s="127"/>
      <c r="O210" s="274">
        <f t="shared" si="79"/>
        <v>0</v>
      </c>
      <c r="P210" s="276"/>
      <c r="R210" s="460"/>
      <c r="S210" s="460"/>
      <c r="T210" s="460"/>
    </row>
    <row r="211" spans="1:20" ht="14.25" hidden="1" customHeight="1" x14ac:dyDescent="0.25">
      <c r="A211" s="67">
        <v>5216</v>
      </c>
      <c r="B211" s="119" t="s">
        <v>228</v>
      </c>
      <c r="C211" s="120">
        <f t="shared" si="63"/>
        <v>0</v>
      </c>
      <c r="D211" s="272"/>
      <c r="E211" s="127"/>
      <c r="F211" s="429">
        <f t="shared" si="76"/>
        <v>0</v>
      </c>
      <c r="G211" s="272"/>
      <c r="H211" s="126"/>
      <c r="I211" s="274">
        <f t="shared" si="77"/>
        <v>0</v>
      </c>
      <c r="J211" s="126"/>
      <c r="K211" s="127"/>
      <c r="L211" s="466">
        <f t="shared" si="78"/>
        <v>0</v>
      </c>
      <c r="M211" s="275"/>
      <c r="N211" s="127"/>
      <c r="O211" s="274">
        <f t="shared" si="79"/>
        <v>0</v>
      </c>
      <c r="P211" s="276"/>
      <c r="R211" s="460"/>
      <c r="S211" s="460"/>
      <c r="T211" s="460"/>
    </row>
    <row r="212" spans="1:20" hidden="1" x14ac:dyDescent="0.25">
      <c r="A212" s="67">
        <v>5217</v>
      </c>
      <c r="B212" s="119" t="s">
        <v>229</v>
      </c>
      <c r="C212" s="120">
        <f t="shared" si="63"/>
        <v>0</v>
      </c>
      <c r="D212" s="272"/>
      <c r="E212" s="127"/>
      <c r="F212" s="429">
        <f t="shared" si="76"/>
        <v>0</v>
      </c>
      <c r="G212" s="272"/>
      <c r="H212" s="126"/>
      <c r="I212" s="274">
        <f t="shared" si="77"/>
        <v>0</v>
      </c>
      <c r="J212" s="126"/>
      <c r="K212" s="127"/>
      <c r="L212" s="466">
        <f t="shared" si="78"/>
        <v>0</v>
      </c>
      <c r="M212" s="275"/>
      <c r="N212" s="127"/>
      <c r="O212" s="274">
        <f t="shared" si="79"/>
        <v>0</v>
      </c>
      <c r="P212" s="276"/>
      <c r="R212" s="460"/>
      <c r="S212" s="460"/>
      <c r="T212" s="460"/>
    </row>
    <row r="213" spans="1:20" hidden="1" x14ac:dyDescent="0.25">
      <c r="A213" s="67">
        <v>5218</v>
      </c>
      <c r="B213" s="119" t="s">
        <v>230</v>
      </c>
      <c r="C213" s="120">
        <f t="shared" si="63"/>
        <v>0</v>
      </c>
      <c r="D213" s="272"/>
      <c r="E213" s="127"/>
      <c r="F213" s="429">
        <f t="shared" si="76"/>
        <v>0</v>
      </c>
      <c r="G213" s="272"/>
      <c r="H213" s="126"/>
      <c r="I213" s="274">
        <f t="shared" si="77"/>
        <v>0</v>
      </c>
      <c r="J213" s="126"/>
      <c r="K213" s="127"/>
      <c r="L213" s="466">
        <f t="shared" si="78"/>
        <v>0</v>
      </c>
      <c r="M213" s="275"/>
      <c r="N213" s="127"/>
      <c r="O213" s="274">
        <f t="shared" si="79"/>
        <v>0</v>
      </c>
      <c r="P213" s="276"/>
      <c r="R213" s="460"/>
      <c r="S213" s="460"/>
      <c r="T213" s="460"/>
    </row>
    <row r="214" spans="1:20" hidden="1" x14ac:dyDescent="0.25">
      <c r="A214" s="67">
        <v>5219</v>
      </c>
      <c r="B214" s="119" t="s">
        <v>231</v>
      </c>
      <c r="C214" s="120">
        <f t="shared" si="63"/>
        <v>0</v>
      </c>
      <c r="D214" s="272"/>
      <c r="E214" s="127"/>
      <c r="F214" s="429">
        <f t="shared" si="76"/>
        <v>0</v>
      </c>
      <c r="G214" s="272"/>
      <c r="H214" s="126"/>
      <c r="I214" s="274">
        <f t="shared" si="77"/>
        <v>0</v>
      </c>
      <c r="J214" s="126"/>
      <c r="K214" s="127"/>
      <c r="L214" s="466">
        <f t="shared" si="78"/>
        <v>0</v>
      </c>
      <c r="M214" s="275"/>
      <c r="N214" s="127"/>
      <c r="O214" s="274">
        <f t="shared" si="79"/>
        <v>0</v>
      </c>
      <c r="P214" s="276"/>
      <c r="R214" s="460"/>
      <c r="S214" s="460"/>
      <c r="T214" s="460"/>
    </row>
    <row r="215" spans="1:20" ht="13.5" hidden="1" customHeight="1" x14ac:dyDescent="0.25">
      <c r="A215" s="277">
        <v>5220</v>
      </c>
      <c r="B215" s="119" t="s">
        <v>232</v>
      </c>
      <c r="C215" s="120">
        <f t="shared" si="63"/>
        <v>0</v>
      </c>
      <c r="D215" s="272"/>
      <c r="E215" s="127"/>
      <c r="F215" s="429">
        <f t="shared" si="76"/>
        <v>0</v>
      </c>
      <c r="G215" s="272"/>
      <c r="H215" s="126"/>
      <c r="I215" s="274">
        <f t="shared" si="77"/>
        <v>0</v>
      </c>
      <c r="J215" s="126"/>
      <c r="K215" s="127"/>
      <c r="L215" s="466">
        <f t="shared" si="78"/>
        <v>0</v>
      </c>
      <c r="M215" s="275"/>
      <c r="N215" s="127"/>
      <c r="O215" s="274">
        <f t="shared" si="79"/>
        <v>0</v>
      </c>
      <c r="P215" s="276"/>
      <c r="R215" s="460"/>
      <c r="S215" s="460"/>
      <c r="T215" s="460"/>
    </row>
    <row r="216" spans="1:20" x14ac:dyDescent="0.25">
      <c r="A216" s="277">
        <v>5230</v>
      </c>
      <c r="B216" s="119" t="s">
        <v>233</v>
      </c>
      <c r="C216" s="120">
        <f t="shared" si="63"/>
        <v>27965</v>
      </c>
      <c r="D216" s="278">
        <f t="shared" ref="D216:O216" si="80">SUM(D217:D224)</f>
        <v>25994</v>
      </c>
      <c r="E216" s="279">
        <f t="shared" si="80"/>
        <v>0</v>
      </c>
      <c r="F216" s="71">
        <f t="shared" si="80"/>
        <v>25994</v>
      </c>
      <c r="G216" s="278">
        <f t="shared" si="80"/>
        <v>1971</v>
      </c>
      <c r="H216" s="466">
        <f t="shared" si="80"/>
        <v>0</v>
      </c>
      <c r="I216" s="71">
        <f t="shared" si="80"/>
        <v>1971</v>
      </c>
      <c r="J216" s="280">
        <f t="shared" si="80"/>
        <v>0</v>
      </c>
      <c r="K216" s="279">
        <f t="shared" si="80"/>
        <v>0</v>
      </c>
      <c r="L216" s="71">
        <f t="shared" si="80"/>
        <v>0</v>
      </c>
      <c r="M216" s="120">
        <f t="shared" si="80"/>
        <v>0</v>
      </c>
      <c r="N216" s="281">
        <f t="shared" si="80"/>
        <v>0</v>
      </c>
      <c r="O216" s="274">
        <f t="shared" si="80"/>
        <v>0</v>
      </c>
      <c r="P216" s="276"/>
      <c r="R216" s="460"/>
      <c r="S216" s="460"/>
      <c r="T216" s="460"/>
    </row>
    <row r="217" spans="1:20" hidden="1" x14ac:dyDescent="0.25">
      <c r="A217" s="67">
        <v>5231</v>
      </c>
      <c r="B217" s="119" t="s">
        <v>234</v>
      </c>
      <c r="C217" s="120">
        <f t="shared" si="63"/>
        <v>0</v>
      </c>
      <c r="D217" s="272"/>
      <c r="E217" s="127"/>
      <c r="F217" s="429">
        <f t="shared" ref="F217:F226" si="81">D217+E217</f>
        <v>0</v>
      </c>
      <c r="G217" s="272"/>
      <c r="H217" s="126"/>
      <c r="I217" s="274">
        <f t="shared" ref="I217:I226" si="82">G217+H217</f>
        <v>0</v>
      </c>
      <c r="J217" s="126"/>
      <c r="K217" s="127"/>
      <c r="L217" s="466">
        <f t="shared" ref="L217:L226" si="83">J217+K217</f>
        <v>0</v>
      </c>
      <c r="M217" s="275"/>
      <c r="N217" s="127"/>
      <c r="O217" s="274">
        <f t="shared" ref="O217:O226" si="84">M217+N217</f>
        <v>0</v>
      </c>
      <c r="P217" s="276"/>
      <c r="R217" s="460"/>
      <c r="S217" s="460"/>
      <c r="T217" s="460"/>
    </row>
    <row r="218" spans="1:20" x14ac:dyDescent="0.25">
      <c r="A218" s="67">
        <v>5232</v>
      </c>
      <c r="B218" s="119" t="s">
        <v>235</v>
      </c>
      <c r="C218" s="120">
        <f t="shared" si="63"/>
        <v>1160</v>
      </c>
      <c r="D218" s="272">
        <v>1160</v>
      </c>
      <c r="E218" s="273"/>
      <c r="F218" s="71">
        <f t="shared" si="81"/>
        <v>1160</v>
      </c>
      <c r="G218" s="272"/>
      <c r="H218" s="469"/>
      <c r="I218" s="71">
        <f t="shared" si="82"/>
        <v>0</v>
      </c>
      <c r="J218" s="126"/>
      <c r="K218" s="273"/>
      <c r="L218" s="71">
        <f t="shared" si="83"/>
        <v>0</v>
      </c>
      <c r="M218" s="275"/>
      <c r="N218" s="127"/>
      <c r="O218" s="274">
        <f t="shared" si="84"/>
        <v>0</v>
      </c>
      <c r="P218" s="276"/>
      <c r="R218" s="460"/>
      <c r="S218" s="460"/>
      <c r="T218" s="460"/>
    </row>
    <row r="219" spans="1:20" x14ac:dyDescent="0.25">
      <c r="A219" s="67">
        <v>5233</v>
      </c>
      <c r="B219" s="119" t="s">
        <v>236</v>
      </c>
      <c r="C219" s="120">
        <f t="shared" si="63"/>
        <v>4088</v>
      </c>
      <c r="D219" s="272">
        <v>2117</v>
      </c>
      <c r="E219" s="273"/>
      <c r="F219" s="71">
        <f t="shared" si="81"/>
        <v>2117</v>
      </c>
      <c r="G219" s="272">
        <v>1971</v>
      </c>
      <c r="H219" s="469"/>
      <c r="I219" s="71">
        <f t="shared" si="82"/>
        <v>1971</v>
      </c>
      <c r="J219" s="126"/>
      <c r="K219" s="273"/>
      <c r="L219" s="71">
        <f t="shared" si="83"/>
        <v>0</v>
      </c>
      <c r="M219" s="275"/>
      <c r="N219" s="127"/>
      <c r="O219" s="274">
        <f t="shared" si="84"/>
        <v>0</v>
      </c>
      <c r="P219" s="276"/>
      <c r="R219" s="460"/>
      <c r="S219" s="460"/>
      <c r="T219" s="460"/>
    </row>
    <row r="220" spans="1:20" ht="24" hidden="1" x14ac:dyDescent="0.25">
      <c r="A220" s="67">
        <v>5234</v>
      </c>
      <c r="B220" s="119" t="s">
        <v>237</v>
      </c>
      <c r="C220" s="120">
        <f t="shared" si="63"/>
        <v>0</v>
      </c>
      <c r="D220" s="272"/>
      <c r="E220" s="127"/>
      <c r="F220" s="429">
        <f t="shared" si="81"/>
        <v>0</v>
      </c>
      <c r="G220" s="272"/>
      <c r="H220" s="126"/>
      <c r="I220" s="274">
        <f t="shared" si="82"/>
        <v>0</v>
      </c>
      <c r="J220" s="126"/>
      <c r="K220" s="127"/>
      <c r="L220" s="466">
        <f t="shared" si="83"/>
        <v>0</v>
      </c>
      <c r="M220" s="275"/>
      <c r="N220" s="127"/>
      <c r="O220" s="274">
        <f t="shared" si="84"/>
        <v>0</v>
      </c>
      <c r="P220" s="276"/>
      <c r="R220" s="460"/>
      <c r="S220" s="460"/>
      <c r="T220" s="460"/>
    </row>
    <row r="221" spans="1:20" ht="14.25" hidden="1" customHeight="1" x14ac:dyDescent="0.25">
      <c r="A221" s="67">
        <v>5236</v>
      </c>
      <c r="B221" s="119" t="s">
        <v>238</v>
      </c>
      <c r="C221" s="120">
        <f t="shared" si="63"/>
        <v>0</v>
      </c>
      <c r="D221" s="272"/>
      <c r="E221" s="127"/>
      <c r="F221" s="429">
        <f t="shared" si="81"/>
        <v>0</v>
      </c>
      <c r="G221" s="272"/>
      <c r="H221" s="126"/>
      <c r="I221" s="274">
        <f t="shared" si="82"/>
        <v>0</v>
      </c>
      <c r="J221" s="126"/>
      <c r="K221" s="127"/>
      <c r="L221" s="466">
        <f t="shared" si="83"/>
        <v>0</v>
      </c>
      <c r="M221" s="275"/>
      <c r="N221" s="127"/>
      <c r="O221" s="274">
        <f t="shared" si="84"/>
        <v>0</v>
      </c>
      <c r="P221" s="276"/>
      <c r="R221" s="460"/>
      <c r="S221" s="460"/>
      <c r="T221" s="460"/>
    </row>
    <row r="222" spans="1:20" ht="14.25" hidden="1" customHeight="1" x14ac:dyDescent="0.25">
      <c r="A222" s="67">
        <v>5237</v>
      </c>
      <c r="B222" s="119" t="s">
        <v>239</v>
      </c>
      <c r="C222" s="120">
        <f t="shared" si="63"/>
        <v>0</v>
      </c>
      <c r="D222" s="272"/>
      <c r="E222" s="127"/>
      <c r="F222" s="429">
        <f t="shared" si="81"/>
        <v>0</v>
      </c>
      <c r="G222" s="272"/>
      <c r="H222" s="126"/>
      <c r="I222" s="274">
        <f t="shared" si="82"/>
        <v>0</v>
      </c>
      <c r="J222" s="126"/>
      <c r="K222" s="127"/>
      <c r="L222" s="466">
        <f t="shared" si="83"/>
        <v>0</v>
      </c>
      <c r="M222" s="275"/>
      <c r="N222" s="127"/>
      <c r="O222" s="274">
        <f t="shared" si="84"/>
        <v>0</v>
      </c>
      <c r="P222" s="276"/>
      <c r="R222" s="460"/>
      <c r="S222" s="460"/>
      <c r="T222" s="460"/>
    </row>
    <row r="223" spans="1:20" ht="24" x14ac:dyDescent="0.25">
      <c r="A223" s="67">
        <v>5238</v>
      </c>
      <c r="B223" s="119" t="s">
        <v>240</v>
      </c>
      <c r="C223" s="120">
        <f t="shared" si="63"/>
        <v>21617</v>
      </c>
      <c r="D223" s="272">
        <v>21617</v>
      </c>
      <c r="E223" s="273"/>
      <c r="F223" s="71">
        <f t="shared" si="81"/>
        <v>21617</v>
      </c>
      <c r="G223" s="272"/>
      <c r="H223" s="469"/>
      <c r="I223" s="71">
        <f t="shared" si="82"/>
        <v>0</v>
      </c>
      <c r="J223" s="126"/>
      <c r="K223" s="273"/>
      <c r="L223" s="71">
        <f t="shared" si="83"/>
        <v>0</v>
      </c>
      <c r="M223" s="275"/>
      <c r="N223" s="127"/>
      <c r="O223" s="274">
        <f t="shared" si="84"/>
        <v>0</v>
      </c>
      <c r="P223" s="520"/>
      <c r="R223" s="460"/>
      <c r="S223" s="460"/>
      <c r="T223" s="460"/>
    </row>
    <row r="224" spans="1:20" ht="24" x14ac:dyDescent="0.25">
      <c r="A224" s="67">
        <v>5239</v>
      </c>
      <c r="B224" s="119" t="s">
        <v>241</v>
      </c>
      <c r="C224" s="120">
        <f t="shared" si="63"/>
        <v>1100</v>
      </c>
      <c r="D224" s="272">
        <v>1100</v>
      </c>
      <c r="E224" s="273"/>
      <c r="F224" s="71">
        <f t="shared" si="81"/>
        <v>1100</v>
      </c>
      <c r="G224" s="272"/>
      <c r="H224" s="469"/>
      <c r="I224" s="71">
        <f t="shared" si="82"/>
        <v>0</v>
      </c>
      <c r="J224" s="126"/>
      <c r="K224" s="273"/>
      <c r="L224" s="71">
        <f t="shared" si="83"/>
        <v>0</v>
      </c>
      <c r="M224" s="275"/>
      <c r="N224" s="127"/>
      <c r="O224" s="274">
        <f t="shared" si="84"/>
        <v>0</v>
      </c>
      <c r="P224" s="276"/>
      <c r="R224" s="460"/>
      <c r="S224" s="460"/>
      <c r="T224" s="460"/>
    </row>
    <row r="225" spans="1:20" ht="24" hidden="1" x14ac:dyDescent="0.25">
      <c r="A225" s="277">
        <v>5240</v>
      </c>
      <c r="B225" s="119" t="s">
        <v>242</v>
      </c>
      <c r="C225" s="120">
        <f t="shared" si="63"/>
        <v>0</v>
      </c>
      <c r="D225" s="272"/>
      <c r="E225" s="127"/>
      <c r="F225" s="429">
        <f t="shared" si="81"/>
        <v>0</v>
      </c>
      <c r="G225" s="272"/>
      <c r="H225" s="126"/>
      <c r="I225" s="274">
        <f t="shared" si="82"/>
        <v>0</v>
      </c>
      <c r="J225" s="126"/>
      <c r="K225" s="127"/>
      <c r="L225" s="466">
        <f t="shared" si="83"/>
        <v>0</v>
      </c>
      <c r="M225" s="275"/>
      <c r="N225" s="127"/>
      <c r="O225" s="274">
        <f t="shared" si="84"/>
        <v>0</v>
      </c>
      <c r="P225" s="276"/>
      <c r="R225" s="460"/>
      <c r="S225" s="460"/>
      <c r="T225" s="460"/>
    </row>
    <row r="226" spans="1:20" hidden="1" x14ac:dyDescent="0.25">
      <c r="A226" s="277">
        <v>5250</v>
      </c>
      <c r="B226" s="119" t="s">
        <v>243</v>
      </c>
      <c r="C226" s="120">
        <f t="shared" si="63"/>
        <v>0</v>
      </c>
      <c r="D226" s="272"/>
      <c r="E226" s="127"/>
      <c r="F226" s="429">
        <f t="shared" si="81"/>
        <v>0</v>
      </c>
      <c r="G226" s="272"/>
      <c r="H226" s="126"/>
      <c r="I226" s="274">
        <f t="shared" si="82"/>
        <v>0</v>
      </c>
      <c r="J226" s="126"/>
      <c r="K226" s="127"/>
      <c r="L226" s="466">
        <f t="shared" si="83"/>
        <v>0</v>
      </c>
      <c r="M226" s="275"/>
      <c r="N226" s="127"/>
      <c r="O226" s="274">
        <f t="shared" si="84"/>
        <v>0</v>
      </c>
      <c r="P226" s="276"/>
      <c r="R226" s="460"/>
      <c r="S226" s="460"/>
      <c r="T226" s="460"/>
    </row>
    <row r="227" spans="1:20" hidden="1" x14ac:dyDescent="0.25">
      <c r="A227" s="277">
        <v>5260</v>
      </c>
      <c r="B227" s="119" t="s">
        <v>244</v>
      </c>
      <c r="C227" s="120">
        <f t="shared" si="63"/>
        <v>0</v>
      </c>
      <c r="D227" s="278">
        <f t="shared" ref="D227:O227" si="85">SUM(D228)</f>
        <v>0</v>
      </c>
      <c r="E227" s="281">
        <f t="shared" si="85"/>
        <v>0</v>
      </c>
      <c r="F227" s="429">
        <f t="shared" si="85"/>
        <v>0</v>
      </c>
      <c r="G227" s="278">
        <f t="shared" si="85"/>
        <v>0</v>
      </c>
      <c r="H227" s="280">
        <f t="shared" si="85"/>
        <v>0</v>
      </c>
      <c r="I227" s="274">
        <f t="shared" si="85"/>
        <v>0</v>
      </c>
      <c r="J227" s="280">
        <f t="shared" si="85"/>
        <v>0</v>
      </c>
      <c r="K227" s="281">
        <f t="shared" si="85"/>
        <v>0</v>
      </c>
      <c r="L227" s="466">
        <f t="shared" si="85"/>
        <v>0</v>
      </c>
      <c r="M227" s="120">
        <f t="shared" si="85"/>
        <v>0</v>
      </c>
      <c r="N227" s="281">
        <f t="shared" si="85"/>
        <v>0</v>
      </c>
      <c r="O227" s="274">
        <f t="shared" si="85"/>
        <v>0</v>
      </c>
      <c r="P227" s="276"/>
      <c r="R227" s="460"/>
      <c r="S227" s="460"/>
      <c r="T227" s="460"/>
    </row>
    <row r="228" spans="1:20" ht="24" hidden="1" x14ac:dyDescent="0.25">
      <c r="A228" s="67">
        <v>5269</v>
      </c>
      <c r="B228" s="119" t="s">
        <v>245</v>
      </c>
      <c r="C228" s="120">
        <f t="shared" si="63"/>
        <v>0</v>
      </c>
      <c r="D228" s="272"/>
      <c r="E228" s="127"/>
      <c r="F228" s="429">
        <f>D228+E228</f>
        <v>0</v>
      </c>
      <c r="G228" s="272"/>
      <c r="H228" s="126"/>
      <c r="I228" s="274">
        <f>G228+H228</f>
        <v>0</v>
      </c>
      <c r="J228" s="126"/>
      <c r="K228" s="127"/>
      <c r="L228" s="466">
        <f>J228+K228</f>
        <v>0</v>
      </c>
      <c r="M228" s="275"/>
      <c r="N228" s="127"/>
      <c r="O228" s="274">
        <f>M228+N228</f>
        <v>0</v>
      </c>
      <c r="P228" s="276"/>
      <c r="R228" s="460"/>
      <c r="S228" s="460"/>
      <c r="T228" s="460"/>
    </row>
    <row r="229" spans="1:20" ht="24" hidden="1" x14ac:dyDescent="0.25">
      <c r="A229" s="258">
        <v>5270</v>
      </c>
      <c r="B229" s="191" t="s">
        <v>246</v>
      </c>
      <c r="C229" s="199">
        <f t="shared" si="63"/>
        <v>0</v>
      </c>
      <c r="D229" s="282"/>
      <c r="E229" s="285"/>
      <c r="F229" s="462">
        <f>D229+E229</f>
        <v>0</v>
      </c>
      <c r="G229" s="282"/>
      <c r="H229" s="284"/>
      <c r="I229" s="263">
        <f>G229+H229</f>
        <v>0</v>
      </c>
      <c r="J229" s="284"/>
      <c r="K229" s="285"/>
      <c r="L229" s="463">
        <f>J229+K229</f>
        <v>0</v>
      </c>
      <c r="M229" s="286"/>
      <c r="N229" s="285"/>
      <c r="O229" s="263">
        <f>M229+N229</f>
        <v>0</v>
      </c>
      <c r="P229" s="265"/>
      <c r="R229" s="460"/>
      <c r="S229" s="460"/>
      <c r="T229" s="460"/>
    </row>
    <row r="230" spans="1:20" hidden="1" x14ac:dyDescent="0.25">
      <c r="A230" s="242">
        <v>6000</v>
      </c>
      <c r="B230" s="242" t="s">
        <v>247</v>
      </c>
      <c r="C230" s="243">
        <f t="shared" si="63"/>
        <v>0</v>
      </c>
      <c r="D230" s="244">
        <f t="shared" ref="D230:O230" si="86">D231+D251+D259</f>
        <v>0</v>
      </c>
      <c r="E230" s="249">
        <f t="shared" si="86"/>
        <v>0</v>
      </c>
      <c r="F230" s="476">
        <f t="shared" si="86"/>
        <v>0</v>
      </c>
      <c r="G230" s="244">
        <f t="shared" si="86"/>
        <v>0</v>
      </c>
      <c r="H230" s="247">
        <f t="shared" si="86"/>
        <v>0</v>
      </c>
      <c r="I230" s="248">
        <f t="shared" si="86"/>
        <v>0</v>
      </c>
      <c r="J230" s="247">
        <f t="shared" si="86"/>
        <v>0</v>
      </c>
      <c r="K230" s="249">
        <f t="shared" si="86"/>
        <v>0</v>
      </c>
      <c r="L230" s="461">
        <f t="shared" si="86"/>
        <v>0</v>
      </c>
      <c r="M230" s="243">
        <f t="shared" si="86"/>
        <v>0</v>
      </c>
      <c r="N230" s="249">
        <f t="shared" si="86"/>
        <v>0</v>
      </c>
      <c r="O230" s="248">
        <f t="shared" si="86"/>
        <v>0</v>
      </c>
      <c r="P230" s="250"/>
      <c r="R230" s="460"/>
      <c r="S230" s="460"/>
      <c r="T230" s="460"/>
    </row>
    <row r="231" spans="1:20" ht="14.25" hidden="1" customHeight="1" x14ac:dyDescent="0.25">
      <c r="A231" s="320">
        <v>6200</v>
      </c>
      <c r="B231" s="308" t="s">
        <v>248</v>
      </c>
      <c r="C231" s="254">
        <f t="shared" si="63"/>
        <v>0</v>
      </c>
      <c r="D231" s="321">
        <f t="shared" ref="D231:O231" si="87">SUM(D232,D233,D235,D238,D244,D245,D246)</f>
        <v>0</v>
      </c>
      <c r="E231" s="255">
        <f t="shared" si="87"/>
        <v>0</v>
      </c>
      <c r="F231" s="474">
        <f t="shared" si="87"/>
        <v>0</v>
      </c>
      <c r="G231" s="321">
        <f t="shared" si="87"/>
        <v>0</v>
      </c>
      <c r="H231" s="324">
        <f t="shared" si="87"/>
        <v>0</v>
      </c>
      <c r="I231" s="256">
        <f t="shared" si="87"/>
        <v>0</v>
      </c>
      <c r="J231" s="324">
        <f t="shared" si="87"/>
        <v>0</v>
      </c>
      <c r="K231" s="255">
        <f t="shared" si="87"/>
        <v>0</v>
      </c>
      <c r="L231" s="475">
        <f t="shared" si="87"/>
        <v>0</v>
      </c>
      <c r="M231" s="254">
        <f t="shared" si="87"/>
        <v>0</v>
      </c>
      <c r="N231" s="255">
        <f t="shared" si="87"/>
        <v>0</v>
      </c>
      <c r="O231" s="256">
        <f t="shared" si="87"/>
        <v>0</v>
      </c>
      <c r="P231" s="257"/>
      <c r="R231" s="460"/>
      <c r="S231" s="460"/>
      <c r="T231" s="460"/>
    </row>
    <row r="232" spans="1:20" ht="24" hidden="1" x14ac:dyDescent="0.25">
      <c r="A232" s="421">
        <v>6220</v>
      </c>
      <c r="B232" s="107" t="s">
        <v>249</v>
      </c>
      <c r="C232" s="108">
        <f t="shared" si="63"/>
        <v>0</v>
      </c>
      <c r="D232" s="266"/>
      <c r="E232" s="115"/>
      <c r="F232" s="464">
        <f>D232+E232</f>
        <v>0</v>
      </c>
      <c r="G232" s="266"/>
      <c r="H232" s="114"/>
      <c r="I232" s="269">
        <f>G232+H232</f>
        <v>0</v>
      </c>
      <c r="J232" s="114"/>
      <c r="K232" s="115"/>
      <c r="L232" s="465">
        <f>J232+K232</f>
        <v>0</v>
      </c>
      <c r="M232" s="270"/>
      <c r="N232" s="115"/>
      <c r="O232" s="269">
        <f>M232+N232</f>
        <v>0</v>
      </c>
      <c r="P232" s="271"/>
      <c r="R232" s="460"/>
      <c r="S232" s="460"/>
      <c r="T232" s="460"/>
    </row>
    <row r="233" spans="1:20" hidden="1" x14ac:dyDescent="0.25">
      <c r="A233" s="277">
        <v>6230</v>
      </c>
      <c r="B233" s="119" t="s">
        <v>250</v>
      </c>
      <c r="C233" s="120">
        <f t="shared" si="63"/>
        <v>0</v>
      </c>
      <c r="D233" s="278">
        <f t="shared" ref="D233:O233" si="88">SUM(D234)</f>
        <v>0</v>
      </c>
      <c r="E233" s="281">
        <f t="shared" si="88"/>
        <v>0</v>
      </c>
      <c r="F233" s="429">
        <f t="shared" si="88"/>
        <v>0</v>
      </c>
      <c r="G233" s="278">
        <f t="shared" si="88"/>
        <v>0</v>
      </c>
      <c r="H233" s="280">
        <f t="shared" si="88"/>
        <v>0</v>
      </c>
      <c r="I233" s="274">
        <f t="shared" si="88"/>
        <v>0</v>
      </c>
      <c r="J233" s="280">
        <f t="shared" si="88"/>
        <v>0</v>
      </c>
      <c r="K233" s="281">
        <f t="shared" si="88"/>
        <v>0</v>
      </c>
      <c r="L233" s="466">
        <f t="shared" si="88"/>
        <v>0</v>
      </c>
      <c r="M233" s="120">
        <f t="shared" si="88"/>
        <v>0</v>
      </c>
      <c r="N233" s="281">
        <f t="shared" si="88"/>
        <v>0</v>
      </c>
      <c r="O233" s="274">
        <f t="shared" si="88"/>
        <v>0</v>
      </c>
      <c r="P233" s="276"/>
      <c r="R233" s="460"/>
      <c r="S233" s="460"/>
      <c r="T233" s="460"/>
    </row>
    <row r="234" spans="1:20" ht="24" hidden="1" x14ac:dyDescent="0.25">
      <c r="A234" s="67">
        <v>6239</v>
      </c>
      <c r="B234" s="107" t="s">
        <v>251</v>
      </c>
      <c r="C234" s="120">
        <f t="shared" si="63"/>
        <v>0</v>
      </c>
      <c r="D234" s="266"/>
      <c r="E234" s="115"/>
      <c r="F234" s="464">
        <f>D234+E234</f>
        <v>0</v>
      </c>
      <c r="G234" s="266"/>
      <c r="H234" s="114"/>
      <c r="I234" s="269">
        <f>G234+H234</f>
        <v>0</v>
      </c>
      <c r="J234" s="114"/>
      <c r="K234" s="115"/>
      <c r="L234" s="465">
        <f>J234+K234</f>
        <v>0</v>
      </c>
      <c r="M234" s="270"/>
      <c r="N234" s="115"/>
      <c r="O234" s="269">
        <f>M234+N234</f>
        <v>0</v>
      </c>
      <c r="P234" s="271"/>
      <c r="R234" s="460"/>
      <c r="S234" s="460"/>
      <c r="T234" s="460"/>
    </row>
    <row r="235" spans="1:20" ht="24" hidden="1" x14ac:dyDescent="0.25">
      <c r="A235" s="277">
        <v>6240</v>
      </c>
      <c r="B235" s="119" t="s">
        <v>252</v>
      </c>
      <c r="C235" s="120">
        <f t="shared" si="63"/>
        <v>0</v>
      </c>
      <c r="D235" s="278">
        <f t="shared" ref="D235:O235" si="89">SUM(D236:D237)</f>
        <v>0</v>
      </c>
      <c r="E235" s="281">
        <f t="shared" si="89"/>
        <v>0</v>
      </c>
      <c r="F235" s="429">
        <f t="shared" si="89"/>
        <v>0</v>
      </c>
      <c r="G235" s="278">
        <f t="shared" si="89"/>
        <v>0</v>
      </c>
      <c r="H235" s="280">
        <f t="shared" si="89"/>
        <v>0</v>
      </c>
      <c r="I235" s="274">
        <f t="shared" si="89"/>
        <v>0</v>
      </c>
      <c r="J235" s="280">
        <f t="shared" si="89"/>
        <v>0</v>
      </c>
      <c r="K235" s="281">
        <f t="shared" si="89"/>
        <v>0</v>
      </c>
      <c r="L235" s="466">
        <f t="shared" si="89"/>
        <v>0</v>
      </c>
      <c r="M235" s="120">
        <f t="shared" si="89"/>
        <v>0</v>
      </c>
      <c r="N235" s="281">
        <f t="shared" si="89"/>
        <v>0</v>
      </c>
      <c r="O235" s="274">
        <f t="shared" si="89"/>
        <v>0</v>
      </c>
      <c r="P235" s="276"/>
      <c r="R235" s="460"/>
      <c r="S235" s="460"/>
      <c r="T235" s="460"/>
    </row>
    <row r="236" spans="1:20" hidden="1" x14ac:dyDescent="0.25">
      <c r="A236" s="67">
        <v>6241</v>
      </c>
      <c r="B236" s="119" t="s">
        <v>253</v>
      </c>
      <c r="C236" s="120">
        <f t="shared" si="63"/>
        <v>0</v>
      </c>
      <c r="D236" s="272"/>
      <c r="E236" s="127"/>
      <c r="F236" s="429">
        <f>D236+E236</f>
        <v>0</v>
      </c>
      <c r="G236" s="272"/>
      <c r="H236" s="126"/>
      <c r="I236" s="274">
        <f>G236+H236</f>
        <v>0</v>
      </c>
      <c r="J236" s="126"/>
      <c r="K236" s="127"/>
      <c r="L236" s="466">
        <f>J236+K236</f>
        <v>0</v>
      </c>
      <c r="M236" s="275"/>
      <c r="N236" s="127"/>
      <c r="O236" s="274">
        <f>M236+N236</f>
        <v>0</v>
      </c>
      <c r="P236" s="276"/>
      <c r="R236" s="460"/>
      <c r="S236" s="460"/>
      <c r="T236" s="460"/>
    </row>
    <row r="237" spans="1:20" hidden="1" x14ac:dyDescent="0.25">
      <c r="A237" s="67">
        <v>6242</v>
      </c>
      <c r="B237" s="119" t="s">
        <v>254</v>
      </c>
      <c r="C237" s="120">
        <f t="shared" si="63"/>
        <v>0</v>
      </c>
      <c r="D237" s="272"/>
      <c r="E237" s="127"/>
      <c r="F237" s="429">
        <f>D237+E237</f>
        <v>0</v>
      </c>
      <c r="G237" s="272"/>
      <c r="H237" s="126"/>
      <c r="I237" s="274">
        <f>G237+H237</f>
        <v>0</v>
      </c>
      <c r="J237" s="126"/>
      <c r="K237" s="127"/>
      <c r="L237" s="466">
        <f>J237+K237</f>
        <v>0</v>
      </c>
      <c r="M237" s="275"/>
      <c r="N237" s="127"/>
      <c r="O237" s="274">
        <f>M237+N237</f>
        <v>0</v>
      </c>
      <c r="P237" s="276"/>
      <c r="R237" s="460"/>
      <c r="S237" s="460"/>
      <c r="T237" s="460"/>
    </row>
    <row r="238" spans="1:20" ht="25.5" hidden="1" customHeight="1" x14ac:dyDescent="0.25">
      <c r="A238" s="277">
        <v>6250</v>
      </c>
      <c r="B238" s="119" t="s">
        <v>255</v>
      </c>
      <c r="C238" s="120">
        <f t="shared" si="63"/>
        <v>0</v>
      </c>
      <c r="D238" s="278">
        <f t="shared" ref="D238:O238" si="90">SUM(D239:D243)</f>
        <v>0</v>
      </c>
      <c r="E238" s="281">
        <f t="shared" si="90"/>
        <v>0</v>
      </c>
      <c r="F238" s="429">
        <f t="shared" si="90"/>
        <v>0</v>
      </c>
      <c r="G238" s="278">
        <f t="shared" si="90"/>
        <v>0</v>
      </c>
      <c r="H238" s="280">
        <f t="shared" si="90"/>
        <v>0</v>
      </c>
      <c r="I238" s="274">
        <f t="shared" si="90"/>
        <v>0</v>
      </c>
      <c r="J238" s="280">
        <f t="shared" si="90"/>
        <v>0</v>
      </c>
      <c r="K238" s="281">
        <f t="shared" si="90"/>
        <v>0</v>
      </c>
      <c r="L238" s="466">
        <f t="shared" si="90"/>
        <v>0</v>
      </c>
      <c r="M238" s="120">
        <f t="shared" si="90"/>
        <v>0</v>
      </c>
      <c r="N238" s="281">
        <f t="shared" si="90"/>
        <v>0</v>
      </c>
      <c r="O238" s="274">
        <f t="shared" si="90"/>
        <v>0</v>
      </c>
      <c r="P238" s="276"/>
      <c r="R238" s="460"/>
      <c r="S238" s="460"/>
      <c r="T238" s="460"/>
    </row>
    <row r="239" spans="1:20" ht="14.25" hidden="1" customHeight="1" x14ac:dyDescent="0.25">
      <c r="A239" s="67">
        <v>6252</v>
      </c>
      <c r="B239" s="119" t="s">
        <v>256</v>
      </c>
      <c r="C239" s="120">
        <f t="shared" si="63"/>
        <v>0</v>
      </c>
      <c r="D239" s="272"/>
      <c r="E239" s="127"/>
      <c r="F239" s="429">
        <f t="shared" ref="F239:F245" si="91">D239+E239</f>
        <v>0</v>
      </c>
      <c r="G239" s="272"/>
      <c r="H239" s="126"/>
      <c r="I239" s="274">
        <f t="shared" ref="I239:I245" si="92">G239+H239</f>
        <v>0</v>
      </c>
      <c r="J239" s="126"/>
      <c r="K239" s="127"/>
      <c r="L239" s="466">
        <f t="shared" ref="L239:L245" si="93">J239+K239</f>
        <v>0</v>
      </c>
      <c r="M239" s="275"/>
      <c r="N239" s="127"/>
      <c r="O239" s="274">
        <f t="shared" ref="O239:O245" si="94">M239+N239</f>
        <v>0</v>
      </c>
      <c r="P239" s="276"/>
      <c r="R239" s="460"/>
      <c r="S239" s="460"/>
      <c r="T239" s="460"/>
    </row>
    <row r="240" spans="1:20" ht="14.25" hidden="1" customHeight="1" x14ac:dyDescent="0.25">
      <c r="A240" s="67">
        <v>6253</v>
      </c>
      <c r="B240" s="119" t="s">
        <v>257</v>
      </c>
      <c r="C240" s="120">
        <f t="shared" si="63"/>
        <v>0</v>
      </c>
      <c r="D240" s="272"/>
      <c r="E240" s="127"/>
      <c r="F240" s="429">
        <f t="shared" si="91"/>
        <v>0</v>
      </c>
      <c r="G240" s="272"/>
      <c r="H240" s="126"/>
      <c r="I240" s="274">
        <f t="shared" si="92"/>
        <v>0</v>
      </c>
      <c r="J240" s="126"/>
      <c r="K240" s="127"/>
      <c r="L240" s="466">
        <f t="shared" si="93"/>
        <v>0</v>
      </c>
      <c r="M240" s="275"/>
      <c r="N240" s="127"/>
      <c r="O240" s="274">
        <f t="shared" si="94"/>
        <v>0</v>
      </c>
      <c r="P240" s="276"/>
      <c r="R240" s="460"/>
      <c r="S240" s="460"/>
      <c r="T240" s="460"/>
    </row>
    <row r="241" spans="1:20" ht="24" hidden="1" x14ac:dyDescent="0.25">
      <c r="A241" s="67">
        <v>6254</v>
      </c>
      <c r="B241" s="119" t="s">
        <v>258</v>
      </c>
      <c r="C241" s="120">
        <f t="shared" si="63"/>
        <v>0</v>
      </c>
      <c r="D241" s="272"/>
      <c r="E241" s="127"/>
      <c r="F241" s="429">
        <f t="shared" si="91"/>
        <v>0</v>
      </c>
      <c r="G241" s="272"/>
      <c r="H241" s="126"/>
      <c r="I241" s="274">
        <f t="shared" si="92"/>
        <v>0</v>
      </c>
      <c r="J241" s="126"/>
      <c r="K241" s="127"/>
      <c r="L241" s="466">
        <f t="shared" si="93"/>
        <v>0</v>
      </c>
      <c r="M241" s="275"/>
      <c r="N241" s="127"/>
      <c r="O241" s="274">
        <f t="shared" si="94"/>
        <v>0</v>
      </c>
      <c r="P241" s="276"/>
      <c r="R241" s="460"/>
      <c r="S241" s="460"/>
      <c r="T241" s="460"/>
    </row>
    <row r="242" spans="1:20" ht="24" hidden="1" x14ac:dyDescent="0.25">
      <c r="A242" s="67">
        <v>6255</v>
      </c>
      <c r="B242" s="119" t="s">
        <v>259</v>
      </c>
      <c r="C242" s="120">
        <f t="shared" ref="C242:C298" si="95">F242+I242+L242+O242</f>
        <v>0</v>
      </c>
      <c r="D242" s="272"/>
      <c r="E242" s="127"/>
      <c r="F242" s="429">
        <f t="shared" si="91"/>
        <v>0</v>
      </c>
      <c r="G242" s="272"/>
      <c r="H242" s="126"/>
      <c r="I242" s="274">
        <f t="shared" si="92"/>
        <v>0</v>
      </c>
      <c r="J242" s="126"/>
      <c r="K242" s="127"/>
      <c r="L242" s="466">
        <f t="shared" si="93"/>
        <v>0</v>
      </c>
      <c r="M242" s="275"/>
      <c r="N242" s="127"/>
      <c r="O242" s="274">
        <f t="shared" si="94"/>
        <v>0</v>
      </c>
      <c r="P242" s="276"/>
      <c r="R242" s="460"/>
      <c r="S242" s="460"/>
      <c r="T242" s="460"/>
    </row>
    <row r="243" spans="1:20" hidden="1" x14ac:dyDescent="0.25">
      <c r="A243" s="67">
        <v>6259</v>
      </c>
      <c r="B243" s="119" t="s">
        <v>260</v>
      </c>
      <c r="C243" s="120">
        <f t="shared" si="95"/>
        <v>0</v>
      </c>
      <c r="D243" s="272"/>
      <c r="E243" s="127"/>
      <c r="F243" s="429">
        <f t="shared" si="91"/>
        <v>0</v>
      </c>
      <c r="G243" s="272"/>
      <c r="H243" s="126"/>
      <c r="I243" s="274">
        <f t="shared" si="92"/>
        <v>0</v>
      </c>
      <c r="J243" s="126"/>
      <c r="K243" s="127"/>
      <c r="L243" s="466">
        <f t="shared" si="93"/>
        <v>0</v>
      </c>
      <c r="M243" s="275"/>
      <c r="N243" s="127"/>
      <c r="O243" s="274">
        <f t="shared" si="94"/>
        <v>0</v>
      </c>
      <c r="P243" s="276"/>
      <c r="R243" s="460"/>
      <c r="S243" s="460"/>
      <c r="T243" s="460"/>
    </row>
    <row r="244" spans="1:20" ht="24" hidden="1" x14ac:dyDescent="0.25">
      <c r="A244" s="277">
        <v>6260</v>
      </c>
      <c r="B244" s="119" t="s">
        <v>261</v>
      </c>
      <c r="C244" s="120">
        <f t="shared" si="95"/>
        <v>0</v>
      </c>
      <c r="D244" s="272"/>
      <c r="E244" s="127"/>
      <c r="F244" s="429">
        <f t="shared" si="91"/>
        <v>0</v>
      </c>
      <c r="G244" s="272"/>
      <c r="H244" s="126"/>
      <c r="I244" s="274">
        <f t="shared" si="92"/>
        <v>0</v>
      </c>
      <c r="J244" s="126"/>
      <c r="K244" s="127"/>
      <c r="L244" s="466">
        <f t="shared" si="93"/>
        <v>0</v>
      </c>
      <c r="M244" s="275"/>
      <c r="N244" s="127"/>
      <c r="O244" s="274">
        <f t="shared" si="94"/>
        <v>0</v>
      </c>
      <c r="P244" s="276"/>
      <c r="R244" s="460"/>
      <c r="S244" s="460"/>
      <c r="T244" s="460"/>
    </row>
    <row r="245" spans="1:20" hidden="1" x14ac:dyDescent="0.25">
      <c r="A245" s="277">
        <v>6270</v>
      </c>
      <c r="B245" s="119" t="s">
        <v>262</v>
      </c>
      <c r="C245" s="120">
        <f t="shared" si="95"/>
        <v>0</v>
      </c>
      <c r="D245" s="272"/>
      <c r="E245" s="127"/>
      <c r="F245" s="429">
        <f t="shared" si="91"/>
        <v>0</v>
      </c>
      <c r="G245" s="272"/>
      <c r="H245" s="126"/>
      <c r="I245" s="274">
        <f t="shared" si="92"/>
        <v>0</v>
      </c>
      <c r="J245" s="126"/>
      <c r="K245" s="127"/>
      <c r="L245" s="466">
        <f t="shared" si="93"/>
        <v>0</v>
      </c>
      <c r="M245" s="275"/>
      <c r="N245" s="127"/>
      <c r="O245" s="274">
        <f t="shared" si="94"/>
        <v>0</v>
      </c>
      <c r="P245" s="276"/>
      <c r="R245" s="460"/>
      <c r="S245" s="460"/>
      <c r="T245" s="460"/>
    </row>
    <row r="246" spans="1:20" ht="24" hidden="1" x14ac:dyDescent="0.25">
      <c r="A246" s="421">
        <v>6290</v>
      </c>
      <c r="B246" s="107" t="s">
        <v>263</v>
      </c>
      <c r="C246" s="309">
        <f t="shared" si="95"/>
        <v>0</v>
      </c>
      <c r="D246" s="289">
        <f t="shared" ref="D246:O246" si="96">SUM(D247:D250)</f>
        <v>0</v>
      </c>
      <c r="E246" s="292">
        <f t="shared" si="96"/>
        <v>0</v>
      </c>
      <c r="F246" s="464">
        <f t="shared" si="96"/>
        <v>0</v>
      </c>
      <c r="G246" s="289">
        <f t="shared" si="96"/>
        <v>0</v>
      </c>
      <c r="H246" s="291">
        <f t="shared" si="96"/>
        <v>0</v>
      </c>
      <c r="I246" s="269">
        <f t="shared" si="96"/>
        <v>0</v>
      </c>
      <c r="J246" s="291">
        <f t="shared" si="96"/>
        <v>0</v>
      </c>
      <c r="K246" s="292">
        <f t="shared" si="96"/>
        <v>0</v>
      </c>
      <c r="L246" s="465">
        <f t="shared" si="96"/>
        <v>0</v>
      </c>
      <c r="M246" s="309">
        <f t="shared" si="96"/>
        <v>0</v>
      </c>
      <c r="N246" s="310">
        <f t="shared" si="96"/>
        <v>0</v>
      </c>
      <c r="O246" s="311">
        <f t="shared" si="96"/>
        <v>0</v>
      </c>
      <c r="P246" s="312"/>
      <c r="R246" s="460"/>
      <c r="S246" s="460"/>
      <c r="T246" s="460"/>
    </row>
    <row r="247" spans="1:20" hidden="1" x14ac:dyDescent="0.25">
      <c r="A247" s="67">
        <v>6291</v>
      </c>
      <c r="B247" s="119" t="s">
        <v>264</v>
      </c>
      <c r="C247" s="120">
        <f t="shared" si="95"/>
        <v>0</v>
      </c>
      <c r="D247" s="272"/>
      <c r="E247" s="127"/>
      <c r="F247" s="429">
        <f>D247+E247</f>
        <v>0</v>
      </c>
      <c r="G247" s="272"/>
      <c r="H247" s="126"/>
      <c r="I247" s="274">
        <f>G247+H247</f>
        <v>0</v>
      </c>
      <c r="J247" s="126"/>
      <c r="K247" s="127"/>
      <c r="L247" s="466">
        <f>J247+K247</f>
        <v>0</v>
      </c>
      <c r="M247" s="275"/>
      <c r="N247" s="127"/>
      <c r="O247" s="274">
        <f>M247+N247</f>
        <v>0</v>
      </c>
      <c r="P247" s="276"/>
      <c r="R247" s="460"/>
      <c r="S247" s="460"/>
      <c r="T247" s="460"/>
    </row>
    <row r="248" spans="1:20" hidden="1" x14ac:dyDescent="0.25">
      <c r="A248" s="67">
        <v>6292</v>
      </c>
      <c r="B248" s="119" t="s">
        <v>265</v>
      </c>
      <c r="C248" s="120">
        <f t="shared" si="95"/>
        <v>0</v>
      </c>
      <c r="D248" s="272"/>
      <c r="E248" s="127"/>
      <c r="F248" s="429">
        <f>D248+E248</f>
        <v>0</v>
      </c>
      <c r="G248" s="272"/>
      <c r="H248" s="126"/>
      <c r="I248" s="274">
        <f>G248+H248</f>
        <v>0</v>
      </c>
      <c r="J248" s="126"/>
      <c r="K248" s="127"/>
      <c r="L248" s="466">
        <f>J248+K248</f>
        <v>0</v>
      </c>
      <c r="M248" s="275"/>
      <c r="N248" s="127"/>
      <c r="O248" s="274">
        <f>M248+N248</f>
        <v>0</v>
      </c>
      <c r="P248" s="276"/>
      <c r="R248" s="460"/>
      <c r="S248" s="460"/>
      <c r="T248" s="460"/>
    </row>
    <row r="249" spans="1:20" ht="72" hidden="1" x14ac:dyDescent="0.25">
      <c r="A249" s="67">
        <v>6296</v>
      </c>
      <c r="B249" s="119" t="s">
        <v>266</v>
      </c>
      <c r="C249" s="120">
        <f t="shared" si="95"/>
        <v>0</v>
      </c>
      <c r="D249" s="272"/>
      <c r="E249" s="127"/>
      <c r="F249" s="429">
        <f>D249+E249</f>
        <v>0</v>
      </c>
      <c r="G249" s="272"/>
      <c r="H249" s="126"/>
      <c r="I249" s="274">
        <f>G249+H249</f>
        <v>0</v>
      </c>
      <c r="J249" s="126"/>
      <c r="K249" s="127"/>
      <c r="L249" s="466">
        <f>J249+K249</f>
        <v>0</v>
      </c>
      <c r="M249" s="275"/>
      <c r="N249" s="127"/>
      <c r="O249" s="274">
        <f>M249+N249</f>
        <v>0</v>
      </c>
      <c r="P249" s="276"/>
      <c r="R249" s="460"/>
      <c r="S249" s="460"/>
      <c r="T249" s="460"/>
    </row>
    <row r="250" spans="1:20" ht="39.75" hidden="1" customHeight="1" x14ac:dyDescent="0.25">
      <c r="A250" s="67">
        <v>6299</v>
      </c>
      <c r="B250" s="119" t="s">
        <v>267</v>
      </c>
      <c r="C250" s="120">
        <f t="shared" si="95"/>
        <v>0</v>
      </c>
      <c r="D250" s="272"/>
      <c r="E250" s="127"/>
      <c r="F250" s="429">
        <f>D250+E250</f>
        <v>0</v>
      </c>
      <c r="G250" s="272"/>
      <c r="H250" s="126"/>
      <c r="I250" s="274">
        <f>G250+H250</f>
        <v>0</v>
      </c>
      <c r="J250" s="126"/>
      <c r="K250" s="127"/>
      <c r="L250" s="466">
        <f>J250+K250</f>
        <v>0</v>
      </c>
      <c r="M250" s="275"/>
      <c r="N250" s="127"/>
      <c r="O250" s="274">
        <f>M250+N250</f>
        <v>0</v>
      </c>
      <c r="P250" s="276"/>
      <c r="R250" s="460"/>
      <c r="S250" s="460"/>
      <c r="T250" s="460"/>
    </row>
    <row r="251" spans="1:20" hidden="1" x14ac:dyDescent="0.25">
      <c r="A251" s="90">
        <v>6300</v>
      </c>
      <c r="B251" s="251" t="s">
        <v>268</v>
      </c>
      <c r="C251" s="91">
        <f t="shared" si="95"/>
        <v>0</v>
      </c>
      <c r="D251" s="252">
        <f t="shared" ref="D251:O251" si="97">SUM(D252,D257,D258)</f>
        <v>0</v>
      </c>
      <c r="E251" s="104">
        <f t="shared" si="97"/>
        <v>0</v>
      </c>
      <c r="F251" s="435">
        <f t="shared" si="97"/>
        <v>0</v>
      </c>
      <c r="G251" s="252">
        <f t="shared" si="97"/>
        <v>0</v>
      </c>
      <c r="H251" s="103">
        <f t="shared" si="97"/>
        <v>0</v>
      </c>
      <c r="I251" s="105">
        <f t="shared" si="97"/>
        <v>0</v>
      </c>
      <c r="J251" s="103">
        <f t="shared" si="97"/>
        <v>0</v>
      </c>
      <c r="K251" s="104">
        <f t="shared" si="97"/>
        <v>0</v>
      </c>
      <c r="L251" s="438">
        <f t="shared" si="97"/>
        <v>0</v>
      </c>
      <c r="M251" s="147">
        <f t="shared" si="97"/>
        <v>0</v>
      </c>
      <c r="N251" s="293">
        <f t="shared" si="97"/>
        <v>0</v>
      </c>
      <c r="O251" s="294">
        <f t="shared" si="97"/>
        <v>0</v>
      </c>
      <c r="P251" s="295"/>
      <c r="R251" s="460"/>
      <c r="S251" s="460"/>
      <c r="T251" s="460"/>
    </row>
    <row r="252" spans="1:20" ht="24" hidden="1" x14ac:dyDescent="0.25">
      <c r="A252" s="421">
        <v>6320</v>
      </c>
      <c r="B252" s="107" t="s">
        <v>269</v>
      </c>
      <c r="C252" s="309">
        <f t="shared" si="95"/>
        <v>0</v>
      </c>
      <c r="D252" s="289">
        <f t="shared" ref="D252:O252" si="98">SUM(D253:D256)</f>
        <v>0</v>
      </c>
      <c r="E252" s="292">
        <f t="shared" si="98"/>
        <v>0</v>
      </c>
      <c r="F252" s="464">
        <f t="shared" si="98"/>
        <v>0</v>
      </c>
      <c r="G252" s="289">
        <f t="shared" si="98"/>
        <v>0</v>
      </c>
      <c r="H252" s="291">
        <f t="shared" si="98"/>
        <v>0</v>
      </c>
      <c r="I252" s="269">
        <f t="shared" si="98"/>
        <v>0</v>
      </c>
      <c r="J252" s="291">
        <f t="shared" si="98"/>
        <v>0</v>
      </c>
      <c r="K252" s="292">
        <f t="shared" si="98"/>
        <v>0</v>
      </c>
      <c r="L252" s="465">
        <f t="shared" si="98"/>
        <v>0</v>
      </c>
      <c r="M252" s="108">
        <f t="shared" si="98"/>
        <v>0</v>
      </c>
      <c r="N252" s="292">
        <f t="shared" si="98"/>
        <v>0</v>
      </c>
      <c r="O252" s="269">
        <f t="shared" si="98"/>
        <v>0</v>
      </c>
      <c r="P252" s="271"/>
      <c r="R252" s="460"/>
      <c r="S252" s="460"/>
      <c r="T252" s="460"/>
    </row>
    <row r="253" spans="1:20" hidden="1" x14ac:dyDescent="0.25">
      <c r="A253" s="67">
        <v>6322</v>
      </c>
      <c r="B253" s="119" t="s">
        <v>270</v>
      </c>
      <c r="C253" s="120">
        <f t="shared" si="95"/>
        <v>0</v>
      </c>
      <c r="D253" s="272"/>
      <c r="E253" s="127"/>
      <c r="F253" s="429">
        <f t="shared" ref="F253:F258" si="99">D253+E253</f>
        <v>0</v>
      </c>
      <c r="G253" s="272"/>
      <c r="H253" s="126"/>
      <c r="I253" s="274">
        <f t="shared" ref="I253:I258" si="100">G253+H253</f>
        <v>0</v>
      </c>
      <c r="J253" s="126"/>
      <c r="K253" s="127"/>
      <c r="L253" s="466">
        <f t="shared" ref="L253:L258" si="101">J253+K253</f>
        <v>0</v>
      </c>
      <c r="M253" s="275"/>
      <c r="N253" s="127"/>
      <c r="O253" s="274">
        <f t="shared" ref="O253:O258" si="102">M253+N253</f>
        <v>0</v>
      </c>
      <c r="P253" s="276"/>
      <c r="R253" s="460"/>
      <c r="S253" s="460"/>
      <c r="T253" s="460"/>
    </row>
    <row r="254" spans="1:20" ht="24" hidden="1" x14ac:dyDescent="0.25">
      <c r="A254" s="67">
        <v>6323</v>
      </c>
      <c r="B254" s="119" t="s">
        <v>271</v>
      </c>
      <c r="C254" s="120">
        <f t="shared" si="95"/>
        <v>0</v>
      </c>
      <c r="D254" s="272"/>
      <c r="E254" s="127"/>
      <c r="F254" s="429">
        <f t="shared" si="99"/>
        <v>0</v>
      </c>
      <c r="G254" s="272"/>
      <c r="H254" s="126"/>
      <c r="I254" s="274">
        <f t="shared" si="100"/>
        <v>0</v>
      </c>
      <c r="J254" s="126"/>
      <c r="K254" s="127"/>
      <c r="L254" s="466">
        <f t="shared" si="101"/>
        <v>0</v>
      </c>
      <c r="M254" s="275"/>
      <c r="N254" s="127"/>
      <c r="O254" s="274">
        <f t="shared" si="102"/>
        <v>0</v>
      </c>
      <c r="P254" s="276"/>
      <c r="R254" s="460"/>
      <c r="S254" s="460"/>
      <c r="T254" s="460"/>
    </row>
    <row r="255" spans="1:20" ht="24" hidden="1" x14ac:dyDescent="0.25">
      <c r="A255" s="67">
        <v>6324</v>
      </c>
      <c r="B255" s="119" t="s">
        <v>272</v>
      </c>
      <c r="C255" s="120">
        <f t="shared" si="95"/>
        <v>0</v>
      </c>
      <c r="D255" s="272"/>
      <c r="E255" s="127"/>
      <c r="F255" s="429">
        <f t="shared" si="99"/>
        <v>0</v>
      </c>
      <c r="G255" s="272"/>
      <c r="H255" s="126"/>
      <c r="I255" s="274">
        <f t="shared" si="100"/>
        <v>0</v>
      </c>
      <c r="J255" s="126"/>
      <c r="K255" s="127"/>
      <c r="L255" s="466">
        <f t="shared" si="101"/>
        <v>0</v>
      </c>
      <c r="M255" s="275"/>
      <c r="N255" s="127"/>
      <c r="O255" s="274">
        <f t="shared" si="102"/>
        <v>0</v>
      </c>
      <c r="P255" s="276"/>
      <c r="R255" s="460"/>
      <c r="S255" s="460"/>
      <c r="T255" s="460"/>
    </row>
    <row r="256" spans="1:20" hidden="1" x14ac:dyDescent="0.25">
      <c r="A256" s="56">
        <v>6329</v>
      </c>
      <c r="B256" s="107" t="s">
        <v>273</v>
      </c>
      <c r="C256" s="108">
        <f t="shared" si="95"/>
        <v>0</v>
      </c>
      <c r="D256" s="266"/>
      <c r="E256" s="115"/>
      <c r="F256" s="464">
        <f t="shared" si="99"/>
        <v>0</v>
      </c>
      <c r="G256" s="266"/>
      <c r="H256" s="114"/>
      <c r="I256" s="269">
        <f t="shared" si="100"/>
        <v>0</v>
      </c>
      <c r="J256" s="114"/>
      <c r="K256" s="115"/>
      <c r="L256" s="465">
        <f t="shared" si="101"/>
        <v>0</v>
      </c>
      <c r="M256" s="270"/>
      <c r="N256" s="115"/>
      <c r="O256" s="269">
        <f t="shared" si="102"/>
        <v>0</v>
      </c>
      <c r="P256" s="271"/>
      <c r="R256" s="460"/>
      <c r="S256" s="460"/>
      <c r="T256" s="460"/>
    </row>
    <row r="257" spans="1:20" ht="24" hidden="1" x14ac:dyDescent="0.25">
      <c r="A257" s="332">
        <v>6330</v>
      </c>
      <c r="B257" s="333" t="s">
        <v>274</v>
      </c>
      <c r="C257" s="309">
        <f t="shared" si="95"/>
        <v>0</v>
      </c>
      <c r="D257" s="314"/>
      <c r="E257" s="318"/>
      <c r="F257" s="472">
        <f t="shared" si="99"/>
        <v>0</v>
      </c>
      <c r="G257" s="314"/>
      <c r="H257" s="317"/>
      <c r="I257" s="311">
        <f t="shared" si="100"/>
        <v>0</v>
      </c>
      <c r="J257" s="317"/>
      <c r="K257" s="318"/>
      <c r="L257" s="473">
        <f t="shared" si="101"/>
        <v>0</v>
      </c>
      <c r="M257" s="319"/>
      <c r="N257" s="318"/>
      <c r="O257" s="311">
        <f t="shared" si="102"/>
        <v>0</v>
      </c>
      <c r="P257" s="312"/>
      <c r="R257" s="460"/>
      <c r="S257" s="460"/>
      <c r="T257" s="460"/>
    </row>
    <row r="258" spans="1:20" hidden="1" x14ac:dyDescent="0.25">
      <c r="A258" s="277">
        <v>6360</v>
      </c>
      <c r="B258" s="119" t="s">
        <v>275</v>
      </c>
      <c r="C258" s="120">
        <f t="shared" si="95"/>
        <v>0</v>
      </c>
      <c r="D258" s="272"/>
      <c r="E258" s="127"/>
      <c r="F258" s="429">
        <f t="shared" si="99"/>
        <v>0</v>
      </c>
      <c r="G258" s="272"/>
      <c r="H258" s="126"/>
      <c r="I258" s="274">
        <f t="shared" si="100"/>
        <v>0</v>
      </c>
      <c r="J258" s="126"/>
      <c r="K258" s="127"/>
      <c r="L258" s="466">
        <f t="shared" si="101"/>
        <v>0</v>
      </c>
      <c r="M258" s="275"/>
      <c r="N258" s="127"/>
      <c r="O258" s="274">
        <f t="shared" si="102"/>
        <v>0</v>
      </c>
      <c r="P258" s="276"/>
      <c r="R258" s="460"/>
      <c r="S258" s="460"/>
      <c r="T258" s="460"/>
    </row>
    <row r="259" spans="1:20" ht="36" hidden="1" x14ac:dyDescent="0.25">
      <c r="A259" s="90">
        <v>6400</v>
      </c>
      <c r="B259" s="251" t="s">
        <v>276</v>
      </c>
      <c r="C259" s="91">
        <f t="shared" si="95"/>
        <v>0</v>
      </c>
      <c r="D259" s="252">
        <f t="shared" ref="D259:O259" si="103">SUM(D260,D264)</f>
        <v>0</v>
      </c>
      <c r="E259" s="104">
        <f t="shared" si="103"/>
        <v>0</v>
      </c>
      <c r="F259" s="435">
        <f t="shared" si="103"/>
        <v>0</v>
      </c>
      <c r="G259" s="252">
        <f t="shared" si="103"/>
        <v>0</v>
      </c>
      <c r="H259" s="103">
        <f t="shared" si="103"/>
        <v>0</v>
      </c>
      <c r="I259" s="105">
        <f t="shared" si="103"/>
        <v>0</v>
      </c>
      <c r="J259" s="103">
        <f t="shared" si="103"/>
        <v>0</v>
      </c>
      <c r="K259" s="104">
        <f t="shared" si="103"/>
        <v>0</v>
      </c>
      <c r="L259" s="438">
        <f t="shared" si="103"/>
        <v>0</v>
      </c>
      <c r="M259" s="147">
        <f t="shared" si="103"/>
        <v>0</v>
      </c>
      <c r="N259" s="293">
        <f t="shared" si="103"/>
        <v>0</v>
      </c>
      <c r="O259" s="294">
        <f t="shared" si="103"/>
        <v>0</v>
      </c>
      <c r="P259" s="295"/>
      <c r="R259" s="460"/>
      <c r="S259" s="460"/>
      <c r="T259" s="460"/>
    </row>
    <row r="260" spans="1:20" ht="24" hidden="1" x14ac:dyDescent="0.25">
      <c r="A260" s="421">
        <v>6410</v>
      </c>
      <c r="B260" s="107" t="s">
        <v>277</v>
      </c>
      <c r="C260" s="108">
        <f t="shared" si="95"/>
        <v>0</v>
      </c>
      <c r="D260" s="289">
        <f t="shared" ref="D260:O260" si="104">SUM(D261:D263)</f>
        <v>0</v>
      </c>
      <c r="E260" s="292">
        <f t="shared" si="104"/>
        <v>0</v>
      </c>
      <c r="F260" s="464">
        <f t="shared" si="104"/>
        <v>0</v>
      </c>
      <c r="G260" s="289">
        <f t="shared" si="104"/>
        <v>0</v>
      </c>
      <c r="H260" s="291">
        <f t="shared" si="104"/>
        <v>0</v>
      </c>
      <c r="I260" s="269">
        <f t="shared" si="104"/>
        <v>0</v>
      </c>
      <c r="J260" s="291">
        <f t="shared" si="104"/>
        <v>0</v>
      </c>
      <c r="K260" s="292">
        <f t="shared" si="104"/>
        <v>0</v>
      </c>
      <c r="L260" s="465">
        <f t="shared" si="104"/>
        <v>0</v>
      </c>
      <c r="M260" s="133">
        <f t="shared" si="104"/>
        <v>0</v>
      </c>
      <c r="N260" s="304">
        <f t="shared" si="104"/>
        <v>0</v>
      </c>
      <c r="O260" s="305">
        <f t="shared" si="104"/>
        <v>0</v>
      </c>
      <c r="P260" s="306"/>
      <c r="R260" s="460"/>
      <c r="S260" s="460"/>
      <c r="T260" s="460"/>
    </row>
    <row r="261" spans="1:20" hidden="1" x14ac:dyDescent="0.25">
      <c r="A261" s="67">
        <v>6411</v>
      </c>
      <c r="B261" s="296" t="s">
        <v>278</v>
      </c>
      <c r="C261" s="120">
        <f t="shared" si="95"/>
        <v>0</v>
      </c>
      <c r="D261" s="272"/>
      <c r="E261" s="127"/>
      <c r="F261" s="429">
        <f>D261+E261</f>
        <v>0</v>
      </c>
      <c r="G261" s="272"/>
      <c r="H261" s="126"/>
      <c r="I261" s="274">
        <f>G261+H261</f>
        <v>0</v>
      </c>
      <c r="J261" s="126"/>
      <c r="K261" s="127"/>
      <c r="L261" s="466">
        <f>J261+K261</f>
        <v>0</v>
      </c>
      <c r="M261" s="275"/>
      <c r="N261" s="127"/>
      <c r="O261" s="274">
        <f>M261+N261</f>
        <v>0</v>
      </c>
      <c r="P261" s="276"/>
      <c r="R261" s="460"/>
      <c r="S261" s="460"/>
      <c r="T261" s="460"/>
    </row>
    <row r="262" spans="1:20" ht="36" hidden="1" x14ac:dyDescent="0.25">
      <c r="A262" s="67">
        <v>6412</v>
      </c>
      <c r="B262" s="119" t="s">
        <v>279</v>
      </c>
      <c r="C262" s="120">
        <f t="shared" si="95"/>
        <v>0</v>
      </c>
      <c r="D262" s="272"/>
      <c r="E262" s="127"/>
      <c r="F262" s="429">
        <f>D262+E262</f>
        <v>0</v>
      </c>
      <c r="G262" s="272"/>
      <c r="H262" s="126"/>
      <c r="I262" s="274">
        <f>G262+H262</f>
        <v>0</v>
      </c>
      <c r="J262" s="126"/>
      <c r="K262" s="127"/>
      <c r="L262" s="466">
        <f>J262+K262</f>
        <v>0</v>
      </c>
      <c r="M262" s="275"/>
      <c r="N262" s="127"/>
      <c r="O262" s="274">
        <f>M262+N262</f>
        <v>0</v>
      </c>
      <c r="P262" s="276"/>
      <c r="R262" s="460"/>
      <c r="S262" s="460"/>
      <c r="T262" s="460"/>
    </row>
    <row r="263" spans="1:20" ht="36" hidden="1" x14ac:dyDescent="0.25">
      <c r="A263" s="67">
        <v>6419</v>
      </c>
      <c r="B263" s="119" t="s">
        <v>280</v>
      </c>
      <c r="C263" s="120">
        <f t="shared" si="95"/>
        <v>0</v>
      </c>
      <c r="D263" s="272"/>
      <c r="E263" s="127"/>
      <c r="F263" s="429">
        <f>D263+E263</f>
        <v>0</v>
      </c>
      <c r="G263" s="272"/>
      <c r="H263" s="126"/>
      <c r="I263" s="274">
        <f>G263+H263</f>
        <v>0</v>
      </c>
      <c r="J263" s="126"/>
      <c r="K263" s="127"/>
      <c r="L263" s="466">
        <f>J263+K263</f>
        <v>0</v>
      </c>
      <c r="M263" s="275"/>
      <c r="N263" s="127"/>
      <c r="O263" s="274">
        <f>M263+N263</f>
        <v>0</v>
      </c>
      <c r="P263" s="276"/>
      <c r="R263" s="460"/>
      <c r="S263" s="460"/>
      <c r="T263" s="460"/>
    </row>
    <row r="264" spans="1:20" ht="36" hidden="1" x14ac:dyDescent="0.25">
      <c r="A264" s="277">
        <v>6420</v>
      </c>
      <c r="B264" s="119" t="s">
        <v>281</v>
      </c>
      <c r="C264" s="120">
        <f t="shared" si="95"/>
        <v>0</v>
      </c>
      <c r="D264" s="278">
        <f t="shared" ref="D264:O264" si="105">SUM(D265:D268)</f>
        <v>0</v>
      </c>
      <c r="E264" s="281">
        <f t="shared" si="105"/>
        <v>0</v>
      </c>
      <c r="F264" s="429">
        <f t="shared" si="105"/>
        <v>0</v>
      </c>
      <c r="G264" s="278">
        <f t="shared" si="105"/>
        <v>0</v>
      </c>
      <c r="H264" s="280">
        <f t="shared" si="105"/>
        <v>0</v>
      </c>
      <c r="I264" s="274">
        <f t="shared" si="105"/>
        <v>0</v>
      </c>
      <c r="J264" s="280">
        <f t="shared" si="105"/>
        <v>0</v>
      </c>
      <c r="K264" s="281">
        <f t="shared" si="105"/>
        <v>0</v>
      </c>
      <c r="L264" s="466">
        <f t="shared" si="105"/>
        <v>0</v>
      </c>
      <c r="M264" s="120">
        <f t="shared" si="105"/>
        <v>0</v>
      </c>
      <c r="N264" s="281">
        <f t="shared" si="105"/>
        <v>0</v>
      </c>
      <c r="O264" s="274">
        <f t="shared" si="105"/>
        <v>0</v>
      </c>
      <c r="P264" s="276"/>
      <c r="R264" s="460"/>
      <c r="S264" s="460"/>
      <c r="T264" s="460"/>
    </row>
    <row r="265" spans="1:20" hidden="1" x14ac:dyDescent="0.25">
      <c r="A265" s="67">
        <v>6421</v>
      </c>
      <c r="B265" s="119" t="s">
        <v>282</v>
      </c>
      <c r="C265" s="120">
        <f t="shared" si="95"/>
        <v>0</v>
      </c>
      <c r="D265" s="272"/>
      <c r="E265" s="127"/>
      <c r="F265" s="429">
        <f>D265+E265</f>
        <v>0</v>
      </c>
      <c r="G265" s="272"/>
      <c r="H265" s="126"/>
      <c r="I265" s="274">
        <f>G265+H265</f>
        <v>0</v>
      </c>
      <c r="J265" s="126"/>
      <c r="K265" s="127"/>
      <c r="L265" s="466">
        <f>J265+K265</f>
        <v>0</v>
      </c>
      <c r="M265" s="275"/>
      <c r="N265" s="127"/>
      <c r="O265" s="274">
        <f>M265+N265</f>
        <v>0</v>
      </c>
      <c r="P265" s="276"/>
      <c r="R265" s="460"/>
      <c r="S265" s="460"/>
      <c r="T265" s="460"/>
    </row>
    <row r="266" spans="1:20" hidden="1" x14ac:dyDescent="0.25">
      <c r="A266" s="67">
        <v>6422</v>
      </c>
      <c r="B266" s="119" t="s">
        <v>283</v>
      </c>
      <c r="C266" s="120">
        <f t="shared" si="95"/>
        <v>0</v>
      </c>
      <c r="D266" s="272"/>
      <c r="E266" s="127"/>
      <c r="F266" s="429">
        <f>D266+E266</f>
        <v>0</v>
      </c>
      <c r="G266" s="272"/>
      <c r="H266" s="126"/>
      <c r="I266" s="274">
        <f>G266+H266</f>
        <v>0</v>
      </c>
      <c r="J266" s="126"/>
      <c r="K266" s="127"/>
      <c r="L266" s="466">
        <f>J266+K266</f>
        <v>0</v>
      </c>
      <c r="M266" s="275"/>
      <c r="N266" s="127"/>
      <c r="O266" s="274">
        <f>M266+N266</f>
        <v>0</v>
      </c>
      <c r="P266" s="276"/>
      <c r="R266" s="460"/>
      <c r="S266" s="460"/>
      <c r="T266" s="460"/>
    </row>
    <row r="267" spans="1:20" ht="13.5" hidden="1" customHeight="1" x14ac:dyDescent="0.25">
      <c r="A267" s="67">
        <v>6423</v>
      </c>
      <c r="B267" s="119" t="s">
        <v>284</v>
      </c>
      <c r="C267" s="120">
        <f t="shared" si="95"/>
        <v>0</v>
      </c>
      <c r="D267" s="272"/>
      <c r="E267" s="127"/>
      <c r="F267" s="429">
        <f>D267+E267</f>
        <v>0</v>
      </c>
      <c r="G267" s="272"/>
      <c r="H267" s="126"/>
      <c r="I267" s="274">
        <f>G267+H267</f>
        <v>0</v>
      </c>
      <c r="J267" s="126"/>
      <c r="K267" s="127"/>
      <c r="L267" s="466">
        <f>J267+K267</f>
        <v>0</v>
      </c>
      <c r="M267" s="275"/>
      <c r="N267" s="127"/>
      <c r="O267" s="274">
        <f>M267+N267</f>
        <v>0</v>
      </c>
      <c r="P267" s="276"/>
      <c r="R267" s="460"/>
      <c r="S267" s="460"/>
      <c r="T267" s="460"/>
    </row>
    <row r="268" spans="1:20" ht="36" hidden="1" x14ac:dyDescent="0.25">
      <c r="A268" s="67">
        <v>6424</v>
      </c>
      <c r="B268" s="119" t="s">
        <v>285</v>
      </c>
      <c r="C268" s="120">
        <f t="shared" si="95"/>
        <v>0</v>
      </c>
      <c r="D268" s="272"/>
      <c r="E268" s="127"/>
      <c r="F268" s="429">
        <f>D268+E268</f>
        <v>0</v>
      </c>
      <c r="G268" s="272"/>
      <c r="H268" s="126"/>
      <c r="I268" s="274">
        <f>G268+H268</f>
        <v>0</v>
      </c>
      <c r="J268" s="126"/>
      <c r="K268" s="127"/>
      <c r="L268" s="466">
        <f>J268+K268</f>
        <v>0</v>
      </c>
      <c r="M268" s="275"/>
      <c r="N268" s="127"/>
      <c r="O268" s="274">
        <f>M268+N268</f>
        <v>0</v>
      </c>
      <c r="P268" s="276"/>
      <c r="R268" s="460"/>
      <c r="S268" s="460"/>
      <c r="T268" s="460"/>
    </row>
    <row r="269" spans="1:20" ht="36" hidden="1" x14ac:dyDescent="0.25">
      <c r="A269" s="334">
        <v>7000</v>
      </c>
      <c r="B269" s="334" t="s">
        <v>286</v>
      </c>
      <c r="C269" s="335">
        <f t="shared" si="95"/>
        <v>0</v>
      </c>
      <c r="D269" s="336">
        <f t="shared" ref="D269:O269" si="106">SUM(D270,D281)</f>
        <v>0</v>
      </c>
      <c r="E269" s="341">
        <f t="shared" si="106"/>
        <v>0</v>
      </c>
      <c r="F269" s="477">
        <f t="shared" si="106"/>
        <v>0</v>
      </c>
      <c r="G269" s="336">
        <f t="shared" si="106"/>
        <v>0</v>
      </c>
      <c r="H269" s="339">
        <f t="shared" si="106"/>
        <v>0</v>
      </c>
      <c r="I269" s="340">
        <f t="shared" si="106"/>
        <v>0</v>
      </c>
      <c r="J269" s="339">
        <f t="shared" si="106"/>
        <v>0</v>
      </c>
      <c r="K269" s="341">
        <f t="shared" si="106"/>
        <v>0</v>
      </c>
      <c r="L269" s="478">
        <f t="shared" si="106"/>
        <v>0</v>
      </c>
      <c r="M269" s="342">
        <f t="shared" si="106"/>
        <v>0</v>
      </c>
      <c r="N269" s="343">
        <f t="shared" si="106"/>
        <v>0</v>
      </c>
      <c r="O269" s="344">
        <f t="shared" si="106"/>
        <v>0</v>
      </c>
      <c r="P269" s="345"/>
      <c r="R269" s="460"/>
      <c r="S269" s="460"/>
      <c r="T269" s="460"/>
    </row>
    <row r="270" spans="1:20" ht="24" hidden="1" x14ac:dyDescent="0.25">
      <c r="A270" s="90">
        <v>7200</v>
      </c>
      <c r="B270" s="251" t="s">
        <v>287</v>
      </c>
      <c r="C270" s="91">
        <f t="shared" si="95"/>
        <v>0</v>
      </c>
      <c r="D270" s="252">
        <f t="shared" ref="D270:O270" si="107">SUM(D271,D272,D275,D276,D280)</f>
        <v>0</v>
      </c>
      <c r="E270" s="104">
        <f t="shared" si="107"/>
        <v>0</v>
      </c>
      <c r="F270" s="435">
        <f t="shared" si="107"/>
        <v>0</v>
      </c>
      <c r="G270" s="252">
        <f t="shared" si="107"/>
        <v>0</v>
      </c>
      <c r="H270" s="103">
        <f t="shared" si="107"/>
        <v>0</v>
      </c>
      <c r="I270" s="105">
        <f t="shared" si="107"/>
        <v>0</v>
      </c>
      <c r="J270" s="103">
        <f t="shared" si="107"/>
        <v>0</v>
      </c>
      <c r="K270" s="104">
        <f t="shared" si="107"/>
        <v>0</v>
      </c>
      <c r="L270" s="438">
        <f t="shared" si="107"/>
        <v>0</v>
      </c>
      <c r="M270" s="254">
        <f t="shared" si="107"/>
        <v>0</v>
      </c>
      <c r="N270" s="255">
        <f t="shared" si="107"/>
        <v>0</v>
      </c>
      <c r="O270" s="256">
        <f t="shared" si="107"/>
        <v>0</v>
      </c>
      <c r="P270" s="257"/>
      <c r="R270" s="460"/>
      <c r="S270" s="460"/>
      <c r="T270" s="460"/>
    </row>
    <row r="271" spans="1:20" ht="24" hidden="1" x14ac:dyDescent="0.25">
      <c r="A271" s="421">
        <v>7210</v>
      </c>
      <c r="B271" s="107" t="s">
        <v>288</v>
      </c>
      <c r="C271" s="108">
        <f t="shared" si="95"/>
        <v>0</v>
      </c>
      <c r="D271" s="266"/>
      <c r="E271" s="115"/>
      <c r="F271" s="464">
        <f>D271+E271</f>
        <v>0</v>
      </c>
      <c r="G271" s="266"/>
      <c r="H271" s="114"/>
      <c r="I271" s="269">
        <f>G271+H271</f>
        <v>0</v>
      </c>
      <c r="J271" s="114"/>
      <c r="K271" s="115"/>
      <c r="L271" s="465">
        <f>J271+K271</f>
        <v>0</v>
      </c>
      <c r="M271" s="270"/>
      <c r="N271" s="115"/>
      <c r="O271" s="269">
        <f>M271+N271</f>
        <v>0</v>
      </c>
      <c r="P271" s="271"/>
      <c r="R271" s="460"/>
      <c r="S271" s="460"/>
      <c r="T271" s="460"/>
    </row>
    <row r="272" spans="1:20" s="346" customFormat="1" ht="36" hidden="1" x14ac:dyDescent="0.25">
      <c r="A272" s="277">
        <v>7220</v>
      </c>
      <c r="B272" s="119" t="s">
        <v>289</v>
      </c>
      <c r="C272" s="120">
        <f t="shared" si="95"/>
        <v>0</v>
      </c>
      <c r="D272" s="278">
        <f t="shared" ref="D272:O272" si="108">SUM(D273:D274)</f>
        <v>0</v>
      </c>
      <c r="E272" s="281">
        <f t="shared" si="108"/>
        <v>0</v>
      </c>
      <c r="F272" s="429">
        <f t="shared" si="108"/>
        <v>0</v>
      </c>
      <c r="G272" s="278">
        <f t="shared" si="108"/>
        <v>0</v>
      </c>
      <c r="H272" s="280">
        <f t="shared" si="108"/>
        <v>0</v>
      </c>
      <c r="I272" s="274">
        <f t="shared" si="108"/>
        <v>0</v>
      </c>
      <c r="J272" s="280">
        <f t="shared" si="108"/>
        <v>0</v>
      </c>
      <c r="K272" s="281">
        <f t="shared" si="108"/>
        <v>0</v>
      </c>
      <c r="L272" s="466">
        <f t="shared" si="108"/>
        <v>0</v>
      </c>
      <c r="M272" s="120">
        <f t="shared" si="108"/>
        <v>0</v>
      </c>
      <c r="N272" s="281">
        <f t="shared" si="108"/>
        <v>0</v>
      </c>
      <c r="O272" s="274">
        <f t="shared" si="108"/>
        <v>0</v>
      </c>
      <c r="P272" s="276"/>
      <c r="R272" s="460"/>
      <c r="S272" s="460"/>
      <c r="T272" s="460"/>
    </row>
    <row r="273" spans="1:20" s="346" customFormat="1" ht="36" hidden="1" x14ac:dyDescent="0.25">
      <c r="A273" s="67">
        <v>7221</v>
      </c>
      <c r="B273" s="119" t="s">
        <v>290</v>
      </c>
      <c r="C273" s="120">
        <f t="shared" si="95"/>
        <v>0</v>
      </c>
      <c r="D273" s="272"/>
      <c r="E273" s="127"/>
      <c r="F273" s="429">
        <f>D273+E273</f>
        <v>0</v>
      </c>
      <c r="G273" s="272"/>
      <c r="H273" s="126"/>
      <c r="I273" s="274">
        <f>G273+H273</f>
        <v>0</v>
      </c>
      <c r="J273" s="126"/>
      <c r="K273" s="127"/>
      <c r="L273" s="466">
        <f>J273+K273</f>
        <v>0</v>
      </c>
      <c r="M273" s="275"/>
      <c r="N273" s="127"/>
      <c r="O273" s="274">
        <f>M273+N273</f>
        <v>0</v>
      </c>
      <c r="P273" s="276"/>
      <c r="R273" s="460"/>
      <c r="S273" s="460"/>
      <c r="T273" s="460"/>
    </row>
    <row r="274" spans="1:20" s="346" customFormat="1" ht="36" hidden="1" x14ac:dyDescent="0.25">
      <c r="A274" s="67">
        <v>7222</v>
      </c>
      <c r="B274" s="119" t="s">
        <v>291</v>
      </c>
      <c r="C274" s="120">
        <f t="shared" si="95"/>
        <v>0</v>
      </c>
      <c r="D274" s="272"/>
      <c r="E274" s="127"/>
      <c r="F274" s="429">
        <f>D274+E274</f>
        <v>0</v>
      </c>
      <c r="G274" s="272"/>
      <c r="H274" s="126"/>
      <c r="I274" s="274">
        <f>G274+H274</f>
        <v>0</v>
      </c>
      <c r="J274" s="126"/>
      <c r="K274" s="127"/>
      <c r="L274" s="466">
        <f>J274+K274</f>
        <v>0</v>
      </c>
      <c r="M274" s="275"/>
      <c r="N274" s="127"/>
      <c r="O274" s="274">
        <f>M274+N274</f>
        <v>0</v>
      </c>
      <c r="P274" s="276"/>
      <c r="R274" s="460"/>
      <c r="S274" s="460"/>
      <c r="T274" s="460"/>
    </row>
    <row r="275" spans="1:20" ht="24" hidden="1" x14ac:dyDescent="0.25">
      <c r="A275" s="277">
        <v>7230</v>
      </c>
      <c r="B275" s="119" t="s">
        <v>292</v>
      </c>
      <c r="C275" s="120">
        <f t="shared" si="95"/>
        <v>0</v>
      </c>
      <c r="D275" s="272"/>
      <c r="E275" s="127"/>
      <c r="F275" s="429">
        <f>D275+E275</f>
        <v>0</v>
      </c>
      <c r="G275" s="272"/>
      <c r="H275" s="126"/>
      <c r="I275" s="274">
        <f>G275+H275</f>
        <v>0</v>
      </c>
      <c r="J275" s="126"/>
      <c r="K275" s="127"/>
      <c r="L275" s="466">
        <f>J275+K275</f>
        <v>0</v>
      </c>
      <c r="M275" s="275"/>
      <c r="N275" s="127"/>
      <c r="O275" s="274">
        <f>M275+N275</f>
        <v>0</v>
      </c>
      <c r="P275" s="276"/>
      <c r="R275" s="460"/>
      <c r="S275" s="460"/>
      <c r="T275" s="460"/>
    </row>
    <row r="276" spans="1:20" ht="24" hidden="1" x14ac:dyDescent="0.25">
      <c r="A276" s="277">
        <v>7240</v>
      </c>
      <c r="B276" s="119" t="s">
        <v>293</v>
      </c>
      <c r="C276" s="120">
        <f t="shared" si="95"/>
        <v>0</v>
      </c>
      <c r="D276" s="278">
        <f t="shared" ref="D276:O276" si="109">SUM(D277:D279)</f>
        <v>0</v>
      </c>
      <c r="E276" s="281">
        <f t="shared" si="109"/>
        <v>0</v>
      </c>
      <c r="F276" s="429">
        <f t="shared" si="109"/>
        <v>0</v>
      </c>
      <c r="G276" s="278">
        <f t="shared" si="109"/>
        <v>0</v>
      </c>
      <c r="H276" s="280">
        <f t="shared" si="109"/>
        <v>0</v>
      </c>
      <c r="I276" s="274">
        <f t="shared" si="109"/>
        <v>0</v>
      </c>
      <c r="J276" s="280">
        <f t="shared" si="109"/>
        <v>0</v>
      </c>
      <c r="K276" s="281">
        <f t="shared" si="109"/>
        <v>0</v>
      </c>
      <c r="L276" s="466">
        <f t="shared" si="109"/>
        <v>0</v>
      </c>
      <c r="M276" s="120">
        <f t="shared" si="109"/>
        <v>0</v>
      </c>
      <c r="N276" s="281">
        <f t="shared" si="109"/>
        <v>0</v>
      </c>
      <c r="O276" s="274">
        <f t="shared" si="109"/>
        <v>0</v>
      </c>
      <c r="P276" s="276"/>
      <c r="R276" s="460"/>
      <c r="S276" s="460"/>
      <c r="T276" s="460"/>
    </row>
    <row r="277" spans="1:20" ht="48" hidden="1" x14ac:dyDescent="0.25">
      <c r="A277" s="67">
        <v>7245</v>
      </c>
      <c r="B277" s="119" t="s">
        <v>294</v>
      </c>
      <c r="C277" s="120">
        <f t="shared" si="95"/>
        <v>0</v>
      </c>
      <c r="D277" s="272"/>
      <c r="E277" s="127"/>
      <c r="F277" s="429">
        <f>D277+E277</f>
        <v>0</v>
      </c>
      <c r="G277" s="272"/>
      <c r="H277" s="126"/>
      <c r="I277" s="274">
        <f>G277+H277</f>
        <v>0</v>
      </c>
      <c r="J277" s="126"/>
      <c r="K277" s="127"/>
      <c r="L277" s="466">
        <f>J277+K277</f>
        <v>0</v>
      </c>
      <c r="M277" s="275"/>
      <c r="N277" s="127"/>
      <c r="O277" s="274">
        <f>M277+N277</f>
        <v>0</v>
      </c>
      <c r="P277" s="276"/>
      <c r="R277" s="460"/>
      <c r="S277" s="460"/>
      <c r="T277" s="460"/>
    </row>
    <row r="278" spans="1:20" ht="84.75" hidden="1" customHeight="1" x14ac:dyDescent="0.25">
      <c r="A278" s="67">
        <v>7246</v>
      </c>
      <c r="B278" s="119" t="s">
        <v>295</v>
      </c>
      <c r="C278" s="120">
        <f t="shared" si="95"/>
        <v>0</v>
      </c>
      <c r="D278" s="272"/>
      <c r="E278" s="127"/>
      <c r="F278" s="429">
        <f>D278+E278</f>
        <v>0</v>
      </c>
      <c r="G278" s="272"/>
      <c r="H278" s="126"/>
      <c r="I278" s="274">
        <f>G278+H278</f>
        <v>0</v>
      </c>
      <c r="J278" s="126"/>
      <c r="K278" s="127"/>
      <c r="L278" s="466">
        <f>J278+K278</f>
        <v>0</v>
      </c>
      <c r="M278" s="275"/>
      <c r="N278" s="127"/>
      <c r="O278" s="274">
        <f>M278+N278</f>
        <v>0</v>
      </c>
      <c r="P278" s="276"/>
      <c r="R278" s="460"/>
      <c r="S278" s="460"/>
      <c r="T278" s="460"/>
    </row>
    <row r="279" spans="1:20" ht="36" hidden="1" x14ac:dyDescent="0.25">
      <c r="A279" s="67">
        <v>7247</v>
      </c>
      <c r="B279" s="119" t="s">
        <v>296</v>
      </c>
      <c r="C279" s="120">
        <f t="shared" si="95"/>
        <v>0</v>
      </c>
      <c r="D279" s="272"/>
      <c r="E279" s="127"/>
      <c r="F279" s="429">
        <f>D279+E279</f>
        <v>0</v>
      </c>
      <c r="G279" s="272"/>
      <c r="H279" s="126"/>
      <c r="I279" s="274">
        <f>G279+H279</f>
        <v>0</v>
      </c>
      <c r="J279" s="126"/>
      <c r="K279" s="127"/>
      <c r="L279" s="466">
        <f>J279+K279</f>
        <v>0</v>
      </c>
      <c r="M279" s="275"/>
      <c r="N279" s="127"/>
      <c r="O279" s="274">
        <f>M279+N279</f>
        <v>0</v>
      </c>
      <c r="P279" s="276"/>
      <c r="R279" s="460"/>
      <c r="S279" s="460"/>
      <c r="T279" s="460"/>
    </row>
    <row r="280" spans="1:20" ht="24" hidden="1" x14ac:dyDescent="0.25">
      <c r="A280" s="421">
        <v>7260</v>
      </c>
      <c r="B280" s="107" t="s">
        <v>297</v>
      </c>
      <c r="C280" s="108">
        <f t="shared" si="95"/>
        <v>0</v>
      </c>
      <c r="D280" s="266"/>
      <c r="E280" s="115"/>
      <c r="F280" s="464">
        <f>D280+E280</f>
        <v>0</v>
      </c>
      <c r="G280" s="266"/>
      <c r="H280" s="114"/>
      <c r="I280" s="269">
        <f>G280+H280</f>
        <v>0</v>
      </c>
      <c r="J280" s="114"/>
      <c r="K280" s="115"/>
      <c r="L280" s="465">
        <f>J280+K280</f>
        <v>0</v>
      </c>
      <c r="M280" s="270"/>
      <c r="N280" s="115"/>
      <c r="O280" s="269">
        <f>M280+N280</f>
        <v>0</v>
      </c>
      <c r="P280" s="271"/>
      <c r="R280" s="460"/>
      <c r="S280" s="460"/>
      <c r="T280" s="460"/>
    </row>
    <row r="281" spans="1:20" hidden="1" x14ac:dyDescent="0.25">
      <c r="A281" s="188">
        <v>7700</v>
      </c>
      <c r="B281" s="146" t="s">
        <v>298</v>
      </c>
      <c r="C281" s="147">
        <f t="shared" si="95"/>
        <v>0</v>
      </c>
      <c r="D281" s="347">
        <f t="shared" ref="D281:O281" si="110">D282</f>
        <v>0</v>
      </c>
      <c r="E281" s="293">
        <f t="shared" si="110"/>
        <v>0</v>
      </c>
      <c r="F281" s="303">
        <f t="shared" si="110"/>
        <v>0</v>
      </c>
      <c r="G281" s="347">
        <f t="shared" si="110"/>
        <v>0</v>
      </c>
      <c r="H281" s="349">
        <f t="shared" si="110"/>
        <v>0</v>
      </c>
      <c r="I281" s="294">
        <f t="shared" si="110"/>
        <v>0</v>
      </c>
      <c r="J281" s="349">
        <f t="shared" si="110"/>
        <v>0</v>
      </c>
      <c r="K281" s="293">
        <f t="shared" si="110"/>
        <v>0</v>
      </c>
      <c r="L281" s="479">
        <f t="shared" si="110"/>
        <v>0</v>
      </c>
      <c r="M281" s="147">
        <f t="shared" si="110"/>
        <v>0</v>
      </c>
      <c r="N281" s="293">
        <f t="shared" si="110"/>
        <v>0</v>
      </c>
      <c r="O281" s="294">
        <f t="shared" si="110"/>
        <v>0</v>
      </c>
      <c r="P281" s="295"/>
      <c r="R281" s="460"/>
      <c r="S281" s="460"/>
      <c r="T281" s="460"/>
    </row>
    <row r="282" spans="1:20" hidden="1" x14ac:dyDescent="0.25">
      <c r="A282" s="258">
        <v>7720</v>
      </c>
      <c r="B282" s="107" t="s">
        <v>299</v>
      </c>
      <c r="C282" s="133">
        <f t="shared" si="95"/>
        <v>0</v>
      </c>
      <c r="D282" s="350"/>
      <c r="E282" s="140"/>
      <c r="F282" s="452">
        <f>D282+E282</f>
        <v>0</v>
      </c>
      <c r="G282" s="350"/>
      <c r="H282" s="139"/>
      <c r="I282" s="305">
        <f>G282+H282</f>
        <v>0</v>
      </c>
      <c r="J282" s="139"/>
      <c r="K282" s="140"/>
      <c r="L282" s="480">
        <f>J282+K282</f>
        <v>0</v>
      </c>
      <c r="M282" s="352"/>
      <c r="N282" s="140"/>
      <c r="O282" s="305">
        <f>M282+N282</f>
        <v>0</v>
      </c>
      <c r="P282" s="306"/>
      <c r="R282" s="460"/>
      <c r="S282" s="460"/>
      <c r="T282" s="460"/>
    </row>
    <row r="283" spans="1:20" hidden="1" x14ac:dyDescent="0.25">
      <c r="A283" s="296"/>
      <c r="B283" s="119" t="s">
        <v>300</v>
      </c>
      <c r="C283" s="120">
        <f t="shared" si="95"/>
        <v>0</v>
      </c>
      <c r="D283" s="278">
        <f t="shared" ref="D283:O283" si="111">SUM(D284:D285)</f>
        <v>0</v>
      </c>
      <c r="E283" s="281">
        <f t="shared" si="111"/>
        <v>0</v>
      </c>
      <c r="F283" s="429">
        <f t="shared" si="111"/>
        <v>0</v>
      </c>
      <c r="G283" s="278">
        <f t="shared" si="111"/>
        <v>0</v>
      </c>
      <c r="H283" s="280">
        <f t="shared" si="111"/>
        <v>0</v>
      </c>
      <c r="I283" s="274">
        <f t="shared" si="111"/>
        <v>0</v>
      </c>
      <c r="J283" s="280">
        <f t="shared" si="111"/>
        <v>0</v>
      </c>
      <c r="K283" s="281">
        <f t="shared" si="111"/>
        <v>0</v>
      </c>
      <c r="L283" s="466">
        <f t="shared" si="111"/>
        <v>0</v>
      </c>
      <c r="M283" s="120">
        <f t="shared" si="111"/>
        <v>0</v>
      </c>
      <c r="N283" s="281">
        <f t="shared" si="111"/>
        <v>0</v>
      </c>
      <c r="O283" s="274">
        <f t="shared" si="111"/>
        <v>0</v>
      </c>
      <c r="P283" s="276"/>
      <c r="R283" s="460"/>
      <c r="S283" s="460"/>
      <c r="T283" s="460"/>
    </row>
    <row r="284" spans="1:20" hidden="1" x14ac:dyDescent="0.25">
      <c r="A284" s="296" t="s">
        <v>301</v>
      </c>
      <c r="B284" s="67" t="s">
        <v>302</v>
      </c>
      <c r="C284" s="120">
        <f t="shared" si="95"/>
        <v>0</v>
      </c>
      <c r="D284" s="272"/>
      <c r="E284" s="127"/>
      <c r="F284" s="429">
        <f>D284+E284</f>
        <v>0</v>
      </c>
      <c r="G284" s="272"/>
      <c r="H284" s="126"/>
      <c r="I284" s="274">
        <f>G284+H284</f>
        <v>0</v>
      </c>
      <c r="J284" s="126"/>
      <c r="K284" s="127"/>
      <c r="L284" s="466">
        <f>J284+K284</f>
        <v>0</v>
      </c>
      <c r="M284" s="275"/>
      <c r="N284" s="127"/>
      <c r="O284" s="274">
        <f>M284+N284</f>
        <v>0</v>
      </c>
      <c r="P284" s="276"/>
      <c r="R284" s="460"/>
      <c r="S284" s="460"/>
      <c r="T284" s="460"/>
    </row>
    <row r="285" spans="1:20" ht="24" hidden="1" x14ac:dyDescent="0.25">
      <c r="A285" s="296" t="s">
        <v>303</v>
      </c>
      <c r="B285" s="353" t="s">
        <v>304</v>
      </c>
      <c r="C285" s="108">
        <f t="shared" si="95"/>
        <v>0</v>
      </c>
      <c r="D285" s="266"/>
      <c r="E285" s="115"/>
      <c r="F285" s="464">
        <f>D285+E285</f>
        <v>0</v>
      </c>
      <c r="G285" s="266"/>
      <c r="H285" s="114"/>
      <c r="I285" s="269">
        <f>G285+H285</f>
        <v>0</v>
      </c>
      <c r="J285" s="114"/>
      <c r="K285" s="115"/>
      <c r="L285" s="465">
        <f>J285+K285</f>
        <v>0</v>
      </c>
      <c r="M285" s="270"/>
      <c r="N285" s="115"/>
      <c r="O285" s="269">
        <f>M285+N285</f>
        <v>0</v>
      </c>
      <c r="P285" s="271"/>
      <c r="R285" s="460"/>
      <c r="S285" s="460"/>
      <c r="T285" s="460"/>
    </row>
    <row r="286" spans="1:20" ht="12.75" thickBot="1" x14ac:dyDescent="0.3">
      <c r="A286" s="354"/>
      <c r="B286" s="354" t="s">
        <v>305</v>
      </c>
      <c r="C286" s="355">
        <f t="shared" si="95"/>
        <v>815698</v>
      </c>
      <c r="D286" s="356">
        <f t="shared" ref="D286:O286" si="112">SUM(D283,D269,D230,D195,D187,D173,D75,D53)</f>
        <v>568035</v>
      </c>
      <c r="E286" s="357">
        <f t="shared" si="112"/>
        <v>0</v>
      </c>
      <c r="F286" s="358">
        <f t="shared" si="112"/>
        <v>568035</v>
      </c>
      <c r="G286" s="356">
        <f t="shared" si="112"/>
        <v>216644</v>
      </c>
      <c r="H286" s="481">
        <f t="shared" si="112"/>
        <v>0</v>
      </c>
      <c r="I286" s="358">
        <f t="shared" si="112"/>
        <v>216644</v>
      </c>
      <c r="J286" s="359">
        <f t="shared" si="112"/>
        <v>31019</v>
      </c>
      <c r="K286" s="357">
        <f t="shared" si="112"/>
        <v>0</v>
      </c>
      <c r="L286" s="358">
        <f t="shared" si="112"/>
        <v>31019</v>
      </c>
      <c r="M286" s="355">
        <f t="shared" si="112"/>
        <v>0</v>
      </c>
      <c r="N286" s="361">
        <f t="shared" si="112"/>
        <v>0</v>
      </c>
      <c r="O286" s="360">
        <f t="shared" si="112"/>
        <v>0</v>
      </c>
      <c r="P286" s="362"/>
      <c r="R286" s="460"/>
      <c r="S286" s="460"/>
      <c r="T286" s="460"/>
    </row>
    <row r="287" spans="1:20" s="34" customFormat="1" ht="13.5" thickTop="1" thickBot="1" x14ac:dyDescent="0.3">
      <c r="A287" s="838" t="s">
        <v>306</v>
      </c>
      <c r="B287" s="839"/>
      <c r="C287" s="363">
        <f t="shared" si="95"/>
        <v>-4355</v>
      </c>
      <c r="D287" s="364">
        <f t="shared" ref="D287:I287" si="113">SUM(D24,D25,D41)-D51</f>
        <v>0</v>
      </c>
      <c r="E287" s="365">
        <f t="shared" si="113"/>
        <v>0</v>
      </c>
      <c r="F287" s="366">
        <f t="shared" si="113"/>
        <v>0</v>
      </c>
      <c r="G287" s="364">
        <f t="shared" si="113"/>
        <v>0</v>
      </c>
      <c r="H287" s="483">
        <f t="shared" si="113"/>
        <v>0</v>
      </c>
      <c r="I287" s="366">
        <f t="shared" si="113"/>
        <v>0</v>
      </c>
      <c r="J287" s="367">
        <f>(J26+J43)-J51</f>
        <v>-4355</v>
      </c>
      <c r="K287" s="365">
        <f>(K26+K43)-K51</f>
        <v>0</v>
      </c>
      <c r="L287" s="366">
        <f>(L26+L43)-L51</f>
        <v>-4355</v>
      </c>
      <c r="M287" s="363">
        <f>M45-M51</f>
        <v>0</v>
      </c>
      <c r="N287" s="369">
        <f>N45-N51</f>
        <v>0</v>
      </c>
      <c r="O287" s="368">
        <f>O45-O51</f>
        <v>0</v>
      </c>
      <c r="P287" s="370"/>
      <c r="R287" s="460"/>
      <c r="S287" s="460"/>
      <c r="T287" s="460"/>
    </row>
    <row r="288" spans="1:20" s="34" customFormat="1" ht="12.75" thickTop="1" x14ac:dyDescent="0.25">
      <c r="A288" s="840" t="s">
        <v>307</v>
      </c>
      <c r="B288" s="841"/>
      <c r="C288" s="371">
        <f t="shared" si="95"/>
        <v>4355</v>
      </c>
      <c r="D288" s="372">
        <f t="shared" ref="D288:O288" si="114">SUM(D289,D290)-D297+D298</f>
        <v>0</v>
      </c>
      <c r="E288" s="373">
        <f t="shared" si="114"/>
        <v>0</v>
      </c>
      <c r="F288" s="374">
        <f t="shared" si="114"/>
        <v>0</v>
      </c>
      <c r="G288" s="372">
        <f t="shared" si="114"/>
        <v>0</v>
      </c>
      <c r="H288" s="485">
        <f t="shared" si="114"/>
        <v>0</v>
      </c>
      <c r="I288" s="374">
        <f t="shared" si="114"/>
        <v>0</v>
      </c>
      <c r="J288" s="375">
        <f t="shared" si="114"/>
        <v>4355</v>
      </c>
      <c r="K288" s="373">
        <f t="shared" si="114"/>
        <v>0</v>
      </c>
      <c r="L288" s="374">
        <f t="shared" si="114"/>
        <v>4355</v>
      </c>
      <c r="M288" s="371">
        <f t="shared" si="114"/>
        <v>0</v>
      </c>
      <c r="N288" s="377">
        <f t="shared" si="114"/>
        <v>0</v>
      </c>
      <c r="O288" s="376">
        <f t="shared" si="114"/>
        <v>0</v>
      </c>
      <c r="P288" s="378"/>
      <c r="R288" s="460"/>
      <c r="S288" s="460"/>
      <c r="T288" s="460"/>
    </row>
    <row r="289" spans="1:20" s="34" customFormat="1" ht="12.75" thickBot="1" x14ac:dyDescent="0.3">
      <c r="A289" s="215" t="s">
        <v>308</v>
      </c>
      <c r="B289" s="215" t="s">
        <v>309</v>
      </c>
      <c r="C289" s="216">
        <f t="shared" si="95"/>
        <v>4355</v>
      </c>
      <c r="D289" s="217">
        <f t="shared" ref="D289:O289" si="115">D21-D283</f>
        <v>0</v>
      </c>
      <c r="E289" s="222">
        <f t="shared" si="115"/>
        <v>0</v>
      </c>
      <c r="F289" s="486">
        <f t="shared" si="115"/>
        <v>0</v>
      </c>
      <c r="G289" s="217">
        <f t="shared" si="115"/>
        <v>0</v>
      </c>
      <c r="H289" s="220">
        <f t="shared" si="115"/>
        <v>0</v>
      </c>
      <c r="I289" s="221">
        <f t="shared" si="115"/>
        <v>0</v>
      </c>
      <c r="J289" s="220">
        <f t="shared" si="115"/>
        <v>4355</v>
      </c>
      <c r="K289" s="222">
        <f t="shared" si="115"/>
        <v>0</v>
      </c>
      <c r="L289" s="458">
        <f t="shared" si="115"/>
        <v>4355</v>
      </c>
      <c r="M289" s="216">
        <f t="shared" si="115"/>
        <v>0</v>
      </c>
      <c r="N289" s="222">
        <f t="shared" si="115"/>
        <v>0</v>
      </c>
      <c r="O289" s="221">
        <f t="shared" si="115"/>
        <v>0</v>
      </c>
      <c r="P289" s="223"/>
      <c r="R289" s="460"/>
      <c r="S289" s="460"/>
      <c r="T289" s="460"/>
    </row>
    <row r="290" spans="1:20" s="34" customFormat="1" ht="12.75" hidden="1" thickTop="1" x14ac:dyDescent="0.25">
      <c r="A290" s="379" t="s">
        <v>310</v>
      </c>
      <c r="B290" s="379" t="s">
        <v>311</v>
      </c>
      <c r="C290" s="371">
        <f t="shared" si="95"/>
        <v>0</v>
      </c>
      <c r="D290" s="372">
        <f t="shared" ref="D290:O290" si="116">SUM(D291,D293,D295)-SUM(D292,D294,D296)</f>
        <v>0</v>
      </c>
      <c r="E290" s="377">
        <f t="shared" si="116"/>
        <v>0</v>
      </c>
      <c r="F290" s="484">
        <f t="shared" si="116"/>
        <v>0</v>
      </c>
      <c r="G290" s="372">
        <f t="shared" si="116"/>
        <v>0</v>
      </c>
      <c r="H290" s="375">
        <f t="shared" si="116"/>
        <v>0</v>
      </c>
      <c r="I290" s="376">
        <f t="shared" si="116"/>
        <v>0</v>
      </c>
      <c r="J290" s="375">
        <f t="shared" si="116"/>
        <v>0</v>
      </c>
      <c r="K290" s="377">
        <f t="shared" si="116"/>
        <v>0</v>
      </c>
      <c r="L290" s="485">
        <f t="shared" si="116"/>
        <v>0</v>
      </c>
      <c r="M290" s="371">
        <f t="shared" si="116"/>
        <v>0</v>
      </c>
      <c r="N290" s="377">
        <f t="shared" si="116"/>
        <v>0</v>
      </c>
      <c r="O290" s="376">
        <f t="shared" si="116"/>
        <v>0</v>
      </c>
      <c r="P290" s="378"/>
      <c r="R290" s="460"/>
      <c r="S290" s="460"/>
      <c r="T290" s="460"/>
    </row>
    <row r="291" spans="1:20" ht="12.75" hidden="1" thickTop="1" x14ac:dyDescent="0.25">
      <c r="A291" s="380" t="s">
        <v>312</v>
      </c>
      <c r="B291" s="198" t="s">
        <v>313</v>
      </c>
      <c r="C291" s="133">
        <f t="shared" si="95"/>
        <v>0</v>
      </c>
      <c r="D291" s="350"/>
      <c r="E291" s="140"/>
      <c r="F291" s="452">
        <f t="shared" ref="F291:F298" si="117">D291+E291</f>
        <v>0</v>
      </c>
      <c r="G291" s="350"/>
      <c r="H291" s="139"/>
      <c r="I291" s="305">
        <f t="shared" ref="I291:I298" si="118">G291+H291</f>
        <v>0</v>
      </c>
      <c r="J291" s="139"/>
      <c r="K291" s="140"/>
      <c r="L291" s="480">
        <f t="shared" ref="L291:L298" si="119">J291+K291</f>
        <v>0</v>
      </c>
      <c r="M291" s="352"/>
      <c r="N291" s="140"/>
      <c r="O291" s="305">
        <f t="shared" ref="O291:O298" si="120">M291+N291</f>
        <v>0</v>
      </c>
      <c r="P291" s="306"/>
      <c r="R291" s="460"/>
      <c r="S291" s="460"/>
      <c r="T291" s="460"/>
    </row>
    <row r="292" spans="1:20" ht="24.75" hidden="1" thickTop="1" x14ac:dyDescent="0.25">
      <c r="A292" s="296" t="s">
        <v>314</v>
      </c>
      <c r="B292" s="66" t="s">
        <v>315</v>
      </c>
      <c r="C292" s="120">
        <f t="shared" si="95"/>
        <v>0</v>
      </c>
      <c r="D292" s="272"/>
      <c r="E292" s="127"/>
      <c r="F292" s="429">
        <f t="shared" si="117"/>
        <v>0</v>
      </c>
      <c r="G292" s="272"/>
      <c r="H292" s="126"/>
      <c r="I292" s="274">
        <f t="shared" si="118"/>
        <v>0</v>
      </c>
      <c r="J292" s="126"/>
      <c r="K292" s="127"/>
      <c r="L292" s="466">
        <f t="shared" si="119"/>
        <v>0</v>
      </c>
      <c r="M292" s="275"/>
      <c r="N292" s="127"/>
      <c r="O292" s="274">
        <f t="shared" si="120"/>
        <v>0</v>
      </c>
      <c r="P292" s="276"/>
      <c r="R292" s="460"/>
      <c r="S292" s="460"/>
      <c r="T292" s="460"/>
    </row>
    <row r="293" spans="1:20" ht="12.75" hidden="1" thickTop="1" x14ac:dyDescent="0.25">
      <c r="A293" s="296" t="s">
        <v>316</v>
      </c>
      <c r="B293" s="66" t="s">
        <v>317</v>
      </c>
      <c r="C293" s="120">
        <f t="shared" si="95"/>
        <v>0</v>
      </c>
      <c r="D293" s="272"/>
      <c r="E293" s="127"/>
      <c r="F293" s="429">
        <f t="shared" si="117"/>
        <v>0</v>
      </c>
      <c r="G293" s="272"/>
      <c r="H293" s="126"/>
      <c r="I293" s="274">
        <f t="shared" si="118"/>
        <v>0</v>
      </c>
      <c r="J293" s="126"/>
      <c r="K293" s="127"/>
      <c r="L293" s="466">
        <f t="shared" si="119"/>
        <v>0</v>
      </c>
      <c r="M293" s="275"/>
      <c r="N293" s="127"/>
      <c r="O293" s="274">
        <f t="shared" si="120"/>
        <v>0</v>
      </c>
      <c r="P293" s="276"/>
      <c r="R293" s="460"/>
      <c r="S293" s="460"/>
      <c r="T293" s="460"/>
    </row>
    <row r="294" spans="1:20" ht="24.75" hidden="1" thickTop="1" x14ac:dyDescent="0.25">
      <c r="A294" s="296" t="s">
        <v>318</v>
      </c>
      <c r="B294" s="66" t="s">
        <v>319</v>
      </c>
      <c r="C294" s="120">
        <f t="shared" si="95"/>
        <v>0</v>
      </c>
      <c r="D294" s="272"/>
      <c r="E294" s="127"/>
      <c r="F294" s="429">
        <f t="shared" si="117"/>
        <v>0</v>
      </c>
      <c r="G294" s="272"/>
      <c r="H294" s="126"/>
      <c r="I294" s="274">
        <f t="shared" si="118"/>
        <v>0</v>
      </c>
      <c r="J294" s="126"/>
      <c r="K294" s="127"/>
      <c r="L294" s="466">
        <f t="shared" si="119"/>
        <v>0</v>
      </c>
      <c r="M294" s="275"/>
      <c r="N294" s="127"/>
      <c r="O294" s="274">
        <f t="shared" si="120"/>
        <v>0</v>
      </c>
      <c r="P294" s="276"/>
      <c r="R294" s="460"/>
      <c r="S294" s="460"/>
      <c r="T294" s="460"/>
    </row>
    <row r="295" spans="1:20" ht="12.75" hidden="1" thickTop="1" x14ac:dyDescent="0.25">
      <c r="A295" s="296" t="s">
        <v>320</v>
      </c>
      <c r="B295" s="66" t="s">
        <v>321</v>
      </c>
      <c r="C295" s="120">
        <f t="shared" si="95"/>
        <v>0</v>
      </c>
      <c r="D295" s="272"/>
      <c r="E295" s="127"/>
      <c r="F295" s="429">
        <f t="shared" si="117"/>
        <v>0</v>
      </c>
      <c r="G295" s="272"/>
      <c r="H295" s="126"/>
      <c r="I295" s="274">
        <f t="shared" si="118"/>
        <v>0</v>
      </c>
      <c r="J295" s="126"/>
      <c r="K295" s="127"/>
      <c r="L295" s="466">
        <f t="shared" si="119"/>
        <v>0</v>
      </c>
      <c r="M295" s="275"/>
      <c r="N295" s="127"/>
      <c r="O295" s="274">
        <f t="shared" si="120"/>
        <v>0</v>
      </c>
      <c r="P295" s="276"/>
      <c r="R295" s="460"/>
      <c r="S295" s="460"/>
      <c r="T295" s="460"/>
    </row>
    <row r="296" spans="1:20" ht="24.75" hidden="1" thickTop="1" x14ac:dyDescent="0.25">
      <c r="A296" s="381" t="s">
        <v>322</v>
      </c>
      <c r="B296" s="382" t="s">
        <v>323</v>
      </c>
      <c r="C296" s="309">
        <f t="shared" si="95"/>
        <v>0</v>
      </c>
      <c r="D296" s="314"/>
      <c r="E296" s="318"/>
      <c r="F296" s="472">
        <f t="shared" si="117"/>
        <v>0</v>
      </c>
      <c r="G296" s="314"/>
      <c r="H296" s="317"/>
      <c r="I296" s="311">
        <f t="shared" si="118"/>
        <v>0</v>
      </c>
      <c r="J296" s="317"/>
      <c r="K296" s="318"/>
      <c r="L296" s="473">
        <f t="shared" si="119"/>
        <v>0</v>
      </c>
      <c r="M296" s="319"/>
      <c r="N296" s="318"/>
      <c r="O296" s="311">
        <f t="shared" si="120"/>
        <v>0</v>
      </c>
      <c r="P296" s="312"/>
      <c r="R296" s="460"/>
      <c r="S296" s="460"/>
      <c r="T296" s="460"/>
    </row>
    <row r="297" spans="1:20" s="34" customFormat="1" ht="13.5" hidden="1" thickTop="1" thickBot="1" x14ac:dyDescent="0.3">
      <c r="A297" s="383" t="s">
        <v>324</v>
      </c>
      <c r="B297" s="383" t="s">
        <v>325</v>
      </c>
      <c r="C297" s="363">
        <f t="shared" si="95"/>
        <v>0</v>
      </c>
      <c r="D297" s="384"/>
      <c r="E297" s="387"/>
      <c r="F297" s="482">
        <f t="shared" si="117"/>
        <v>0</v>
      </c>
      <c r="G297" s="384"/>
      <c r="H297" s="386"/>
      <c r="I297" s="368">
        <f t="shared" si="118"/>
        <v>0</v>
      </c>
      <c r="J297" s="386"/>
      <c r="K297" s="387"/>
      <c r="L297" s="483">
        <f t="shared" si="119"/>
        <v>0</v>
      </c>
      <c r="M297" s="388"/>
      <c r="N297" s="387"/>
      <c r="O297" s="368">
        <f t="shared" si="120"/>
        <v>0</v>
      </c>
      <c r="P297" s="370"/>
      <c r="R297" s="460"/>
      <c r="S297" s="460"/>
      <c r="T297" s="460"/>
    </row>
    <row r="298" spans="1:20" s="34" customFormat="1" ht="48.75" hidden="1" thickTop="1" x14ac:dyDescent="0.25">
      <c r="A298" s="379" t="s">
        <v>326</v>
      </c>
      <c r="B298" s="389" t="s">
        <v>327</v>
      </c>
      <c r="C298" s="371">
        <f t="shared" si="95"/>
        <v>0</v>
      </c>
      <c r="D298" s="298"/>
      <c r="E298" s="301"/>
      <c r="F298" s="435">
        <f t="shared" si="117"/>
        <v>0</v>
      </c>
      <c r="G298" s="298"/>
      <c r="H298" s="300"/>
      <c r="I298" s="105">
        <f t="shared" si="118"/>
        <v>0</v>
      </c>
      <c r="J298" s="300"/>
      <c r="K298" s="301"/>
      <c r="L298" s="438">
        <f t="shared" si="119"/>
        <v>0</v>
      </c>
      <c r="M298" s="302"/>
      <c r="N298" s="301"/>
      <c r="O298" s="105">
        <f t="shared" si="120"/>
        <v>0</v>
      </c>
      <c r="P298" s="287"/>
      <c r="R298" s="460"/>
      <c r="S298" s="460"/>
      <c r="T298" s="460"/>
    </row>
    <row r="299" spans="1:20" ht="12.75" thickTop="1" x14ac:dyDescent="0.25">
      <c r="A299" s="4"/>
      <c r="B299" s="4"/>
      <c r="C299" s="4"/>
      <c r="D299" s="4"/>
      <c r="E299" s="4"/>
      <c r="F299" s="4"/>
      <c r="G299" s="4"/>
      <c r="H299" s="4"/>
      <c r="I299" s="4"/>
      <c r="J299" s="4"/>
      <c r="K299" s="4"/>
      <c r="L299" s="4"/>
      <c r="M299" s="4"/>
    </row>
    <row r="300" spans="1:20" x14ac:dyDescent="0.25">
      <c r="A300" s="4"/>
      <c r="B300" s="4"/>
      <c r="C300" s="4"/>
      <c r="D300" s="4"/>
      <c r="E300" s="4"/>
      <c r="F300" s="4"/>
      <c r="G300" s="4"/>
      <c r="H300" s="4"/>
      <c r="I300" s="4"/>
      <c r="J300" s="4"/>
      <c r="K300" s="4"/>
      <c r="L300" s="4"/>
      <c r="M300" s="4"/>
    </row>
    <row r="301" spans="1:20" x14ac:dyDescent="0.25">
      <c r="A301" s="4"/>
      <c r="B301" s="4"/>
      <c r="C301" s="4"/>
      <c r="D301" s="4"/>
      <c r="E301" s="4"/>
      <c r="F301" s="4"/>
      <c r="G301" s="4"/>
      <c r="H301" s="4"/>
      <c r="I301" s="4"/>
      <c r="J301" s="4"/>
      <c r="K301" s="4"/>
      <c r="L301" s="4"/>
      <c r="M301" s="4"/>
    </row>
    <row r="302" spans="1:20" x14ac:dyDescent="0.25">
      <c r="A302" s="4"/>
      <c r="B302" s="4"/>
      <c r="C302" s="4"/>
      <c r="D302" s="4"/>
      <c r="E302" s="4"/>
      <c r="F302" s="4"/>
      <c r="G302" s="4"/>
      <c r="H302" s="4"/>
      <c r="I302" s="4"/>
      <c r="J302" s="4"/>
      <c r="K302" s="4"/>
      <c r="L302" s="4"/>
      <c r="M302" s="4"/>
    </row>
    <row r="303" spans="1:20" x14ac:dyDescent="0.25">
      <c r="A303" s="4"/>
      <c r="B303" s="4"/>
      <c r="C303" s="4"/>
      <c r="D303" s="4"/>
      <c r="E303" s="4"/>
      <c r="F303" s="4"/>
      <c r="G303" s="4"/>
      <c r="H303" s="4"/>
      <c r="I303" s="4"/>
      <c r="J303" s="4"/>
      <c r="K303" s="4"/>
      <c r="L303" s="4"/>
      <c r="M303" s="4"/>
    </row>
    <row r="304" spans="1:20"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sheetData>
  <sheetProtection formatCells="0" formatColumns="0" formatRows="0"/>
  <autoFilter ref="A18:P298">
    <filterColumn colId="2">
      <filters blank="1">
        <filter val="1 100"/>
        <filter val="1 160"/>
        <filter val="1 238"/>
        <filter val="1 255"/>
        <filter val="1 325"/>
        <filter val="1 432"/>
        <filter val="1 499"/>
        <filter val="107 677"/>
        <filter val="120"/>
        <filter val="13 873"/>
        <filter val="140 916"/>
        <filter val="150"/>
        <filter val="158"/>
        <filter val="165 347"/>
        <filter val="18 806"/>
        <filter val="2 152"/>
        <filter val="2 500"/>
        <filter val="2 562"/>
        <filter val="2 667"/>
        <filter val="2 833"/>
        <filter val="2 993"/>
        <filter val="2 995"/>
        <filter val="21 617"/>
        <filter val="217"/>
        <filter val="217 212"/>
        <filter val="22 244"/>
        <filter val="230"/>
        <filter val="26 664"/>
        <filter val="26 785"/>
        <filter val="265"/>
        <filter val="27 965"/>
        <filter val="29 397"/>
        <filter val="29 532"/>
        <filter val="3 380"/>
        <filter val="3 645"/>
        <filter val="3 732"/>
        <filter val="3 991"/>
        <filter val="30 869"/>
        <filter val="31 781"/>
        <filter val="312"/>
        <filter val="33 239"/>
        <filter val="36 146"/>
        <filter val="392 027"/>
        <filter val="395"/>
        <filter val="4 088"/>
        <filter val="4 196"/>
        <filter val="4 355"/>
        <filter val="-4 355"/>
        <filter val="428 173"/>
        <filter val="433"/>
        <filter val="436"/>
        <filter val="47"/>
        <filter val="5 182"/>
        <filter val="5 212"/>
        <filter val="5 657"/>
        <filter val="51 707"/>
        <filter val="560"/>
        <filter val="569 089"/>
        <filter val="6 348"/>
        <filter val="6 986"/>
        <filter val="600"/>
        <filter val="61 751"/>
        <filter val="690"/>
        <filter val="7 020"/>
        <filter val="7 237"/>
        <filter val="70"/>
        <filter val="784 679"/>
        <filter val="786 301"/>
        <filter val="815 698"/>
        <filter val="84 465"/>
        <filter val="84 512"/>
        <filter val="869"/>
        <filter val="989"/>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30.pielikums Jūrmalas pilsētas domes
2018.gada 23.augusta saistošajiem noteikumiem Nr.31
(protokols Nr.11, 8.punkts)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view="pageLayout" zoomScaleNormal="100" workbookViewId="0">
      <selection activeCell="N6" sqref="N6"/>
    </sheetView>
  </sheetViews>
  <sheetFormatPr defaultColWidth="9.140625" defaultRowHeight="12" outlineLevelCol="1" x14ac:dyDescent="0.25"/>
  <cols>
    <col min="1" max="1" width="3.28515625" style="391" bestFit="1" customWidth="1"/>
    <col min="2" max="2" width="32" style="391" customWidth="1"/>
    <col min="3" max="3" width="10.5703125" style="391" customWidth="1"/>
    <col min="4" max="4" width="11" style="391" hidden="1" customWidth="1" outlineLevel="1"/>
    <col min="5" max="5" width="9.7109375" style="391" hidden="1" customWidth="1" outlineLevel="1"/>
    <col min="6" max="6" width="10.5703125" style="391" hidden="1" customWidth="1" outlineLevel="1"/>
    <col min="7" max="7" width="10.140625" style="391" hidden="1" customWidth="1" outlineLevel="1"/>
    <col min="8" max="8" width="11" style="391" customWidth="1" collapsed="1"/>
    <col min="9" max="9" width="11.42578125" style="391" customWidth="1"/>
    <col min="10" max="10" width="26.140625" style="391" hidden="1" customWidth="1" outlineLevel="1"/>
    <col min="11" max="11" width="17" style="391" customWidth="1" collapsed="1"/>
    <col min="12" max="16384" width="9.140625" style="391"/>
  </cols>
  <sheetData>
    <row r="1" spans="1:13" x14ac:dyDescent="0.2">
      <c r="K1" s="392" t="s">
        <v>328</v>
      </c>
    </row>
    <row r="2" spans="1:13" x14ac:dyDescent="0.2">
      <c r="K2" s="392" t="s">
        <v>329</v>
      </c>
    </row>
    <row r="3" spans="1:13" x14ac:dyDescent="0.25">
      <c r="A3" s="856" t="s">
        <v>2</v>
      </c>
      <c r="B3" s="856"/>
      <c r="C3" s="393" t="s">
        <v>3</v>
      </c>
    </row>
    <row r="4" spans="1:13" x14ac:dyDescent="0.25">
      <c r="A4" s="856" t="s">
        <v>4</v>
      </c>
      <c r="B4" s="856"/>
      <c r="C4" s="394" t="s">
        <v>5</v>
      </c>
    </row>
    <row r="5" spans="1:13" ht="15.75" x14ac:dyDescent="0.25">
      <c r="A5" s="857" t="s">
        <v>330</v>
      </c>
      <c r="B5" s="857"/>
      <c r="C5" s="857"/>
      <c r="D5" s="857"/>
      <c r="E5" s="857"/>
      <c r="F5" s="857"/>
      <c r="G5" s="857"/>
      <c r="H5" s="857"/>
      <c r="I5" s="857"/>
      <c r="J5" s="857"/>
      <c r="K5" s="857"/>
    </row>
    <row r="6" spans="1:13" ht="15.75" x14ac:dyDescent="0.25">
      <c r="A6" s="395"/>
      <c r="B6" s="395"/>
      <c r="C6" s="395"/>
      <c r="D6" s="395"/>
      <c r="E6" s="395"/>
      <c r="F6" s="395"/>
      <c r="G6" s="395"/>
      <c r="H6" s="395"/>
      <c r="I6" s="395"/>
      <c r="J6" s="395"/>
      <c r="K6" s="395"/>
    </row>
    <row r="7" spans="1:13" ht="15.75" x14ac:dyDescent="0.25">
      <c r="A7" s="391" t="s">
        <v>331</v>
      </c>
      <c r="C7" s="396"/>
      <c r="D7" s="396"/>
      <c r="E7" s="396"/>
      <c r="F7" s="396"/>
      <c r="G7" s="396"/>
      <c r="H7" s="396"/>
      <c r="I7" s="396"/>
      <c r="J7" s="396"/>
      <c r="K7" s="396"/>
    </row>
    <row r="8" spans="1:13" x14ac:dyDescent="0.25">
      <c r="A8" s="856" t="s">
        <v>332</v>
      </c>
      <c r="B8" s="856"/>
    </row>
    <row r="9" spans="1:13" x14ac:dyDescent="0.25">
      <c r="A9" s="856" t="s">
        <v>333</v>
      </c>
      <c r="B9" s="856"/>
      <c r="C9" s="397"/>
      <c r="D9" s="397"/>
      <c r="E9" s="397"/>
      <c r="F9" s="397"/>
      <c r="G9" s="397"/>
      <c r="H9" s="397"/>
      <c r="I9" s="397"/>
      <c r="J9" s="397"/>
      <c r="K9" s="397"/>
    </row>
    <row r="10" spans="1:13" s="398" customFormat="1" ht="25.5" customHeight="1" x14ac:dyDescent="0.2">
      <c r="A10" s="862" t="s">
        <v>334</v>
      </c>
      <c r="B10" s="862" t="s">
        <v>335</v>
      </c>
      <c r="C10" s="862" t="s">
        <v>336</v>
      </c>
      <c r="D10" s="858" t="s">
        <v>337</v>
      </c>
      <c r="E10" s="859"/>
      <c r="F10" s="872" t="s">
        <v>338</v>
      </c>
      <c r="G10" s="873"/>
      <c r="H10" s="858" t="s">
        <v>339</v>
      </c>
      <c r="I10" s="859"/>
      <c r="J10" s="860" t="s">
        <v>36</v>
      </c>
      <c r="K10" s="862" t="s">
        <v>340</v>
      </c>
    </row>
    <row r="11" spans="1:13" s="398" customFormat="1" ht="33.75" customHeight="1" x14ac:dyDescent="0.2">
      <c r="A11" s="863"/>
      <c r="B11" s="863"/>
      <c r="C11" s="863"/>
      <c r="D11" s="399" t="s">
        <v>26</v>
      </c>
      <c r="E11" s="400" t="s">
        <v>341</v>
      </c>
      <c r="F11" s="399" t="s">
        <v>26</v>
      </c>
      <c r="G11" s="400" t="s">
        <v>341</v>
      </c>
      <c r="H11" s="399" t="s">
        <v>26</v>
      </c>
      <c r="I11" s="400" t="s">
        <v>341</v>
      </c>
      <c r="J11" s="861"/>
      <c r="K11" s="863"/>
    </row>
    <row r="12" spans="1:13" ht="12.75" customHeight="1" x14ac:dyDescent="0.25">
      <c r="A12" s="864" t="s">
        <v>342</v>
      </c>
      <c r="B12" s="865"/>
      <c r="C12" s="401"/>
      <c r="D12" s="401">
        <f>SUM(D13:D32)</f>
        <v>482716</v>
      </c>
      <c r="E12" s="401">
        <f t="shared" ref="E12:I12" si="0">SUM(E13:E32)</f>
        <v>37070</v>
      </c>
      <c r="F12" s="401">
        <f t="shared" si="0"/>
        <v>0</v>
      </c>
      <c r="G12" s="401">
        <f t="shared" si="0"/>
        <v>0</v>
      </c>
      <c r="H12" s="401">
        <f t="shared" si="0"/>
        <v>482716</v>
      </c>
      <c r="I12" s="401">
        <f t="shared" si="0"/>
        <v>37070</v>
      </c>
      <c r="J12" s="401"/>
      <c r="K12" s="401"/>
    </row>
    <row r="13" spans="1:13" s="408" customFormat="1" ht="50.25" customHeight="1" x14ac:dyDescent="0.25">
      <c r="A13" s="402">
        <v>1</v>
      </c>
      <c r="B13" s="403" t="s">
        <v>343</v>
      </c>
      <c r="C13" s="417">
        <v>2279</v>
      </c>
      <c r="D13" s="405">
        <f>9700+4400</f>
        <v>14100</v>
      </c>
      <c r="E13" s="405"/>
      <c r="F13" s="405"/>
      <c r="G13" s="405"/>
      <c r="H13" s="405">
        <f>D13+F13</f>
        <v>14100</v>
      </c>
      <c r="I13" s="405">
        <f>E13+G13</f>
        <v>0</v>
      </c>
      <c r="J13" s="406"/>
      <c r="K13" s="407" t="s">
        <v>344</v>
      </c>
      <c r="M13" s="409"/>
    </row>
    <row r="14" spans="1:13" s="408" customFormat="1" x14ac:dyDescent="0.25">
      <c r="A14" s="402">
        <v>2</v>
      </c>
      <c r="B14" s="403" t="s">
        <v>345</v>
      </c>
      <c r="C14" s="417">
        <v>2239</v>
      </c>
      <c r="D14" s="405">
        <f>3400+1600</f>
        <v>5000</v>
      </c>
      <c r="E14" s="405"/>
      <c r="F14" s="405"/>
      <c r="G14" s="405"/>
      <c r="H14" s="405">
        <f t="shared" ref="H14:I30" si="1">D14+F14</f>
        <v>5000</v>
      </c>
      <c r="I14" s="405">
        <f t="shared" si="1"/>
        <v>0</v>
      </c>
      <c r="J14" s="406"/>
      <c r="K14" s="407" t="s">
        <v>346</v>
      </c>
    </row>
    <row r="15" spans="1:13" s="408" customFormat="1" ht="12" customHeight="1" x14ac:dyDescent="0.25">
      <c r="A15" s="866">
        <v>3</v>
      </c>
      <c r="B15" s="868" t="s">
        <v>347</v>
      </c>
      <c r="C15" s="417">
        <v>2312</v>
      </c>
      <c r="D15" s="405">
        <f>4500-1000</f>
        <v>3500</v>
      </c>
      <c r="E15" s="405"/>
      <c r="F15" s="405"/>
      <c r="G15" s="405"/>
      <c r="H15" s="405">
        <f t="shared" si="1"/>
        <v>3500</v>
      </c>
      <c r="I15" s="405">
        <f t="shared" si="1"/>
        <v>0</v>
      </c>
      <c r="J15" s="406"/>
      <c r="K15" s="870" t="s">
        <v>346</v>
      </c>
    </row>
    <row r="16" spans="1:13" s="408" customFormat="1" x14ac:dyDescent="0.25">
      <c r="A16" s="867"/>
      <c r="B16" s="869"/>
      <c r="C16" s="417">
        <v>2279</v>
      </c>
      <c r="D16" s="405">
        <v>1600</v>
      </c>
      <c r="E16" s="405"/>
      <c r="F16" s="405"/>
      <c r="G16" s="405"/>
      <c r="H16" s="405">
        <f t="shared" si="1"/>
        <v>1600</v>
      </c>
      <c r="I16" s="405">
        <f t="shared" si="1"/>
        <v>0</v>
      </c>
      <c r="J16" s="406"/>
      <c r="K16" s="871"/>
    </row>
    <row r="17" spans="1:11" s="408" customFormat="1" x14ac:dyDescent="0.25">
      <c r="A17" s="402">
        <v>4</v>
      </c>
      <c r="B17" s="403" t="s">
        <v>136</v>
      </c>
      <c r="C17" s="417">
        <v>2263</v>
      </c>
      <c r="D17" s="405">
        <v>24121</v>
      </c>
      <c r="E17" s="405"/>
      <c r="F17" s="405"/>
      <c r="G17" s="405"/>
      <c r="H17" s="405">
        <f t="shared" si="1"/>
        <v>24121</v>
      </c>
      <c r="I17" s="405">
        <f t="shared" si="1"/>
        <v>0</v>
      </c>
      <c r="J17" s="406"/>
      <c r="K17" s="407" t="s">
        <v>344</v>
      </c>
    </row>
    <row r="18" spans="1:11" s="408" customFormat="1" x14ac:dyDescent="0.25">
      <c r="A18" s="402">
        <v>5</v>
      </c>
      <c r="B18" s="403" t="s">
        <v>348</v>
      </c>
      <c r="C18" s="417">
        <v>2269</v>
      </c>
      <c r="D18" s="405">
        <v>3722</v>
      </c>
      <c r="E18" s="405"/>
      <c r="F18" s="405"/>
      <c r="G18" s="405"/>
      <c r="H18" s="405">
        <f t="shared" si="1"/>
        <v>3722</v>
      </c>
      <c r="I18" s="405">
        <f t="shared" si="1"/>
        <v>0</v>
      </c>
      <c r="J18" s="406"/>
      <c r="K18" s="407" t="s">
        <v>344</v>
      </c>
    </row>
    <row r="19" spans="1:11" s="408" customFormat="1" ht="15" customHeight="1" x14ac:dyDescent="0.25">
      <c r="A19" s="402">
        <v>6</v>
      </c>
      <c r="B19" s="403" t="s">
        <v>349</v>
      </c>
      <c r="C19" s="417">
        <v>2261</v>
      </c>
      <c r="D19" s="405">
        <v>56846</v>
      </c>
      <c r="E19" s="405">
        <v>37070</v>
      </c>
      <c r="F19" s="405"/>
      <c r="G19" s="405"/>
      <c r="H19" s="405">
        <f t="shared" si="1"/>
        <v>56846</v>
      </c>
      <c r="I19" s="405">
        <f t="shared" si="1"/>
        <v>37070</v>
      </c>
      <c r="J19" s="406"/>
      <c r="K19" s="407" t="s">
        <v>344</v>
      </c>
    </row>
    <row r="20" spans="1:11" s="408" customFormat="1" ht="12" customHeight="1" x14ac:dyDescent="0.25">
      <c r="A20" s="866">
        <v>7</v>
      </c>
      <c r="B20" s="868" t="s">
        <v>350</v>
      </c>
      <c r="C20" s="417">
        <v>2221</v>
      </c>
      <c r="D20" s="405">
        <v>10551</v>
      </c>
      <c r="E20" s="405"/>
      <c r="F20" s="404"/>
      <c r="G20" s="405"/>
      <c r="H20" s="405">
        <f t="shared" si="1"/>
        <v>10551</v>
      </c>
      <c r="I20" s="405">
        <f t="shared" si="1"/>
        <v>0</v>
      </c>
      <c r="J20" s="406"/>
      <c r="K20" s="870" t="s">
        <v>344</v>
      </c>
    </row>
    <row r="21" spans="1:11" s="408" customFormat="1" ht="12" customHeight="1" x14ac:dyDescent="0.25">
      <c r="A21" s="874"/>
      <c r="B21" s="875"/>
      <c r="C21" s="418">
        <v>2222</v>
      </c>
      <c r="D21" s="410">
        <v>2006</v>
      </c>
      <c r="E21" s="410"/>
      <c r="F21" s="405"/>
      <c r="G21" s="405"/>
      <c r="H21" s="405">
        <f t="shared" si="1"/>
        <v>2006</v>
      </c>
      <c r="I21" s="405">
        <f t="shared" si="1"/>
        <v>0</v>
      </c>
      <c r="J21" s="406"/>
      <c r="K21" s="876"/>
    </row>
    <row r="22" spans="1:11" s="408" customFormat="1" ht="12" customHeight="1" x14ac:dyDescent="0.25">
      <c r="A22" s="874"/>
      <c r="B22" s="875"/>
      <c r="C22" s="418">
        <v>2223</v>
      </c>
      <c r="D22" s="410">
        <v>10275</v>
      </c>
      <c r="E22" s="410"/>
      <c r="F22" s="405"/>
      <c r="G22" s="405"/>
      <c r="H22" s="405">
        <f t="shared" si="1"/>
        <v>10275</v>
      </c>
      <c r="I22" s="405">
        <f t="shared" si="1"/>
        <v>0</v>
      </c>
      <c r="J22" s="406"/>
      <c r="K22" s="876"/>
    </row>
    <row r="23" spans="1:11" s="408" customFormat="1" x14ac:dyDescent="0.25">
      <c r="A23" s="874"/>
      <c r="B23" s="875"/>
      <c r="C23" s="418">
        <v>2243</v>
      </c>
      <c r="D23" s="410">
        <v>700</v>
      </c>
      <c r="E23" s="410"/>
      <c r="F23" s="404"/>
      <c r="G23" s="405"/>
      <c r="H23" s="405">
        <f t="shared" si="1"/>
        <v>700</v>
      </c>
      <c r="I23" s="405"/>
      <c r="J23" s="406"/>
      <c r="K23" s="876"/>
    </row>
    <row r="24" spans="1:11" s="408" customFormat="1" x14ac:dyDescent="0.25">
      <c r="A24" s="867"/>
      <c r="B24" s="869"/>
      <c r="C24" s="418">
        <v>2244</v>
      </c>
      <c r="D24" s="410">
        <v>292048</v>
      </c>
      <c r="E24" s="410"/>
      <c r="F24" s="404"/>
      <c r="G24" s="405"/>
      <c r="H24" s="405">
        <f t="shared" si="1"/>
        <v>292048</v>
      </c>
      <c r="I24" s="405">
        <f t="shared" si="1"/>
        <v>0</v>
      </c>
      <c r="J24" s="406"/>
      <c r="K24" s="871"/>
    </row>
    <row r="25" spans="1:11" s="408" customFormat="1" ht="15" customHeight="1" x14ac:dyDescent="0.25">
      <c r="A25" s="411">
        <v>8</v>
      </c>
      <c r="B25" s="412" t="s">
        <v>351</v>
      </c>
      <c r="C25" s="418">
        <v>2247</v>
      </c>
      <c r="D25" s="410">
        <v>12650</v>
      </c>
      <c r="E25" s="410"/>
      <c r="F25" s="405"/>
      <c r="G25" s="405"/>
      <c r="H25" s="405">
        <f t="shared" si="1"/>
        <v>12650</v>
      </c>
      <c r="I25" s="405">
        <f t="shared" si="1"/>
        <v>0</v>
      </c>
      <c r="J25" s="406"/>
      <c r="K25" s="413" t="s">
        <v>344</v>
      </c>
    </row>
    <row r="26" spans="1:11" s="408" customFormat="1" x14ac:dyDescent="0.25">
      <c r="A26" s="414">
        <v>9</v>
      </c>
      <c r="B26" s="403" t="s">
        <v>352</v>
      </c>
      <c r="C26" s="419">
        <v>2279</v>
      </c>
      <c r="D26" s="405">
        <v>13000</v>
      </c>
      <c r="E26" s="405"/>
      <c r="F26" s="404"/>
      <c r="G26" s="405"/>
      <c r="H26" s="405">
        <f t="shared" si="1"/>
        <v>13000</v>
      </c>
      <c r="I26" s="405">
        <f t="shared" si="1"/>
        <v>0</v>
      </c>
      <c r="J26" s="406"/>
      <c r="K26" s="407" t="s">
        <v>353</v>
      </c>
    </row>
    <row r="27" spans="1:11" s="408" customFormat="1" ht="39.75" customHeight="1" x14ac:dyDescent="0.25">
      <c r="A27" s="414">
        <v>10</v>
      </c>
      <c r="B27" s="403" t="s">
        <v>354</v>
      </c>
      <c r="C27" s="417">
        <v>2279</v>
      </c>
      <c r="D27" s="405">
        <v>23497</v>
      </c>
      <c r="E27" s="405"/>
      <c r="F27" s="405">
        <v>-1202</v>
      </c>
      <c r="G27" s="405"/>
      <c r="H27" s="405">
        <f t="shared" si="1"/>
        <v>22295</v>
      </c>
      <c r="I27" s="405">
        <f t="shared" si="1"/>
        <v>0</v>
      </c>
      <c r="J27" s="406"/>
      <c r="K27" s="407" t="s">
        <v>353</v>
      </c>
    </row>
    <row r="28" spans="1:11" s="408" customFormat="1" ht="87.75" customHeight="1" x14ac:dyDescent="0.25">
      <c r="A28" s="414">
        <v>11</v>
      </c>
      <c r="B28" s="403" t="s">
        <v>355</v>
      </c>
      <c r="C28" s="419">
        <v>2279</v>
      </c>
      <c r="D28" s="405">
        <v>5000</v>
      </c>
      <c r="E28" s="405"/>
      <c r="F28" s="404"/>
      <c r="G28" s="405"/>
      <c r="H28" s="405">
        <f t="shared" si="1"/>
        <v>5000</v>
      </c>
      <c r="I28" s="405">
        <f t="shared" si="1"/>
        <v>0</v>
      </c>
      <c r="J28" s="406"/>
      <c r="K28" s="407" t="s">
        <v>353</v>
      </c>
    </row>
    <row r="29" spans="1:11" s="408" customFormat="1" x14ac:dyDescent="0.25">
      <c r="A29" s="402">
        <v>12</v>
      </c>
      <c r="B29" s="403" t="s">
        <v>356</v>
      </c>
      <c r="C29" s="417">
        <v>2519</v>
      </c>
      <c r="D29" s="405">
        <v>2100</v>
      </c>
      <c r="E29" s="405"/>
      <c r="F29" s="405"/>
      <c r="G29" s="405"/>
      <c r="H29" s="405">
        <f t="shared" si="1"/>
        <v>2100</v>
      </c>
      <c r="I29" s="405">
        <f t="shared" si="1"/>
        <v>0</v>
      </c>
      <c r="J29" s="405"/>
      <c r="K29" s="407" t="s">
        <v>353</v>
      </c>
    </row>
    <row r="30" spans="1:11" s="408" customFormat="1" ht="52.5" customHeight="1" x14ac:dyDescent="0.25">
      <c r="A30" s="402">
        <v>13</v>
      </c>
      <c r="B30" s="403" t="s">
        <v>357</v>
      </c>
      <c r="C30" s="417">
        <v>2276</v>
      </c>
      <c r="D30" s="405">
        <v>1000</v>
      </c>
      <c r="E30" s="405"/>
      <c r="F30" s="405"/>
      <c r="G30" s="405"/>
      <c r="H30" s="405">
        <f t="shared" si="1"/>
        <v>1000</v>
      </c>
      <c r="I30" s="405">
        <f t="shared" si="1"/>
        <v>0</v>
      </c>
      <c r="J30" s="405"/>
      <c r="K30" s="407" t="s">
        <v>353</v>
      </c>
    </row>
    <row r="31" spans="1:11" s="408" customFormat="1" ht="15" customHeight="1" x14ac:dyDescent="0.25">
      <c r="A31" s="402">
        <v>14</v>
      </c>
      <c r="B31" s="403" t="s">
        <v>358</v>
      </c>
      <c r="C31" s="417">
        <v>2279</v>
      </c>
      <c r="D31" s="405">
        <v>1000</v>
      </c>
      <c r="E31" s="405"/>
      <c r="F31" s="405"/>
      <c r="G31" s="405"/>
      <c r="H31" s="405">
        <f>D31+F31</f>
        <v>1000</v>
      </c>
      <c r="I31" s="405">
        <f>E31+G31</f>
        <v>0</v>
      </c>
      <c r="J31" s="405"/>
      <c r="K31" s="407" t="s">
        <v>353</v>
      </c>
    </row>
    <row r="32" spans="1:11" s="408" customFormat="1" ht="60" customHeight="1" x14ac:dyDescent="0.25">
      <c r="A32" s="402">
        <v>15</v>
      </c>
      <c r="B32" s="403" t="s">
        <v>370</v>
      </c>
      <c r="C32" s="417">
        <v>5240</v>
      </c>
      <c r="D32" s="405"/>
      <c r="E32" s="405"/>
      <c r="F32" s="405">
        <v>1202</v>
      </c>
      <c r="G32" s="405"/>
      <c r="H32" s="405">
        <f>D32+F32</f>
        <v>1202</v>
      </c>
      <c r="I32" s="405">
        <f>E32+G32</f>
        <v>0</v>
      </c>
      <c r="J32" s="406" t="s">
        <v>372</v>
      </c>
      <c r="K32" s="407" t="s">
        <v>371</v>
      </c>
    </row>
    <row r="34" spans="1:2" x14ac:dyDescent="0.25">
      <c r="A34" s="856" t="s">
        <v>359</v>
      </c>
      <c r="B34" s="856"/>
    </row>
    <row r="35" spans="1:2" x14ac:dyDescent="0.25">
      <c r="A35" s="856" t="s">
        <v>360</v>
      </c>
      <c r="B35" s="856"/>
    </row>
    <row r="36" spans="1:2" x14ac:dyDescent="0.25">
      <c r="A36" s="393"/>
      <c r="B36" s="393"/>
    </row>
    <row r="37" spans="1:2" x14ac:dyDescent="0.25">
      <c r="A37" s="391" t="s">
        <v>361</v>
      </c>
    </row>
    <row r="38" spans="1:2" x14ac:dyDescent="0.25">
      <c r="A38" s="391" t="s">
        <v>362</v>
      </c>
    </row>
    <row r="39" spans="1:2" x14ac:dyDescent="0.25">
      <c r="B39" s="391" t="s">
        <v>363</v>
      </c>
    </row>
    <row r="40" spans="1:2" s="398" customFormat="1" x14ac:dyDescent="0.2">
      <c r="B40" s="398" t="s">
        <v>364</v>
      </c>
    </row>
    <row r="41" spans="1:2" x14ac:dyDescent="0.25">
      <c r="B41" s="391" t="s">
        <v>365</v>
      </c>
    </row>
    <row r="42" spans="1:2" s="398" customFormat="1" x14ac:dyDescent="0.2">
      <c r="B42" s="398" t="s">
        <v>366</v>
      </c>
    </row>
    <row r="43" spans="1:2" s="398" customFormat="1" x14ac:dyDescent="0.2">
      <c r="A43" s="398" t="s">
        <v>367</v>
      </c>
    </row>
    <row r="44" spans="1:2" s="398" customFormat="1" x14ac:dyDescent="0.2">
      <c r="B44" s="398" t="s">
        <v>368</v>
      </c>
    </row>
    <row r="45" spans="1:2" s="398" customFormat="1" x14ac:dyDescent="0.2">
      <c r="B45" s="398" t="s">
        <v>369</v>
      </c>
    </row>
    <row r="47" spans="1:2" s="415" customFormat="1" ht="15.75" x14ac:dyDescent="0.25"/>
    <row r="48" spans="1:2" s="416" customFormat="1" ht="15" x14ac:dyDescent="0.25"/>
  </sheetData>
  <mergeCells count="22">
    <mergeCell ref="A20:A24"/>
    <mergeCell ref="B20:B24"/>
    <mergeCell ref="K20:K24"/>
    <mergeCell ref="A34:B34"/>
    <mergeCell ref="A35:B35"/>
    <mergeCell ref="H10:I10"/>
    <mergeCell ref="J10:J11"/>
    <mergeCell ref="K10:K11"/>
    <mergeCell ref="A12:B12"/>
    <mergeCell ref="A15:A16"/>
    <mergeCell ref="B15:B16"/>
    <mergeCell ref="K15:K16"/>
    <mergeCell ref="A10:A11"/>
    <mergeCell ref="B10:B11"/>
    <mergeCell ref="C10:C11"/>
    <mergeCell ref="D10:E10"/>
    <mergeCell ref="F10:G10"/>
    <mergeCell ref="A3:B3"/>
    <mergeCell ref="A4:B4"/>
    <mergeCell ref="A5:K5"/>
    <mergeCell ref="A8:B8"/>
    <mergeCell ref="A9:B9"/>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31.pielikums Jūrmalas pilsētas domes
2018.gada 23.augusta saistošajiem noteikumiem Nr.31
(protokols Nr.11, 8.punkts)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32"/>
  <sheetViews>
    <sheetView view="pageLayout" zoomScaleNormal="100" workbookViewId="0">
      <selection activeCell="M8" sqref="M8"/>
    </sheetView>
  </sheetViews>
  <sheetFormatPr defaultColWidth="9.140625" defaultRowHeight="12" outlineLevelCol="1" x14ac:dyDescent="0.25"/>
  <cols>
    <col min="1" max="1" width="3.5703125" style="487" customWidth="1"/>
    <col min="2" max="2" width="17.28515625" style="487" customWidth="1"/>
    <col min="3" max="3" width="15.28515625" style="487" customWidth="1"/>
    <col min="4" max="4" width="10.5703125" style="487" customWidth="1"/>
    <col min="5" max="5" width="11.7109375" style="487" hidden="1" customWidth="1" outlineLevel="1"/>
    <col min="6" max="6" width="10.85546875" style="487" hidden="1" customWidth="1" outlineLevel="1"/>
    <col min="7" max="7" width="13.5703125" style="487" customWidth="1" collapsed="1"/>
    <col min="8" max="8" width="29.42578125" style="487" hidden="1" customWidth="1" outlineLevel="1"/>
    <col min="9" max="9" width="18.140625" style="487" customWidth="1" collapsed="1"/>
    <col min="10" max="16384" width="9.140625" style="488"/>
  </cols>
  <sheetData>
    <row r="1" spans="1:9" x14ac:dyDescent="0.2">
      <c r="I1" s="392" t="s">
        <v>377</v>
      </c>
    </row>
    <row r="2" spans="1:9" x14ac:dyDescent="0.2">
      <c r="I2" s="392" t="s">
        <v>329</v>
      </c>
    </row>
    <row r="3" spans="1:9" x14ac:dyDescent="0.25">
      <c r="A3" s="877" t="s">
        <v>2</v>
      </c>
      <c r="B3" s="877"/>
      <c r="C3" s="877" t="s">
        <v>3</v>
      </c>
      <c r="D3" s="877"/>
      <c r="E3" s="877"/>
      <c r="F3" s="877"/>
      <c r="G3" s="877"/>
      <c r="H3" s="877"/>
      <c r="I3" s="877"/>
    </row>
    <row r="4" spans="1:9" x14ac:dyDescent="0.25">
      <c r="A4" s="877" t="s">
        <v>4</v>
      </c>
      <c r="B4" s="877"/>
      <c r="C4" s="877">
        <v>90000056357</v>
      </c>
      <c r="D4" s="877"/>
      <c r="E4" s="877"/>
      <c r="F4" s="877"/>
      <c r="G4" s="877"/>
      <c r="H4" s="877"/>
      <c r="I4" s="877"/>
    </row>
    <row r="5" spans="1:9" ht="15.75" x14ac:dyDescent="0.25">
      <c r="A5" s="879" t="s">
        <v>378</v>
      </c>
      <c r="B5" s="879"/>
      <c r="C5" s="879"/>
      <c r="D5" s="879"/>
      <c r="E5" s="879"/>
      <c r="F5" s="879"/>
      <c r="G5" s="879"/>
      <c r="H5" s="879"/>
      <c r="I5" s="879"/>
    </row>
    <row r="6" spans="1:9" ht="15.75" x14ac:dyDescent="0.25">
      <c r="A6" s="489"/>
      <c r="B6" s="489"/>
      <c r="C6" s="489"/>
      <c r="D6" s="489"/>
      <c r="E6" s="489"/>
      <c r="F6" s="489"/>
      <c r="G6" s="489"/>
      <c r="H6" s="489"/>
      <c r="I6" s="489"/>
    </row>
    <row r="7" spans="1:9" ht="15.75" x14ac:dyDescent="0.25">
      <c r="A7" s="877" t="s">
        <v>379</v>
      </c>
      <c r="B7" s="877"/>
      <c r="C7" s="878" t="s">
        <v>380</v>
      </c>
      <c r="D7" s="878"/>
      <c r="E7" s="878"/>
      <c r="F7" s="878"/>
      <c r="G7" s="878"/>
      <c r="H7" s="878"/>
      <c r="I7" s="878"/>
    </row>
    <row r="8" spans="1:9" x14ac:dyDescent="0.25">
      <c r="A8" s="877" t="s">
        <v>381</v>
      </c>
      <c r="B8" s="877"/>
      <c r="C8" s="877" t="s">
        <v>375</v>
      </c>
      <c r="D8" s="877"/>
      <c r="E8" s="877"/>
      <c r="F8" s="877"/>
      <c r="G8" s="877"/>
      <c r="H8" s="877"/>
      <c r="I8" s="877"/>
    </row>
    <row r="9" spans="1:9" x14ac:dyDescent="0.25">
      <c r="A9" s="877" t="s">
        <v>382</v>
      </c>
      <c r="B9" s="877"/>
      <c r="C9" s="880" t="s">
        <v>374</v>
      </c>
      <c r="D9" s="880"/>
      <c r="E9" s="880"/>
      <c r="F9" s="880"/>
      <c r="G9" s="880"/>
      <c r="H9" s="880"/>
      <c r="I9" s="880"/>
    </row>
    <row r="10" spans="1:9" ht="12" customHeight="1" x14ac:dyDescent="0.25">
      <c r="A10" s="881" t="s">
        <v>334</v>
      </c>
      <c r="B10" s="881" t="s">
        <v>335</v>
      </c>
      <c r="C10" s="881"/>
      <c r="D10" s="882" t="s">
        <v>336</v>
      </c>
      <c r="E10" s="881" t="s">
        <v>337</v>
      </c>
      <c r="F10" s="881" t="s">
        <v>338</v>
      </c>
      <c r="G10" s="881" t="s">
        <v>339</v>
      </c>
      <c r="H10" s="860" t="s">
        <v>36</v>
      </c>
      <c r="I10" s="882" t="s">
        <v>340</v>
      </c>
    </row>
    <row r="11" spans="1:9" ht="37.5" customHeight="1" x14ac:dyDescent="0.25">
      <c r="A11" s="881"/>
      <c r="B11" s="881"/>
      <c r="C11" s="881"/>
      <c r="D11" s="882"/>
      <c r="E11" s="881"/>
      <c r="F11" s="881"/>
      <c r="G11" s="881"/>
      <c r="H11" s="861"/>
      <c r="I11" s="882"/>
    </row>
    <row r="12" spans="1:9" ht="12.75" customHeight="1" x14ac:dyDescent="0.25">
      <c r="A12" s="883" t="s">
        <v>342</v>
      </c>
      <c r="B12" s="884"/>
      <c r="C12" s="885"/>
      <c r="D12" s="491"/>
      <c r="E12" s="491">
        <f>SUM(E13:E65)</f>
        <v>938472</v>
      </c>
      <c r="F12" s="491">
        <f t="shared" ref="F12:G12" si="0">SUM(F13:F65)</f>
        <v>0</v>
      </c>
      <c r="G12" s="491">
        <f t="shared" si="0"/>
        <v>938472</v>
      </c>
      <c r="H12" s="491"/>
      <c r="I12" s="491"/>
    </row>
    <row r="13" spans="1:9" ht="12.75" customHeight="1" x14ac:dyDescent="0.25">
      <c r="A13" s="886">
        <v>1</v>
      </c>
      <c r="B13" s="889" t="s">
        <v>383</v>
      </c>
      <c r="C13" s="890"/>
      <c r="D13" s="492">
        <v>1150</v>
      </c>
      <c r="E13" s="493">
        <v>3161</v>
      </c>
      <c r="F13" s="494"/>
      <c r="G13" s="493">
        <f>SUM(E13:F13)</f>
        <v>3161</v>
      </c>
      <c r="H13" s="493"/>
      <c r="I13" s="895" t="s">
        <v>384</v>
      </c>
    </row>
    <row r="14" spans="1:9" x14ac:dyDescent="0.25">
      <c r="A14" s="887"/>
      <c r="B14" s="891"/>
      <c r="C14" s="892"/>
      <c r="D14" s="492">
        <v>1210</v>
      </c>
      <c r="E14" s="493">
        <v>167</v>
      </c>
      <c r="F14" s="494"/>
      <c r="G14" s="493">
        <f>SUM(E14:F14)</f>
        <v>167</v>
      </c>
      <c r="H14" s="493"/>
      <c r="I14" s="896"/>
    </row>
    <row r="15" spans="1:9" ht="12.75" customHeight="1" x14ac:dyDescent="0.25">
      <c r="A15" s="887"/>
      <c r="B15" s="891"/>
      <c r="C15" s="892"/>
      <c r="D15" s="492">
        <v>2279</v>
      </c>
      <c r="E15" s="493">
        <v>1000</v>
      </c>
      <c r="F15" s="493"/>
      <c r="G15" s="493">
        <f t="shared" ref="G15:G62" si="1">SUM(E15:F15)</f>
        <v>1000</v>
      </c>
      <c r="H15" s="493"/>
      <c r="I15" s="896"/>
    </row>
    <row r="16" spans="1:9" ht="12.75" customHeight="1" x14ac:dyDescent="0.25">
      <c r="A16" s="887"/>
      <c r="B16" s="891"/>
      <c r="C16" s="892"/>
      <c r="D16" s="492">
        <v>2264</v>
      </c>
      <c r="E16" s="493">
        <v>500</v>
      </c>
      <c r="F16" s="493"/>
      <c r="G16" s="493">
        <f t="shared" si="1"/>
        <v>500</v>
      </c>
      <c r="H16" s="493"/>
      <c r="I16" s="896"/>
    </row>
    <row r="17" spans="1:9" ht="12.75" customHeight="1" x14ac:dyDescent="0.25">
      <c r="A17" s="888"/>
      <c r="B17" s="893"/>
      <c r="C17" s="894"/>
      <c r="D17" s="492">
        <v>2314</v>
      </c>
      <c r="E17" s="493">
        <v>1000</v>
      </c>
      <c r="F17" s="493"/>
      <c r="G17" s="493">
        <f t="shared" si="1"/>
        <v>1000</v>
      </c>
      <c r="H17" s="493"/>
      <c r="I17" s="897"/>
    </row>
    <row r="18" spans="1:9" x14ac:dyDescent="0.25">
      <c r="A18" s="886">
        <v>2</v>
      </c>
      <c r="B18" s="889" t="s">
        <v>385</v>
      </c>
      <c r="C18" s="890"/>
      <c r="D18" s="492">
        <v>2275</v>
      </c>
      <c r="E18" s="493">
        <v>0</v>
      </c>
      <c r="F18" s="494"/>
      <c r="G18" s="493">
        <f t="shared" si="1"/>
        <v>0</v>
      </c>
      <c r="H18" s="493"/>
      <c r="I18" s="895" t="s">
        <v>386</v>
      </c>
    </row>
    <row r="19" spans="1:9" x14ac:dyDescent="0.25">
      <c r="A19" s="887"/>
      <c r="B19" s="891"/>
      <c r="C19" s="892"/>
      <c r="D19" s="492">
        <v>3261</v>
      </c>
      <c r="E19" s="493">
        <v>32261</v>
      </c>
      <c r="F19" s="494"/>
      <c r="G19" s="493">
        <f t="shared" si="1"/>
        <v>32261</v>
      </c>
      <c r="H19" s="493"/>
      <c r="I19" s="896"/>
    </row>
    <row r="20" spans="1:9" ht="28.5" customHeight="1" x14ac:dyDescent="0.25">
      <c r="A20" s="887"/>
      <c r="B20" s="891"/>
      <c r="C20" s="892"/>
      <c r="D20" s="492">
        <v>3262</v>
      </c>
      <c r="E20" s="493">
        <v>6899</v>
      </c>
      <c r="F20" s="494"/>
      <c r="G20" s="493">
        <f t="shared" si="1"/>
        <v>6899</v>
      </c>
      <c r="H20" s="493"/>
      <c r="I20" s="896"/>
    </row>
    <row r="21" spans="1:9" x14ac:dyDescent="0.25">
      <c r="A21" s="888"/>
      <c r="B21" s="893"/>
      <c r="C21" s="894"/>
      <c r="D21" s="492">
        <v>3263</v>
      </c>
      <c r="E21" s="493">
        <v>119404</v>
      </c>
      <c r="F21" s="494"/>
      <c r="G21" s="493">
        <f t="shared" si="1"/>
        <v>119404</v>
      </c>
      <c r="H21" s="493"/>
      <c r="I21" s="897"/>
    </row>
    <row r="22" spans="1:9" ht="28.5" customHeight="1" x14ac:dyDescent="0.25">
      <c r="A22" s="886">
        <v>3</v>
      </c>
      <c r="B22" s="889" t="s">
        <v>387</v>
      </c>
      <c r="C22" s="890"/>
      <c r="D22" s="492">
        <v>2275</v>
      </c>
      <c r="E22" s="493">
        <v>0</v>
      </c>
      <c r="F22" s="494"/>
      <c r="G22" s="493">
        <f t="shared" si="1"/>
        <v>0</v>
      </c>
      <c r="H22" s="493"/>
      <c r="I22" s="895" t="s">
        <v>388</v>
      </c>
    </row>
    <row r="23" spans="1:9" ht="21" customHeight="1" x14ac:dyDescent="0.25">
      <c r="A23" s="888"/>
      <c r="B23" s="893"/>
      <c r="C23" s="894"/>
      <c r="D23" s="492">
        <v>3263</v>
      </c>
      <c r="E23" s="493">
        <v>16737</v>
      </c>
      <c r="F23" s="494"/>
      <c r="G23" s="493">
        <f t="shared" si="1"/>
        <v>16737</v>
      </c>
      <c r="H23" s="493"/>
      <c r="I23" s="897"/>
    </row>
    <row r="24" spans="1:9" x14ac:dyDescent="0.25">
      <c r="A24" s="886">
        <v>4</v>
      </c>
      <c r="B24" s="889" t="s">
        <v>389</v>
      </c>
      <c r="C24" s="890"/>
      <c r="D24" s="492">
        <v>2275</v>
      </c>
      <c r="E24" s="493">
        <v>0</v>
      </c>
      <c r="F24" s="494"/>
      <c r="G24" s="493">
        <f t="shared" si="1"/>
        <v>0</v>
      </c>
      <c r="H24" s="493"/>
      <c r="I24" s="898" t="s">
        <v>390</v>
      </c>
    </row>
    <row r="25" spans="1:9" x14ac:dyDescent="0.25">
      <c r="A25" s="887"/>
      <c r="B25" s="891"/>
      <c r="C25" s="892"/>
      <c r="D25" s="492">
        <v>3261</v>
      </c>
      <c r="E25" s="493">
        <v>6319</v>
      </c>
      <c r="F25" s="494"/>
      <c r="G25" s="493">
        <f t="shared" si="1"/>
        <v>6319</v>
      </c>
      <c r="H25" s="493"/>
      <c r="I25" s="899"/>
    </row>
    <row r="26" spans="1:9" x14ac:dyDescent="0.25">
      <c r="A26" s="887"/>
      <c r="B26" s="891"/>
      <c r="C26" s="892"/>
      <c r="D26" s="492">
        <v>3262</v>
      </c>
      <c r="E26" s="493">
        <v>32073</v>
      </c>
      <c r="F26" s="494"/>
      <c r="G26" s="493">
        <f t="shared" si="1"/>
        <v>32073</v>
      </c>
      <c r="H26" s="493"/>
      <c r="I26" s="899"/>
    </row>
    <row r="27" spans="1:9" ht="23.25" customHeight="1" x14ac:dyDescent="0.25">
      <c r="A27" s="888"/>
      <c r="B27" s="893"/>
      <c r="C27" s="894"/>
      <c r="D27" s="492">
        <v>3263</v>
      </c>
      <c r="E27" s="493">
        <v>55355</v>
      </c>
      <c r="F27" s="494"/>
      <c r="G27" s="493">
        <f t="shared" si="1"/>
        <v>55355</v>
      </c>
      <c r="H27" s="493"/>
      <c r="I27" s="900"/>
    </row>
    <row r="28" spans="1:9" ht="12" customHeight="1" x14ac:dyDescent="0.25">
      <c r="A28" s="886">
        <v>5</v>
      </c>
      <c r="B28" s="889" t="s">
        <v>391</v>
      </c>
      <c r="C28" s="890"/>
      <c r="D28" s="492">
        <v>1150</v>
      </c>
      <c r="E28" s="493">
        <v>90</v>
      </c>
      <c r="F28" s="494"/>
      <c r="G28" s="493">
        <f t="shared" si="1"/>
        <v>90</v>
      </c>
      <c r="H28" s="493"/>
      <c r="I28" s="895" t="s">
        <v>392</v>
      </c>
    </row>
    <row r="29" spans="1:9" x14ac:dyDescent="0.25">
      <c r="A29" s="887"/>
      <c r="B29" s="891"/>
      <c r="C29" s="892"/>
      <c r="D29" s="492">
        <v>1210</v>
      </c>
      <c r="E29" s="493">
        <v>10</v>
      </c>
      <c r="F29" s="494"/>
      <c r="G29" s="493">
        <f t="shared" si="1"/>
        <v>10</v>
      </c>
      <c r="H29" s="493"/>
      <c r="I29" s="896"/>
    </row>
    <row r="30" spans="1:9" x14ac:dyDescent="0.25">
      <c r="A30" s="887"/>
      <c r="B30" s="891"/>
      <c r="C30" s="892"/>
      <c r="D30" s="492">
        <v>2231</v>
      </c>
      <c r="E30" s="493">
        <v>100</v>
      </c>
      <c r="F30" s="493"/>
      <c r="G30" s="493">
        <f t="shared" si="1"/>
        <v>100</v>
      </c>
      <c r="H30" s="493"/>
      <c r="I30" s="896"/>
    </row>
    <row r="31" spans="1:9" x14ac:dyDescent="0.25">
      <c r="A31" s="887"/>
      <c r="B31" s="891"/>
      <c r="C31" s="892"/>
      <c r="D31" s="492">
        <v>2279</v>
      </c>
      <c r="E31" s="493">
        <v>100</v>
      </c>
      <c r="F31" s="494"/>
      <c r="G31" s="493">
        <f t="shared" si="1"/>
        <v>100</v>
      </c>
      <c r="H31" s="493"/>
      <c r="I31" s="896"/>
    </row>
    <row r="32" spans="1:9" x14ac:dyDescent="0.25">
      <c r="A32" s="888"/>
      <c r="B32" s="893"/>
      <c r="C32" s="894"/>
      <c r="D32" s="492">
        <v>2262</v>
      </c>
      <c r="E32" s="493">
        <f>600</f>
        <v>600</v>
      </c>
      <c r="F32" s="493"/>
      <c r="G32" s="493">
        <f t="shared" si="1"/>
        <v>600</v>
      </c>
      <c r="H32" s="493"/>
      <c r="I32" s="897"/>
    </row>
    <row r="33" spans="1:9" ht="42" customHeight="1" x14ac:dyDescent="0.25">
      <c r="A33" s="886">
        <v>6</v>
      </c>
      <c r="B33" s="889" t="s">
        <v>393</v>
      </c>
      <c r="C33" s="890"/>
      <c r="D33" s="492">
        <v>2279</v>
      </c>
      <c r="E33" s="493">
        <v>183070</v>
      </c>
      <c r="F33" s="494"/>
      <c r="G33" s="493">
        <f t="shared" si="1"/>
        <v>183070</v>
      </c>
      <c r="H33" s="493"/>
      <c r="I33" s="895" t="s">
        <v>394</v>
      </c>
    </row>
    <row r="34" spans="1:9" ht="27.75" customHeight="1" x14ac:dyDescent="0.25">
      <c r="A34" s="887"/>
      <c r="B34" s="891"/>
      <c r="C34" s="892"/>
      <c r="D34" s="492">
        <v>1210</v>
      </c>
      <c r="E34" s="493">
        <v>29</v>
      </c>
      <c r="F34" s="494"/>
      <c r="G34" s="493">
        <f t="shared" si="1"/>
        <v>29</v>
      </c>
      <c r="H34" s="493"/>
      <c r="I34" s="896"/>
    </row>
    <row r="35" spans="1:9" ht="30.75" customHeight="1" x14ac:dyDescent="0.25">
      <c r="A35" s="888"/>
      <c r="B35" s="893"/>
      <c r="C35" s="894"/>
      <c r="D35" s="492">
        <v>1150</v>
      </c>
      <c r="E35" s="493">
        <v>561</v>
      </c>
      <c r="F35" s="494"/>
      <c r="G35" s="493">
        <f t="shared" si="1"/>
        <v>561</v>
      </c>
      <c r="H35" s="493"/>
      <c r="I35" s="897"/>
    </row>
    <row r="36" spans="1:9" ht="29.25" customHeight="1" x14ac:dyDescent="0.25">
      <c r="A36" s="886">
        <v>7</v>
      </c>
      <c r="B36" s="889" t="s">
        <v>395</v>
      </c>
      <c r="C36" s="890"/>
      <c r="D36" s="492">
        <v>2279</v>
      </c>
      <c r="E36" s="493">
        <v>249285</v>
      </c>
      <c r="F36" s="494"/>
      <c r="G36" s="493">
        <f t="shared" si="1"/>
        <v>249285</v>
      </c>
      <c r="H36" s="493"/>
      <c r="I36" s="895" t="s">
        <v>396</v>
      </c>
    </row>
    <row r="37" spans="1:9" x14ac:dyDescent="0.25">
      <c r="A37" s="887"/>
      <c r="B37" s="891"/>
      <c r="C37" s="892"/>
      <c r="D37" s="492">
        <v>1210</v>
      </c>
      <c r="E37" s="493">
        <v>715</v>
      </c>
      <c r="F37" s="494"/>
      <c r="G37" s="493">
        <f t="shared" si="1"/>
        <v>715</v>
      </c>
      <c r="H37" s="493"/>
      <c r="I37" s="896"/>
    </row>
    <row r="38" spans="1:9" ht="19.5" customHeight="1" x14ac:dyDescent="0.25">
      <c r="A38" s="888"/>
      <c r="B38" s="893"/>
      <c r="C38" s="894"/>
      <c r="D38" s="492">
        <v>1150</v>
      </c>
      <c r="E38" s="493">
        <v>0</v>
      </c>
      <c r="F38" s="494"/>
      <c r="G38" s="493">
        <f t="shared" si="1"/>
        <v>0</v>
      </c>
      <c r="H38" s="493"/>
      <c r="I38" s="897"/>
    </row>
    <row r="39" spans="1:9" x14ac:dyDescent="0.25">
      <c r="A39" s="886">
        <v>8</v>
      </c>
      <c r="B39" s="889" t="s">
        <v>397</v>
      </c>
      <c r="C39" s="890"/>
      <c r="D39" s="492">
        <v>6422</v>
      </c>
      <c r="E39" s="493">
        <v>4806</v>
      </c>
      <c r="F39" s="494"/>
      <c r="G39" s="493">
        <f t="shared" si="1"/>
        <v>4806</v>
      </c>
      <c r="H39" s="493"/>
      <c r="I39" s="895" t="s">
        <v>398</v>
      </c>
    </row>
    <row r="40" spans="1:9" x14ac:dyDescent="0.25">
      <c r="A40" s="887"/>
      <c r="B40" s="891"/>
      <c r="C40" s="892"/>
      <c r="D40" s="492">
        <v>1150</v>
      </c>
      <c r="E40" s="493">
        <v>5262</v>
      </c>
      <c r="F40" s="494"/>
      <c r="G40" s="493">
        <f t="shared" si="1"/>
        <v>5262</v>
      </c>
      <c r="H40" s="493"/>
      <c r="I40" s="896"/>
    </row>
    <row r="41" spans="1:9" x14ac:dyDescent="0.25">
      <c r="A41" s="887"/>
      <c r="B41" s="891"/>
      <c r="C41" s="892"/>
      <c r="D41" s="492">
        <v>1210</v>
      </c>
      <c r="E41" s="493">
        <v>264</v>
      </c>
      <c r="F41" s="494"/>
      <c r="G41" s="493">
        <f t="shared" si="1"/>
        <v>264</v>
      </c>
      <c r="H41" s="493"/>
      <c r="I41" s="896"/>
    </row>
    <row r="42" spans="1:9" x14ac:dyDescent="0.25">
      <c r="A42" s="887"/>
      <c r="B42" s="891"/>
      <c r="C42" s="892"/>
      <c r="D42" s="492">
        <v>2231</v>
      </c>
      <c r="E42" s="493">
        <v>4700</v>
      </c>
      <c r="F42" s="494"/>
      <c r="G42" s="493">
        <f t="shared" si="1"/>
        <v>4700</v>
      </c>
      <c r="H42" s="493"/>
      <c r="I42" s="896"/>
    </row>
    <row r="43" spans="1:9" x14ac:dyDescent="0.25">
      <c r="A43" s="887"/>
      <c r="B43" s="891"/>
      <c r="C43" s="892"/>
      <c r="D43" s="492">
        <v>2264</v>
      </c>
      <c r="E43" s="493">
        <v>1880</v>
      </c>
      <c r="F43" s="494"/>
      <c r="G43" s="493">
        <f t="shared" si="1"/>
        <v>1880</v>
      </c>
      <c r="H43" s="493"/>
      <c r="I43" s="896"/>
    </row>
    <row r="44" spans="1:9" x14ac:dyDescent="0.25">
      <c r="A44" s="887"/>
      <c r="B44" s="891"/>
      <c r="C44" s="892"/>
      <c r="D44" s="492">
        <v>2314</v>
      </c>
      <c r="E44" s="493">
        <v>585</v>
      </c>
      <c r="F44" s="494"/>
      <c r="G44" s="493">
        <f t="shared" si="1"/>
        <v>585</v>
      </c>
      <c r="H44" s="493"/>
      <c r="I44" s="896"/>
    </row>
    <row r="45" spans="1:9" x14ac:dyDescent="0.25">
      <c r="A45" s="888"/>
      <c r="B45" s="893"/>
      <c r="C45" s="894"/>
      <c r="D45" s="492">
        <v>2279</v>
      </c>
      <c r="E45" s="493">
        <v>5082</v>
      </c>
      <c r="F45" s="494"/>
      <c r="G45" s="493">
        <f t="shared" si="1"/>
        <v>5082</v>
      </c>
      <c r="H45" s="493"/>
      <c r="I45" s="897"/>
    </row>
    <row r="46" spans="1:9" ht="60.75" customHeight="1" x14ac:dyDescent="0.25">
      <c r="A46" s="495">
        <v>9</v>
      </c>
      <c r="B46" s="901" t="s">
        <v>399</v>
      </c>
      <c r="C46" s="902"/>
      <c r="D46" s="492">
        <v>2279</v>
      </c>
      <c r="E46" s="493">
        <v>50000</v>
      </c>
      <c r="F46" s="493"/>
      <c r="G46" s="493">
        <f t="shared" si="1"/>
        <v>50000</v>
      </c>
      <c r="H46" s="493"/>
      <c r="I46" s="496" t="s">
        <v>400</v>
      </c>
    </row>
    <row r="47" spans="1:9" x14ac:dyDescent="0.25">
      <c r="A47" s="886">
        <v>10</v>
      </c>
      <c r="B47" s="889" t="s">
        <v>401</v>
      </c>
      <c r="C47" s="890"/>
      <c r="D47" s="492">
        <v>1150</v>
      </c>
      <c r="E47" s="493">
        <v>6666</v>
      </c>
      <c r="F47" s="494"/>
      <c r="G47" s="493">
        <f t="shared" si="1"/>
        <v>6666</v>
      </c>
      <c r="H47" s="493"/>
      <c r="I47" s="895" t="s">
        <v>402</v>
      </c>
    </row>
    <row r="48" spans="1:9" x14ac:dyDescent="0.25">
      <c r="A48" s="887"/>
      <c r="B48" s="891"/>
      <c r="C48" s="892"/>
      <c r="D48" s="492">
        <v>1210</v>
      </c>
      <c r="E48" s="493">
        <v>334</v>
      </c>
      <c r="F48" s="494"/>
      <c r="G48" s="493">
        <f t="shared" si="1"/>
        <v>334</v>
      </c>
      <c r="H48" s="493"/>
      <c r="I48" s="896"/>
    </row>
    <row r="49" spans="1:13" x14ac:dyDescent="0.25">
      <c r="A49" s="887"/>
      <c r="B49" s="891"/>
      <c r="C49" s="892"/>
      <c r="D49" s="492">
        <v>2243</v>
      </c>
      <c r="E49" s="493">
        <v>182</v>
      </c>
      <c r="F49" s="493"/>
      <c r="G49" s="493">
        <f t="shared" si="1"/>
        <v>182</v>
      </c>
      <c r="H49" s="493"/>
      <c r="I49" s="896"/>
    </row>
    <row r="50" spans="1:13" x14ac:dyDescent="0.25">
      <c r="A50" s="887"/>
      <c r="B50" s="891"/>
      <c r="C50" s="892"/>
      <c r="D50" s="492">
        <v>2264</v>
      </c>
      <c r="E50" s="493">
        <v>454</v>
      </c>
      <c r="F50" s="493"/>
      <c r="G50" s="493">
        <f t="shared" si="1"/>
        <v>454</v>
      </c>
      <c r="H50" s="493"/>
      <c r="I50" s="896"/>
    </row>
    <row r="51" spans="1:13" x14ac:dyDescent="0.25">
      <c r="A51" s="887"/>
      <c r="B51" s="891"/>
      <c r="C51" s="892"/>
      <c r="D51" s="492">
        <v>2279</v>
      </c>
      <c r="E51" s="493">
        <v>10500</v>
      </c>
      <c r="F51" s="493"/>
      <c r="G51" s="493">
        <f t="shared" si="1"/>
        <v>10500</v>
      </c>
      <c r="H51" s="493"/>
      <c r="I51" s="896"/>
    </row>
    <row r="52" spans="1:13" x14ac:dyDescent="0.25">
      <c r="A52" s="888"/>
      <c r="B52" s="893"/>
      <c r="C52" s="894"/>
      <c r="D52" s="492">
        <v>2314</v>
      </c>
      <c r="E52" s="493">
        <v>2000</v>
      </c>
      <c r="F52" s="493"/>
      <c r="G52" s="493">
        <f t="shared" si="1"/>
        <v>2000</v>
      </c>
      <c r="H52" s="493"/>
      <c r="I52" s="897"/>
    </row>
    <row r="53" spans="1:13" x14ac:dyDescent="0.25">
      <c r="A53" s="886">
        <v>11</v>
      </c>
      <c r="B53" s="889" t="s">
        <v>403</v>
      </c>
      <c r="C53" s="890"/>
      <c r="D53" s="492">
        <v>2261</v>
      </c>
      <c r="E53" s="493">
        <v>800</v>
      </c>
      <c r="F53" s="493"/>
      <c r="G53" s="493">
        <f t="shared" si="1"/>
        <v>800</v>
      </c>
      <c r="H53" s="493"/>
      <c r="I53" s="895" t="s">
        <v>404</v>
      </c>
    </row>
    <row r="54" spans="1:13" x14ac:dyDescent="0.25">
      <c r="A54" s="888"/>
      <c r="B54" s="893"/>
      <c r="C54" s="894"/>
      <c r="D54" s="492">
        <v>6423</v>
      </c>
      <c r="E54" s="493">
        <v>1000</v>
      </c>
      <c r="F54" s="493"/>
      <c r="G54" s="493">
        <f t="shared" si="1"/>
        <v>1000</v>
      </c>
      <c r="H54" s="493"/>
      <c r="I54" s="897"/>
    </row>
    <row r="55" spans="1:13" x14ac:dyDescent="0.25">
      <c r="A55" s="886">
        <v>12</v>
      </c>
      <c r="B55" s="889" t="s">
        <v>405</v>
      </c>
      <c r="C55" s="890"/>
      <c r="D55" s="492">
        <v>2275</v>
      </c>
      <c r="E55" s="493">
        <f>19333+500+6826+7000+6500+4000+2000</f>
        <v>46159</v>
      </c>
      <c r="F55" s="493">
        <f>-8792</f>
        <v>-8792</v>
      </c>
      <c r="G55" s="493">
        <f t="shared" si="1"/>
        <v>37367</v>
      </c>
      <c r="H55" s="493"/>
      <c r="I55" s="895" t="s">
        <v>406</v>
      </c>
      <c r="J55" s="497"/>
      <c r="K55" s="497"/>
      <c r="L55" s="497"/>
      <c r="M55" s="487"/>
    </row>
    <row r="56" spans="1:13" ht="39" customHeight="1" x14ac:dyDescent="0.25">
      <c r="A56" s="887"/>
      <c r="B56" s="891"/>
      <c r="C56" s="892"/>
      <c r="D56" s="492">
        <v>5239</v>
      </c>
      <c r="E56" s="493">
        <v>0</v>
      </c>
      <c r="F56" s="493">
        <v>7274</v>
      </c>
      <c r="G56" s="493">
        <f t="shared" si="1"/>
        <v>7274</v>
      </c>
      <c r="H56" s="493" t="s">
        <v>407</v>
      </c>
      <c r="I56" s="896"/>
      <c r="J56" s="497"/>
      <c r="K56" s="497"/>
      <c r="L56" s="497"/>
      <c r="M56" s="487"/>
    </row>
    <row r="57" spans="1:13" ht="39" customHeight="1" x14ac:dyDescent="0.25">
      <c r="A57" s="887"/>
      <c r="B57" s="891"/>
      <c r="C57" s="892"/>
      <c r="D57" s="492">
        <v>2314</v>
      </c>
      <c r="E57" s="493">
        <v>0</v>
      </c>
      <c r="F57" s="493">
        <v>726</v>
      </c>
      <c r="G57" s="493">
        <f t="shared" si="1"/>
        <v>726</v>
      </c>
      <c r="H57" s="493" t="s">
        <v>408</v>
      </c>
      <c r="I57" s="896"/>
      <c r="J57" s="497"/>
      <c r="K57" s="497"/>
      <c r="L57" s="497"/>
      <c r="M57" s="487"/>
    </row>
    <row r="58" spans="1:13" ht="39" customHeight="1" x14ac:dyDescent="0.25">
      <c r="A58" s="888"/>
      <c r="B58" s="893"/>
      <c r="C58" s="894"/>
      <c r="D58" s="492">
        <v>2264</v>
      </c>
      <c r="E58" s="493">
        <v>0</v>
      </c>
      <c r="F58" s="493">
        <v>792</v>
      </c>
      <c r="G58" s="493">
        <f t="shared" si="1"/>
        <v>792</v>
      </c>
      <c r="H58" s="493" t="s">
        <v>409</v>
      </c>
      <c r="I58" s="897"/>
      <c r="J58" s="497"/>
      <c r="K58" s="497"/>
      <c r="L58" s="497"/>
      <c r="M58" s="487"/>
    </row>
    <row r="59" spans="1:13" ht="60" customHeight="1" x14ac:dyDescent="0.25">
      <c r="A59" s="495">
        <v>13</v>
      </c>
      <c r="B59" s="901" t="s">
        <v>410</v>
      </c>
      <c r="C59" s="902"/>
      <c r="D59" s="492">
        <v>5140</v>
      </c>
      <c r="E59" s="493">
        <v>6800</v>
      </c>
      <c r="F59" s="494"/>
      <c r="G59" s="493">
        <f t="shared" si="1"/>
        <v>6800</v>
      </c>
      <c r="H59" s="493"/>
      <c r="I59" s="496" t="s">
        <v>411</v>
      </c>
      <c r="K59" s="487"/>
      <c r="L59" s="498"/>
      <c r="M59" s="487"/>
    </row>
    <row r="60" spans="1:13" ht="42" customHeight="1" x14ac:dyDescent="0.25">
      <c r="A60" s="499">
        <v>14</v>
      </c>
      <c r="B60" s="901" t="s">
        <v>412</v>
      </c>
      <c r="C60" s="902"/>
      <c r="D60" s="492">
        <v>5240</v>
      </c>
      <c r="E60" s="493">
        <v>17071</v>
      </c>
      <c r="F60" s="493"/>
      <c r="G60" s="493">
        <f t="shared" si="1"/>
        <v>17071</v>
      </c>
      <c r="H60" s="493"/>
      <c r="I60" s="500" t="s">
        <v>413</v>
      </c>
    </row>
    <row r="61" spans="1:13" ht="36" x14ac:dyDescent="0.25">
      <c r="A61" s="495">
        <v>15</v>
      </c>
      <c r="B61" s="901" t="s">
        <v>414</v>
      </c>
      <c r="C61" s="902"/>
      <c r="D61" s="492">
        <v>5240</v>
      </c>
      <c r="E61" s="493">
        <v>10000</v>
      </c>
      <c r="F61" s="493"/>
      <c r="G61" s="493">
        <f t="shared" si="1"/>
        <v>10000</v>
      </c>
      <c r="H61" s="493"/>
      <c r="I61" s="500" t="s">
        <v>413</v>
      </c>
    </row>
    <row r="62" spans="1:13" ht="60" x14ac:dyDescent="0.25">
      <c r="A62" s="495">
        <v>16</v>
      </c>
      <c r="B62" s="901" t="s">
        <v>415</v>
      </c>
      <c r="C62" s="902"/>
      <c r="D62" s="492">
        <v>2279</v>
      </c>
      <c r="E62" s="493">
        <v>50819</v>
      </c>
      <c r="F62" s="494"/>
      <c r="G62" s="493">
        <f t="shared" si="1"/>
        <v>50819</v>
      </c>
      <c r="H62" s="493"/>
      <c r="I62" s="496" t="s">
        <v>416</v>
      </c>
    </row>
    <row r="63" spans="1:13" ht="48" x14ac:dyDescent="0.25">
      <c r="A63" s="495">
        <v>17</v>
      </c>
      <c r="B63" s="901" t="s">
        <v>417</v>
      </c>
      <c r="C63" s="902"/>
      <c r="D63" s="492">
        <v>2314</v>
      </c>
      <c r="E63" s="493">
        <v>300</v>
      </c>
      <c r="F63" s="494"/>
      <c r="G63" s="493">
        <f t="shared" ref="G63:G65" si="2">SUM(E63:F63)</f>
        <v>300</v>
      </c>
      <c r="H63" s="493"/>
      <c r="I63" s="496" t="s">
        <v>418</v>
      </c>
    </row>
    <row r="64" spans="1:13" ht="40.5" customHeight="1" x14ac:dyDescent="0.25">
      <c r="A64" s="495">
        <v>18</v>
      </c>
      <c r="B64" s="901" t="s">
        <v>419</v>
      </c>
      <c r="C64" s="902"/>
      <c r="D64" s="492">
        <v>2279</v>
      </c>
      <c r="E64" s="493">
        <v>172</v>
      </c>
      <c r="F64" s="494"/>
      <c r="G64" s="493">
        <f t="shared" si="2"/>
        <v>172</v>
      </c>
      <c r="H64" s="493"/>
      <c r="I64" s="496" t="s">
        <v>420</v>
      </c>
    </row>
    <row r="65" spans="1:22" ht="40.5" customHeight="1" x14ac:dyDescent="0.25">
      <c r="A65" s="495">
        <v>19</v>
      </c>
      <c r="B65" s="901" t="s">
        <v>421</v>
      </c>
      <c r="C65" s="902"/>
      <c r="D65" s="492">
        <v>2314</v>
      </c>
      <c r="E65" s="493">
        <v>3200</v>
      </c>
      <c r="F65" s="494"/>
      <c r="G65" s="493">
        <f t="shared" si="2"/>
        <v>3200</v>
      </c>
      <c r="H65" s="493"/>
      <c r="I65" s="496" t="s">
        <v>422</v>
      </c>
    </row>
    <row r="66" spans="1:22" x14ac:dyDescent="0.25">
      <c r="A66" s="501"/>
      <c r="B66" s="502"/>
      <c r="C66" s="502"/>
      <c r="D66" s="503"/>
      <c r="E66" s="504"/>
      <c r="F66" s="504"/>
      <c r="G66" s="504"/>
      <c r="H66" s="504"/>
      <c r="I66" s="505"/>
    </row>
    <row r="67" spans="1:22" x14ac:dyDescent="0.25">
      <c r="A67" s="487" t="s">
        <v>359</v>
      </c>
    </row>
    <row r="68" spans="1:22" x14ac:dyDescent="0.25">
      <c r="A68" s="487" t="s">
        <v>360</v>
      </c>
    </row>
    <row r="70" spans="1:22" ht="15" customHeight="1" x14ac:dyDescent="0.25">
      <c r="A70" s="506" t="s">
        <v>423</v>
      </c>
      <c r="B70" s="506"/>
      <c r="C70" s="506"/>
      <c r="D70" s="507"/>
      <c r="E70" s="506"/>
      <c r="F70" s="506"/>
      <c r="G70" s="506"/>
      <c r="H70" s="506"/>
    </row>
    <row r="71" spans="1:22" ht="14.25" customHeight="1" x14ac:dyDescent="0.25">
      <c r="A71" s="506" t="s">
        <v>424</v>
      </c>
      <c r="B71" s="506"/>
      <c r="C71" s="506"/>
      <c r="D71" s="507"/>
      <c r="E71" s="506"/>
      <c r="F71" s="506"/>
      <c r="G71" s="506"/>
      <c r="H71" s="506"/>
    </row>
    <row r="72" spans="1:22" ht="12" customHeight="1" x14ac:dyDescent="0.25">
      <c r="A72" s="506"/>
      <c r="B72" s="506" t="s">
        <v>425</v>
      </c>
      <c r="C72" s="506"/>
      <c r="D72" s="507"/>
      <c r="E72" s="506"/>
      <c r="F72" s="506"/>
      <c r="G72" s="506"/>
      <c r="H72" s="506"/>
    </row>
    <row r="73" spans="1:22" ht="12" customHeight="1" x14ac:dyDescent="0.25">
      <c r="A73" s="487" t="s">
        <v>426</v>
      </c>
      <c r="C73" s="506"/>
      <c r="D73" s="506"/>
      <c r="E73" s="506"/>
      <c r="F73" s="506"/>
      <c r="G73" s="506"/>
      <c r="H73" s="506"/>
    </row>
    <row r="74" spans="1:22" s="487" customFormat="1" ht="12" customHeight="1" x14ac:dyDescent="0.25">
      <c r="B74" s="487" t="s">
        <v>427</v>
      </c>
      <c r="C74" s="506"/>
      <c r="D74" s="506"/>
      <c r="E74" s="506"/>
      <c r="F74" s="506"/>
      <c r="G74" s="506"/>
      <c r="H74" s="506"/>
      <c r="J74" s="488"/>
      <c r="K74" s="488"/>
      <c r="L74" s="488"/>
      <c r="M74" s="488"/>
      <c r="N74" s="488"/>
      <c r="O74" s="488"/>
      <c r="P74" s="488"/>
      <c r="Q74" s="488"/>
      <c r="R74" s="488"/>
      <c r="S74" s="488"/>
      <c r="T74" s="488"/>
      <c r="U74" s="488"/>
      <c r="V74" s="488"/>
    </row>
    <row r="75" spans="1:22" s="487" customFormat="1" ht="12" customHeight="1" x14ac:dyDescent="0.25">
      <c r="B75" s="487" t="s">
        <v>428</v>
      </c>
      <c r="C75" s="506"/>
      <c r="D75" s="506"/>
      <c r="E75" s="506"/>
      <c r="F75" s="506"/>
      <c r="G75" s="506"/>
      <c r="H75" s="506"/>
      <c r="J75" s="488"/>
      <c r="K75" s="488"/>
      <c r="L75" s="488"/>
      <c r="M75" s="488"/>
      <c r="N75" s="488"/>
      <c r="O75" s="488"/>
      <c r="P75" s="488"/>
      <c r="Q75" s="488"/>
      <c r="R75" s="488"/>
      <c r="S75" s="488"/>
      <c r="T75" s="488"/>
      <c r="U75" s="488"/>
      <c r="V75" s="488"/>
    </row>
    <row r="76" spans="1:22" s="487" customFormat="1" ht="12" customHeight="1" x14ac:dyDescent="0.25">
      <c r="A76" s="487" t="s">
        <v>429</v>
      </c>
      <c r="C76" s="506"/>
      <c r="D76" s="506"/>
      <c r="E76" s="506"/>
      <c r="F76" s="506"/>
      <c r="G76" s="506"/>
      <c r="H76" s="506"/>
      <c r="J76" s="488"/>
      <c r="K76" s="488"/>
      <c r="L76" s="488"/>
      <c r="M76" s="488"/>
      <c r="N76" s="488"/>
      <c r="O76" s="488"/>
      <c r="P76" s="488"/>
      <c r="Q76" s="488"/>
      <c r="R76" s="488"/>
      <c r="S76" s="488"/>
      <c r="T76" s="488"/>
      <c r="U76" s="488"/>
      <c r="V76" s="488"/>
    </row>
    <row r="77" spans="1:22" s="487" customFormat="1" ht="12" customHeight="1" x14ac:dyDescent="0.25">
      <c r="B77" s="487" t="s">
        <v>430</v>
      </c>
      <c r="C77" s="506"/>
      <c r="D77" s="506"/>
      <c r="E77" s="506"/>
      <c r="F77" s="506"/>
      <c r="G77" s="506"/>
      <c r="H77" s="506"/>
      <c r="J77" s="488"/>
      <c r="K77" s="488"/>
      <c r="L77" s="488"/>
      <c r="M77" s="488"/>
      <c r="N77" s="488"/>
      <c r="O77" s="488"/>
      <c r="P77" s="488"/>
      <c r="Q77" s="488"/>
      <c r="R77" s="488"/>
      <c r="S77" s="488"/>
      <c r="T77" s="488"/>
      <c r="U77" s="488"/>
      <c r="V77" s="488"/>
    </row>
    <row r="78" spans="1:22" s="487" customFormat="1" ht="12" customHeight="1" x14ac:dyDescent="0.25">
      <c r="B78" s="487" t="s">
        <v>431</v>
      </c>
      <c r="C78" s="506"/>
      <c r="D78" s="506"/>
      <c r="E78" s="506"/>
      <c r="F78" s="506"/>
      <c r="G78" s="506"/>
      <c r="H78" s="506"/>
      <c r="J78" s="488"/>
      <c r="K78" s="488"/>
      <c r="L78" s="488"/>
      <c r="M78" s="488"/>
      <c r="N78" s="488"/>
      <c r="O78" s="488"/>
      <c r="P78" s="488"/>
      <c r="Q78" s="488"/>
      <c r="R78" s="488"/>
      <c r="S78" s="488"/>
      <c r="T78" s="488"/>
      <c r="U78" s="488"/>
      <c r="V78" s="488"/>
    </row>
    <row r="79" spans="1:22" s="487" customFormat="1" ht="12" customHeight="1" x14ac:dyDescent="0.25">
      <c r="A79" s="506"/>
      <c r="B79" s="506" t="s">
        <v>432</v>
      </c>
      <c r="C79" s="506"/>
      <c r="D79" s="506"/>
      <c r="E79" s="506"/>
      <c r="F79" s="506"/>
      <c r="G79" s="506"/>
      <c r="H79" s="506"/>
      <c r="J79" s="488"/>
      <c r="K79" s="488"/>
      <c r="L79" s="488"/>
      <c r="M79" s="488"/>
      <c r="N79" s="488"/>
      <c r="O79" s="488"/>
      <c r="P79" s="488"/>
      <c r="Q79" s="488"/>
      <c r="R79" s="488"/>
      <c r="S79" s="488"/>
      <c r="T79" s="488"/>
      <c r="U79" s="488"/>
      <c r="V79" s="488"/>
    </row>
    <row r="80" spans="1:22" s="487" customFormat="1" ht="12" customHeight="1" x14ac:dyDescent="0.25">
      <c r="A80" s="506"/>
      <c r="B80" s="506"/>
      <c r="C80" s="506"/>
      <c r="D80" s="506"/>
      <c r="E80" s="506"/>
      <c r="F80" s="506"/>
      <c r="G80" s="506"/>
      <c r="H80" s="506"/>
      <c r="J80" s="488"/>
      <c r="K80" s="488"/>
      <c r="L80" s="488"/>
      <c r="M80" s="488"/>
      <c r="N80" s="488"/>
      <c r="O80" s="488"/>
      <c r="P80" s="488"/>
      <c r="Q80" s="488"/>
      <c r="R80" s="488"/>
      <c r="S80" s="488"/>
      <c r="T80" s="488"/>
      <c r="U80" s="488"/>
      <c r="V80" s="488"/>
    </row>
    <row r="81" spans="1:22" s="487" customFormat="1" ht="12" customHeight="1" x14ac:dyDescent="0.25">
      <c r="A81" s="903" t="s">
        <v>433</v>
      </c>
      <c r="B81" s="903"/>
      <c r="C81" s="903"/>
      <c r="D81" s="903"/>
      <c r="E81" s="903"/>
      <c r="F81" s="508"/>
      <c r="G81" s="508"/>
      <c r="H81" s="508"/>
      <c r="J81" s="488"/>
      <c r="K81" s="488"/>
      <c r="L81" s="488"/>
      <c r="M81" s="488"/>
      <c r="N81" s="488"/>
      <c r="O81" s="488"/>
      <c r="P81" s="488"/>
      <c r="Q81" s="488"/>
      <c r="R81" s="488"/>
      <c r="S81" s="488"/>
      <c r="T81" s="488"/>
      <c r="U81" s="488"/>
      <c r="V81" s="488"/>
    </row>
    <row r="82" spans="1:22" s="487" customFormat="1" ht="12" customHeight="1" x14ac:dyDescent="0.25">
      <c r="A82" s="506" t="s">
        <v>434</v>
      </c>
      <c r="B82" s="506"/>
      <c r="C82" s="506"/>
      <c r="D82" s="506"/>
      <c r="E82" s="506"/>
      <c r="F82" s="506"/>
      <c r="G82" s="506"/>
      <c r="H82" s="506"/>
      <c r="J82" s="488"/>
      <c r="K82" s="488"/>
      <c r="L82" s="488"/>
      <c r="M82" s="488"/>
      <c r="N82" s="488"/>
      <c r="O82" s="488"/>
      <c r="P82" s="488"/>
      <c r="Q82" s="488"/>
      <c r="R82" s="488"/>
      <c r="S82" s="488"/>
      <c r="T82" s="488"/>
      <c r="U82" s="488"/>
      <c r="V82" s="488"/>
    </row>
    <row r="83" spans="1:22" s="487" customFormat="1" ht="12" customHeight="1" x14ac:dyDescent="0.25">
      <c r="A83" s="506"/>
      <c r="B83" s="506" t="s">
        <v>435</v>
      </c>
      <c r="C83" s="506"/>
      <c r="D83" s="506"/>
      <c r="E83" s="506"/>
      <c r="F83" s="506"/>
      <c r="G83" s="506"/>
      <c r="H83" s="506"/>
      <c r="J83" s="488"/>
      <c r="K83" s="488"/>
      <c r="L83" s="488"/>
      <c r="M83" s="488"/>
      <c r="N83" s="488"/>
      <c r="O83" s="488"/>
      <c r="P83" s="488"/>
      <c r="Q83" s="488"/>
      <c r="R83" s="488"/>
      <c r="S83" s="488"/>
      <c r="T83" s="488"/>
      <c r="U83" s="488"/>
      <c r="V83" s="488"/>
    </row>
    <row r="84" spans="1:22" s="487" customFormat="1" ht="12" customHeight="1" x14ac:dyDescent="0.25">
      <c r="A84" s="506"/>
      <c r="B84" s="506" t="s">
        <v>436</v>
      </c>
      <c r="C84" s="506"/>
      <c r="D84" s="506"/>
      <c r="E84" s="506"/>
      <c r="F84" s="506"/>
      <c r="G84" s="506"/>
      <c r="H84" s="506"/>
      <c r="J84" s="488"/>
      <c r="K84" s="488"/>
      <c r="L84" s="488"/>
      <c r="M84" s="488"/>
      <c r="N84" s="488"/>
      <c r="O84" s="488"/>
      <c r="P84" s="488"/>
      <c r="Q84" s="488"/>
      <c r="R84" s="488"/>
      <c r="S84" s="488"/>
      <c r="T84" s="488"/>
      <c r="U84" s="488"/>
      <c r="V84" s="488"/>
    </row>
    <row r="85" spans="1:22" s="487" customFormat="1" ht="12" customHeight="1" x14ac:dyDescent="0.25">
      <c r="A85" s="506" t="s">
        <v>437</v>
      </c>
      <c r="B85" s="506"/>
      <c r="C85" s="506"/>
      <c r="D85" s="506"/>
      <c r="E85" s="506"/>
      <c r="F85" s="506"/>
      <c r="G85" s="506"/>
      <c r="H85" s="506"/>
      <c r="J85" s="488"/>
      <c r="K85" s="488"/>
      <c r="L85" s="488"/>
      <c r="M85" s="488"/>
      <c r="N85" s="488"/>
      <c r="O85" s="488"/>
      <c r="P85" s="488"/>
      <c r="Q85" s="488"/>
      <c r="R85" s="488"/>
      <c r="S85" s="488"/>
      <c r="T85" s="488"/>
      <c r="U85" s="488"/>
      <c r="V85" s="488"/>
    </row>
    <row r="86" spans="1:22" s="487" customFormat="1" ht="12" customHeight="1" x14ac:dyDescent="0.25">
      <c r="A86" s="506"/>
      <c r="B86" s="506" t="s">
        <v>438</v>
      </c>
      <c r="C86" s="506"/>
      <c r="D86" s="506"/>
      <c r="E86" s="506"/>
      <c r="F86" s="506"/>
      <c r="G86" s="506"/>
      <c r="H86" s="506"/>
      <c r="J86" s="488"/>
      <c r="K86" s="488"/>
      <c r="L86" s="488"/>
      <c r="M86" s="488"/>
      <c r="N86" s="488"/>
      <c r="O86" s="488"/>
      <c r="P86" s="488"/>
      <c r="Q86" s="488"/>
      <c r="R86" s="488"/>
      <c r="S86" s="488"/>
      <c r="T86" s="488"/>
      <c r="U86" s="488"/>
      <c r="V86" s="488"/>
    </row>
    <row r="87" spans="1:22" s="487" customFormat="1" ht="12" customHeight="1" x14ac:dyDescent="0.25">
      <c r="A87" s="506"/>
      <c r="B87" s="506" t="s">
        <v>439</v>
      </c>
      <c r="C87" s="506"/>
      <c r="D87" s="506"/>
      <c r="E87" s="506"/>
      <c r="F87" s="506"/>
      <c r="G87" s="506"/>
      <c r="H87" s="506"/>
      <c r="J87" s="488"/>
      <c r="K87" s="488"/>
      <c r="L87" s="488"/>
      <c r="M87" s="488"/>
      <c r="N87" s="488"/>
      <c r="O87" s="488"/>
      <c r="P87" s="488"/>
      <c r="Q87" s="488"/>
      <c r="R87" s="488"/>
      <c r="S87" s="488"/>
      <c r="T87" s="488"/>
      <c r="U87" s="488"/>
      <c r="V87" s="488"/>
    </row>
    <row r="88" spans="1:22" s="487" customFormat="1" ht="12" customHeight="1" x14ac:dyDescent="0.25">
      <c r="A88" s="506"/>
      <c r="B88" s="506" t="s">
        <v>440</v>
      </c>
      <c r="C88" s="506"/>
      <c r="D88" s="506"/>
      <c r="E88" s="506"/>
      <c r="F88" s="506"/>
      <c r="G88" s="506"/>
      <c r="H88" s="506"/>
      <c r="J88" s="488"/>
      <c r="K88" s="488"/>
      <c r="L88" s="488"/>
      <c r="M88" s="488"/>
      <c r="N88" s="488"/>
      <c r="O88" s="488"/>
      <c r="P88" s="488"/>
      <c r="Q88" s="488"/>
      <c r="R88" s="488"/>
      <c r="S88" s="488"/>
      <c r="T88" s="488"/>
      <c r="U88" s="488"/>
      <c r="V88" s="488"/>
    </row>
    <row r="89" spans="1:22" s="487" customFormat="1" ht="12" customHeight="1" x14ac:dyDescent="0.25">
      <c r="A89" s="506"/>
      <c r="B89" s="506" t="s">
        <v>441</v>
      </c>
      <c r="C89" s="506"/>
      <c r="D89" s="506"/>
      <c r="E89" s="506"/>
      <c r="F89" s="506"/>
      <c r="G89" s="506"/>
      <c r="H89" s="506"/>
      <c r="J89" s="488"/>
      <c r="K89" s="488"/>
      <c r="L89" s="488"/>
      <c r="M89" s="488"/>
      <c r="N89" s="488"/>
      <c r="O89" s="488"/>
      <c r="P89" s="488"/>
      <c r="Q89" s="488"/>
      <c r="R89" s="488"/>
      <c r="S89" s="488"/>
      <c r="T89" s="488"/>
      <c r="U89" s="488"/>
      <c r="V89" s="488"/>
    </row>
    <row r="90" spans="1:22" s="487" customFormat="1" ht="12" customHeight="1" x14ac:dyDescent="0.25">
      <c r="A90" s="506" t="s">
        <v>442</v>
      </c>
      <c r="B90" s="506"/>
      <c r="C90" s="506"/>
      <c r="D90" s="506"/>
      <c r="E90" s="506"/>
      <c r="F90" s="506"/>
      <c r="G90" s="506"/>
      <c r="H90" s="506"/>
      <c r="J90" s="488"/>
      <c r="K90" s="488"/>
      <c r="L90" s="488"/>
      <c r="M90" s="488"/>
      <c r="N90" s="488"/>
      <c r="O90" s="488"/>
      <c r="P90" s="488"/>
      <c r="Q90" s="488"/>
      <c r="R90" s="488"/>
      <c r="S90" s="488"/>
      <c r="T90" s="488"/>
      <c r="U90" s="488"/>
      <c r="V90" s="488"/>
    </row>
    <row r="91" spans="1:22" s="487" customFormat="1" ht="12" customHeight="1" x14ac:dyDescent="0.25">
      <c r="A91" s="506"/>
      <c r="B91" s="506" t="s">
        <v>443</v>
      </c>
      <c r="C91" s="506"/>
      <c r="D91" s="506"/>
      <c r="E91" s="506"/>
      <c r="F91" s="506"/>
      <c r="G91" s="506"/>
      <c r="H91" s="506"/>
      <c r="J91" s="488"/>
      <c r="K91" s="488"/>
      <c r="L91" s="488"/>
      <c r="M91" s="488"/>
      <c r="N91" s="488"/>
      <c r="O91" s="488"/>
      <c r="P91" s="488"/>
      <c r="Q91" s="488"/>
      <c r="R91" s="488"/>
      <c r="S91" s="488"/>
      <c r="T91" s="488"/>
      <c r="U91" s="488"/>
      <c r="V91" s="488"/>
    </row>
    <row r="92" spans="1:22" s="487" customFormat="1" ht="12" customHeight="1" x14ac:dyDescent="0.25">
      <c r="A92" s="506"/>
      <c r="B92" s="506" t="s">
        <v>444</v>
      </c>
      <c r="C92" s="506"/>
      <c r="D92" s="506"/>
      <c r="E92" s="506"/>
      <c r="F92" s="506"/>
      <c r="G92" s="506"/>
      <c r="H92" s="506"/>
      <c r="J92" s="488"/>
      <c r="K92" s="488"/>
      <c r="L92" s="488"/>
      <c r="M92" s="488"/>
      <c r="N92" s="488"/>
      <c r="O92" s="488"/>
      <c r="P92" s="488"/>
      <c r="Q92" s="488"/>
      <c r="R92" s="488"/>
      <c r="S92" s="488"/>
      <c r="T92" s="488"/>
      <c r="U92" s="488"/>
      <c r="V92" s="488"/>
    </row>
    <row r="93" spans="1:22" s="487" customFormat="1" ht="12" customHeight="1" x14ac:dyDescent="0.25">
      <c r="A93" s="506"/>
      <c r="B93" s="506" t="s">
        <v>445</v>
      </c>
      <c r="C93" s="506"/>
      <c r="D93" s="506"/>
      <c r="E93" s="506"/>
      <c r="F93" s="506"/>
      <c r="G93" s="506"/>
      <c r="H93" s="506"/>
      <c r="J93" s="488"/>
      <c r="K93" s="488"/>
      <c r="L93" s="488"/>
      <c r="M93" s="488"/>
      <c r="N93" s="488"/>
      <c r="O93" s="488"/>
      <c r="P93" s="488"/>
      <c r="Q93" s="488"/>
      <c r="R93" s="488"/>
      <c r="S93" s="488"/>
      <c r="T93" s="488"/>
      <c r="U93" s="488"/>
      <c r="V93" s="488"/>
    </row>
    <row r="94" spans="1:22" s="487" customFormat="1" ht="12" customHeight="1" x14ac:dyDescent="0.25">
      <c r="A94" s="506"/>
      <c r="B94" s="506" t="s">
        <v>446</v>
      </c>
      <c r="C94" s="506"/>
      <c r="D94" s="506"/>
      <c r="E94" s="506"/>
      <c r="F94" s="506"/>
      <c r="G94" s="506"/>
      <c r="H94" s="506"/>
      <c r="J94" s="488"/>
      <c r="K94" s="488"/>
      <c r="L94" s="488"/>
      <c r="M94" s="488"/>
      <c r="N94" s="488"/>
      <c r="O94" s="488"/>
      <c r="P94" s="488"/>
      <c r="Q94" s="488"/>
      <c r="R94" s="488"/>
      <c r="S94" s="488"/>
      <c r="T94" s="488"/>
      <c r="U94" s="488"/>
      <c r="V94" s="488"/>
    </row>
    <row r="95" spans="1:22" s="487" customFormat="1" ht="12" customHeight="1" x14ac:dyDescent="0.25">
      <c r="A95" s="506"/>
      <c r="B95" s="506" t="s">
        <v>447</v>
      </c>
      <c r="C95" s="506"/>
      <c r="D95" s="506"/>
      <c r="E95" s="506"/>
      <c r="F95" s="506"/>
      <c r="G95" s="506"/>
      <c r="H95" s="506"/>
      <c r="J95" s="488"/>
      <c r="K95" s="488"/>
      <c r="L95" s="488"/>
      <c r="M95" s="488"/>
      <c r="N95" s="488"/>
      <c r="O95" s="488"/>
      <c r="P95" s="488"/>
      <c r="Q95" s="488"/>
      <c r="R95" s="488"/>
      <c r="S95" s="488"/>
      <c r="T95" s="488"/>
      <c r="U95" s="488"/>
      <c r="V95" s="488"/>
    </row>
    <row r="96" spans="1:22" s="487" customFormat="1" ht="12" customHeight="1" x14ac:dyDescent="0.25">
      <c r="A96" s="506" t="s">
        <v>448</v>
      </c>
      <c r="B96" s="506"/>
      <c r="C96" s="506"/>
      <c r="D96" s="506"/>
      <c r="E96" s="506"/>
      <c r="F96" s="506"/>
      <c r="G96" s="506"/>
      <c r="H96" s="506"/>
      <c r="J96" s="488"/>
      <c r="K96" s="488"/>
      <c r="L96" s="488"/>
      <c r="M96" s="488"/>
      <c r="N96" s="488"/>
      <c r="O96" s="488"/>
      <c r="P96" s="488"/>
      <c r="Q96" s="488"/>
      <c r="R96" s="488"/>
      <c r="S96" s="488"/>
      <c r="T96" s="488"/>
      <c r="U96" s="488"/>
      <c r="V96" s="488"/>
    </row>
    <row r="97" spans="1:22" s="487" customFormat="1" ht="12" customHeight="1" x14ac:dyDescent="0.25">
      <c r="A97" s="506"/>
      <c r="B97" s="506" t="s">
        <v>449</v>
      </c>
      <c r="C97" s="506"/>
      <c r="D97" s="506"/>
      <c r="E97" s="506"/>
      <c r="F97" s="506"/>
      <c r="G97" s="506"/>
      <c r="H97" s="506"/>
      <c r="J97" s="488"/>
      <c r="K97" s="488"/>
      <c r="L97" s="488"/>
      <c r="M97" s="488"/>
      <c r="N97" s="488"/>
      <c r="O97" s="488"/>
      <c r="P97" s="488"/>
      <c r="Q97" s="488"/>
      <c r="R97" s="488"/>
      <c r="S97" s="488"/>
      <c r="T97" s="488"/>
      <c r="U97" s="488"/>
      <c r="V97" s="488"/>
    </row>
    <row r="98" spans="1:22" s="487" customFormat="1" ht="12" customHeight="1" x14ac:dyDescent="0.25">
      <c r="A98" s="506"/>
      <c r="B98" s="506" t="s">
        <v>450</v>
      </c>
      <c r="C98" s="506"/>
      <c r="D98" s="506"/>
      <c r="E98" s="506"/>
      <c r="F98" s="506"/>
      <c r="G98" s="506"/>
      <c r="H98" s="506"/>
      <c r="J98" s="488"/>
      <c r="K98" s="488"/>
      <c r="L98" s="488"/>
      <c r="M98" s="488"/>
      <c r="N98" s="488"/>
      <c r="O98" s="488"/>
      <c r="P98" s="488"/>
      <c r="Q98" s="488"/>
      <c r="R98" s="488"/>
      <c r="S98" s="488"/>
      <c r="T98" s="488"/>
      <c r="U98" s="488"/>
      <c r="V98" s="488"/>
    </row>
    <row r="99" spans="1:22" s="487" customFormat="1" ht="12" customHeight="1" x14ac:dyDescent="0.25">
      <c r="A99" s="506"/>
      <c r="B99" s="506" t="s">
        <v>451</v>
      </c>
      <c r="C99" s="506"/>
      <c r="D99" s="506"/>
      <c r="E99" s="506"/>
      <c r="F99" s="506"/>
      <c r="G99" s="506"/>
      <c r="H99" s="506"/>
      <c r="J99" s="488"/>
      <c r="K99" s="488"/>
      <c r="L99" s="488"/>
      <c r="M99" s="488"/>
      <c r="N99" s="488"/>
      <c r="O99" s="488"/>
      <c r="P99" s="488"/>
      <c r="Q99" s="488"/>
      <c r="R99" s="488"/>
      <c r="S99" s="488"/>
      <c r="T99" s="488"/>
      <c r="U99" s="488"/>
      <c r="V99" s="488"/>
    </row>
    <row r="100" spans="1:22" s="487" customFormat="1" ht="12" customHeight="1" x14ac:dyDescent="0.25">
      <c r="A100" s="506" t="s">
        <v>452</v>
      </c>
      <c r="B100" s="506"/>
      <c r="C100" s="506"/>
      <c r="D100" s="506"/>
      <c r="E100" s="506"/>
      <c r="F100" s="506"/>
      <c r="G100" s="506"/>
      <c r="H100" s="506"/>
      <c r="J100" s="488"/>
      <c r="K100" s="488"/>
      <c r="L100" s="488"/>
      <c r="M100" s="488"/>
      <c r="N100" s="488"/>
      <c r="O100" s="488"/>
      <c r="P100" s="488"/>
      <c r="Q100" s="488"/>
      <c r="R100" s="488"/>
      <c r="S100" s="488"/>
      <c r="T100" s="488"/>
      <c r="U100" s="488"/>
      <c r="V100" s="488"/>
    </row>
    <row r="101" spans="1:22" s="487" customFormat="1" ht="12" customHeight="1" x14ac:dyDescent="0.25">
      <c r="A101" s="506"/>
      <c r="B101" s="506" t="s">
        <v>453</v>
      </c>
      <c r="C101" s="506"/>
      <c r="D101" s="506"/>
      <c r="E101" s="506"/>
      <c r="F101" s="506"/>
      <c r="G101" s="506"/>
      <c r="H101" s="506"/>
      <c r="J101" s="488"/>
      <c r="K101" s="488"/>
      <c r="L101" s="488"/>
      <c r="M101" s="488"/>
      <c r="N101" s="488"/>
      <c r="O101" s="488"/>
      <c r="P101" s="488"/>
      <c r="Q101" s="488"/>
      <c r="R101" s="488"/>
      <c r="S101" s="488"/>
      <c r="T101" s="488"/>
      <c r="U101" s="488"/>
      <c r="V101" s="488"/>
    </row>
    <row r="102" spans="1:22" s="487" customFormat="1" ht="12" customHeight="1" x14ac:dyDescent="0.25">
      <c r="A102" s="506"/>
      <c r="B102" s="506" t="s">
        <v>454</v>
      </c>
      <c r="C102" s="506"/>
      <c r="D102" s="506"/>
      <c r="E102" s="506"/>
      <c r="F102" s="506"/>
      <c r="G102" s="506"/>
      <c r="H102" s="506"/>
      <c r="J102" s="488"/>
      <c r="K102" s="488"/>
      <c r="L102" s="488"/>
      <c r="M102" s="488"/>
      <c r="N102" s="488"/>
      <c r="O102" s="488"/>
      <c r="P102" s="488"/>
      <c r="Q102" s="488"/>
      <c r="R102" s="488"/>
      <c r="S102" s="488"/>
      <c r="T102" s="488"/>
      <c r="U102" s="488"/>
      <c r="V102" s="488"/>
    </row>
    <row r="103" spans="1:22" s="487" customFormat="1" ht="12" customHeight="1" x14ac:dyDescent="0.25">
      <c r="A103" s="506"/>
      <c r="B103" s="506" t="s">
        <v>455</v>
      </c>
      <c r="C103" s="506"/>
      <c r="D103" s="506"/>
      <c r="E103" s="506"/>
      <c r="F103" s="506"/>
      <c r="G103" s="506"/>
      <c r="H103" s="506"/>
      <c r="J103" s="488"/>
      <c r="K103" s="488"/>
      <c r="L103" s="488"/>
      <c r="M103" s="488"/>
      <c r="N103" s="488"/>
      <c r="O103" s="488"/>
      <c r="P103" s="488"/>
      <c r="Q103" s="488"/>
      <c r="R103" s="488"/>
      <c r="S103" s="488"/>
      <c r="T103" s="488"/>
      <c r="U103" s="488"/>
      <c r="V103" s="488"/>
    </row>
    <row r="104" spans="1:22" s="487" customFormat="1" ht="12" customHeight="1" x14ac:dyDescent="0.25">
      <c r="A104" s="506" t="s">
        <v>456</v>
      </c>
      <c r="B104" s="506"/>
      <c r="C104" s="506"/>
      <c r="D104" s="506"/>
      <c r="E104" s="506"/>
      <c r="F104" s="506"/>
      <c r="G104" s="506"/>
      <c r="H104" s="506"/>
      <c r="J104" s="488"/>
      <c r="K104" s="488"/>
      <c r="L104" s="488"/>
      <c r="M104" s="488"/>
      <c r="N104" s="488"/>
      <c r="O104" s="488"/>
      <c r="P104" s="488"/>
      <c r="Q104" s="488"/>
      <c r="R104" s="488"/>
      <c r="S104" s="488"/>
      <c r="T104" s="488"/>
      <c r="U104" s="488"/>
      <c r="V104" s="488"/>
    </row>
    <row r="105" spans="1:22" s="487" customFormat="1" ht="12" customHeight="1" x14ac:dyDescent="0.25">
      <c r="A105" s="506"/>
      <c r="B105" s="506" t="s">
        <v>457</v>
      </c>
      <c r="C105" s="506"/>
      <c r="D105" s="506"/>
      <c r="E105" s="506"/>
      <c r="F105" s="506"/>
      <c r="G105" s="506"/>
      <c r="H105" s="506"/>
      <c r="J105" s="488"/>
      <c r="K105" s="488"/>
      <c r="L105" s="488"/>
      <c r="M105" s="488"/>
      <c r="N105" s="488"/>
      <c r="O105" s="488"/>
      <c r="P105" s="488"/>
      <c r="Q105" s="488"/>
      <c r="R105" s="488"/>
      <c r="S105" s="488"/>
      <c r="T105" s="488"/>
      <c r="U105" s="488"/>
      <c r="V105" s="488"/>
    </row>
    <row r="106" spans="1:22" s="487" customFormat="1" ht="12" customHeight="1" x14ac:dyDescent="0.25">
      <c r="A106" s="506"/>
      <c r="B106" s="506" t="s">
        <v>458</v>
      </c>
      <c r="C106" s="506"/>
      <c r="D106" s="506"/>
      <c r="E106" s="506"/>
      <c r="F106" s="506"/>
      <c r="G106" s="506"/>
      <c r="H106" s="506"/>
      <c r="J106" s="488"/>
      <c r="K106" s="488"/>
      <c r="L106" s="488"/>
      <c r="M106" s="488"/>
      <c r="N106" s="488"/>
      <c r="O106" s="488"/>
      <c r="P106" s="488"/>
      <c r="Q106" s="488"/>
      <c r="R106" s="488"/>
      <c r="S106" s="488"/>
      <c r="T106" s="488"/>
      <c r="U106" s="488"/>
      <c r="V106" s="488"/>
    </row>
    <row r="107" spans="1:22" s="487" customFormat="1" ht="12" customHeight="1" x14ac:dyDescent="0.25">
      <c r="A107" s="506"/>
      <c r="B107" s="506"/>
      <c r="C107" s="506"/>
      <c r="D107" s="506"/>
      <c r="E107" s="506"/>
      <c r="F107" s="506"/>
      <c r="G107" s="506"/>
      <c r="H107" s="506"/>
      <c r="J107" s="488"/>
      <c r="K107" s="488"/>
      <c r="L107" s="488"/>
      <c r="M107" s="488"/>
      <c r="N107" s="488"/>
      <c r="O107" s="488"/>
      <c r="P107" s="488"/>
      <c r="Q107" s="488"/>
      <c r="R107" s="488"/>
      <c r="S107" s="488"/>
      <c r="T107" s="488"/>
      <c r="U107" s="488"/>
      <c r="V107" s="488"/>
    </row>
    <row r="108" spans="1:22" ht="12" customHeight="1" x14ac:dyDescent="0.25">
      <c r="A108" s="506" t="s">
        <v>459</v>
      </c>
      <c r="B108" s="506"/>
      <c r="C108" s="506"/>
      <c r="D108" s="506"/>
      <c r="E108" s="506"/>
      <c r="F108" s="506"/>
      <c r="G108" s="506"/>
      <c r="H108" s="506"/>
    </row>
    <row r="109" spans="1:22" ht="12" customHeight="1" x14ac:dyDescent="0.25">
      <c r="A109" s="506" t="s">
        <v>460</v>
      </c>
      <c r="B109" s="506"/>
      <c r="C109" s="506"/>
      <c r="D109" s="506"/>
      <c r="E109" s="506"/>
      <c r="F109" s="506"/>
      <c r="G109" s="506"/>
      <c r="H109" s="506"/>
    </row>
    <row r="110" spans="1:22" ht="12" customHeight="1" x14ac:dyDescent="0.25">
      <c r="A110" s="506"/>
      <c r="B110" s="506" t="s">
        <v>461</v>
      </c>
      <c r="C110" s="506"/>
      <c r="D110" s="506"/>
      <c r="E110" s="506"/>
      <c r="F110" s="506"/>
      <c r="G110" s="506"/>
      <c r="H110" s="506"/>
    </row>
    <row r="111" spans="1:22" ht="12" customHeight="1" x14ac:dyDescent="0.25"/>
    <row r="113" spans="1:7" s="509" customFormat="1" x14ac:dyDescent="0.2"/>
    <row r="114" spans="1:7" s="509" customFormat="1" ht="15.75" x14ac:dyDescent="0.25">
      <c r="A114" s="510"/>
      <c r="B114" s="510"/>
      <c r="C114" s="510"/>
      <c r="D114" s="511"/>
      <c r="E114" s="510"/>
      <c r="G114" s="510"/>
    </row>
    <row r="115" spans="1:7" s="509" customFormat="1" ht="15.75" x14ac:dyDescent="0.25">
      <c r="A115" s="510"/>
      <c r="B115" s="510"/>
      <c r="C115" s="510"/>
      <c r="D115" s="511"/>
      <c r="E115" s="510"/>
      <c r="G115" s="510"/>
    </row>
    <row r="116" spans="1:7" s="509" customFormat="1" ht="15.75" x14ac:dyDescent="0.25">
      <c r="A116" s="511"/>
      <c r="B116" s="511"/>
      <c r="C116" s="511"/>
      <c r="D116" s="511"/>
      <c r="E116" s="511"/>
      <c r="G116" s="511"/>
    </row>
    <row r="117" spans="1:7" s="509" customFormat="1" ht="15.75" x14ac:dyDescent="0.25">
      <c r="A117" s="511"/>
      <c r="B117" s="511"/>
      <c r="C117" s="511"/>
      <c r="D117" s="511"/>
      <c r="E117" s="511"/>
      <c r="G117" s="511"/>
    </row>
    <row r="118" spans="1:7" s="509" customFormat="1" ht="15.75" x14ac:dyDescent="0.25">
      <c r="A118" s="511"/>
      <c r="B118" s="511"/>
      <c r="C118" s="511"/>
      <c r="D118" s="511"/>
      <c r="E118" s="511"/>
      <c r="G118" s="511"/>
    </row>
    <row r="119" spans="1:7" s="509" customFormat="1" ht="15.75" x14ac:dyDescent="0.25">
      <c r="A119" s="511"/>
      <c r="B119" s="511"/>
      <c r="C119" s="511"/>
      <c r="D119" s="511"/>
      <c r="E119" s="511"/>
      <c r="G119" s="511"/>
    </row>
    <row r="120" spans="1:7" s="509" customFormat="1" ht="15.75" x14ac:dyDescent="0.25">
      <c r="A120" s="511"/>
      <c r="B120" s="511"/>
      <c r="C120" s="511"/>
      <c r="D120" s="511"/>
      <c r="E120" s="511"/>
      <c r="G120" s="511"/>
    </row>
    <row r="121" spans="1:7" s="509" customFormat="1" ht="15.75" x14ac:dyDescent="0.25">
      <c r="A121" s="511"/>
      <c r="B121" s="511"/>
      <c r="C121" s="511"/>
      <c r="D121" s="511"/>
      <c r="E121" s="511"/>
      <c r="G121" s="511"/>
    </row>
    <row r="122" spans="1:7" s="509" customFormat="1" ht="15.75" x14ac:dyDescent="0.25">
      <c r="A122" s="511"/>
      <c r="B122" s="511"/>
      <c r="C122" s="511"/>
      <c r="D122" s="511"/>
      <c r="E122" s="511"/>
      <c r="G122" s="511"/>
    </row>
    <row r="123" spans="1:7" s="509" customFormat="1" ht="15.75" x14ac:dyDescent="0.25">
      <c r="A123" s="511"/>
      <c r="B123" s="511"/>
      <c r="C123" s="511"/>
      <c r="D123" s="511"/>
      <c r="E123" s="511"/>
      <c r="G123" s="511"/>
    </row>
    <row r="124" spans="1:7" s="509" customFormat="1" x14ac:dyDescent="0.2"/>
    <row r="125" spans="1:7" s="509" customFormat="1" x14ac:dyDescent="0.2"/>
    <row r="126" spans="1:7" s="512" customFormat="1" x14ac:dyDescent="0.2"/>
    <row r="127" spans="1:7" ht="10.5" customHeight="1" x14ac:dyDescent="0.25"/>
    <row r="130" spans="1:9" x14ac:dyDescent="0.25">
      <c r="A130" s="513"/>
      <c r="B130" s="513"/>
      <c r="C130" s="513"/>
      <c r="D130" s="513"/>
      <c r="E130" s="513"/>
      <c r="F130" s="513"/>
      <c r="G130" s="513"/>
      <c r="H130" s="513"/>
      <c r="I130" s="513"/>
    </row>
    <row r="131" spans="1:9" x14ac:dyDescent="0.25">
      <c r="A131" s="513"/>
      <c r="B131" s="513"/>
      <c r="C131" s="513"/>
      <c r="D131" s="513"/>
      <c r="E131" s="513"/>
      <c r="F131" s="513"/>
      <c r="G131" s="513"/>
      <c r="H131" s="513"/>
      <c r="I131" s="513"/>
    </row>
    <row r="132" spans="1:9" x14ac:dyDescent="0.25">
      <c r="A132" s="513"/>
      <c r="B132" s="513"/>
      <c r="C132" s="513"/>
      <c r="D132" s="513"/>
      <c r="E132" s="513"/>
      <c r="F132" s="513"/>
      <c r="G132" s="513"/>
      <c r="H132" s="513"/>
      <c r="I132" s="513"/>
    </row>
  </sheetData>
  <mergeCells count="62">
    <mergeCell ref="A55:A58"/>
    <mergeCell ref="B55:C58"/>
    <mergeCell ref="I55:I58"/>
    <mergeCell ref="B65:C65"/>
    <mergeCell ref="A81:E81"/>
    <mergeCell ref="B59:C59"/>
    <mergeCell ref="B60:C60"/>
    <mergeCell ref="B61:C61"/>
    <mergeCell ref="B62:C62"/>
    <mergeCell ref="B63:C63"/>
    <mergeCell ref="B64:C64"/>
    <mergeCell ref="B46:C46"/>
    <mergeCell ref="A47:A52"/>
    <mergeCell ref="B47:C52"/>
    <mergeCell ref="I47:I52"/>
    <mergeCell ref="A53:A54"/>
    <mergeCell ref="B53:C54"/>
    <mergeCell ref="I53:I54"/>
    <mergeCell ref="A36:A38"/>
    <mergeCell ref="B36:C38"/>
    <mergeCell ref="I36:I38"/>
    <mergeCell ref="A39:A45"/>
    <mergeCell ref="B39:C45"/>
    <mergeCell ref="I39:I45"/>
    <mergeCell ref="A28:A32"/>
    <mergeCell ref="B28:C32"/>
    <mergeCell ref="I28:I32"/>
    <mergeCell ref="A33:A35"/>
    <mergeCell ref="B33:C35"/>
    <mergeCell ref="I33:I35"/>
    <mergeCell ref="A22:A23"/>
    <mergeCell ref="B22:C23"/>
    <mergeCell ref="I22:I23"/>
    <mergeCell ref="A24:A27"/>
    <mergeCell ref="B24:C27"/>
    <mergeCell ref="I24:I27"/>
    <mergeCell ref="A12:C12"/>
    <mergeCell ref="A13:A17"/>
    <mergeCell ref="B13:C17"/>
    <mergeCell ref="I13:I17"/>
    <mergeCell ref="A18:A21"/>
    <mergeCell ref="B18:C21"/>
    <mergeCell ref="I18:I21"/>
    <mergeCell ref="A8:B8"/>
    <mergeCell ref="C8:I8"/>
    <mergeCell ref="A9:B9"/>
    <mergeCell ref="C9:I9"/>
    <mergeCell ref="A10:A11"/>
    <mergeCell ref="B10:C11"/>
    <mergeCell ref="D10:D11"/>
    <mergeCell ref="E10:E11"/>
    <mergeCell ref="F10:F11"/>
    <mergeCell ref="G10:G11"/>
    <mergeCell ref="H10:H11"/>
    <mergeCell ref="I10:I11"/>
    <mergeCell ref="A7:B7"/>
    <mergeCell ref="C7:I7"/>
    <mergeCell ref="A3:B3"/>
    <mergeCell ref="C3:I3"/>
    <mergeCell ref="A4:B4"/>
    <mergeCell ref="C4:I4"/>
    <mergeCell ref="A5:I5"/>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32.pielikums Jūrmalas pilsētas domes
2018.gada 23.augusta saistošajiem noteikumiem Nr.31
(protokols Nr.11, 8.punkts)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14"/>
  <sheetViews>
    <sheetView view="pageLayout" zoomScaleNormal="100" workbookViewId="0">
      <selection activeCell="N10" sqref="N10"/>
    </sheetView>
  </sheetViews>
  <sheetFormatPr defaultRowHeight="12" outlineLevelCol="1" x14ac:dyDescent="0.2"/>
  <cols>
    <col min="1" max="1" width="5.28515625" style="512" customWidth="1"/>
    <col min="2" max="2" width="27.85546875" style="512" customWidth="1"/>
    <col min="3" max="3" width="10" style="512" customWidth="1"/>
    <col min="4" max="4" width="10.7109375" style="512" hidden="1" customWidth="1" outlineLevel="1"/>
    <col min="5" max="5" width="9.5703125" style="512" hidden="1" customWidth="1" outlineLevel="1"/>
    <col min="6" max="6" width="10.85546875" style="512" hidden="1" customWidth="1" outlineLevel="1"/>
    <col min="7" max="7" width="9.5703125" style="512" hidden="1" customWidth="1" outlineLevel="1"/>
    <col min="8" max="8" width="11.42578125" style="512" customWidth="1" collapsed="1"/>
    <col min="9" max="9" width="9.5703125" style="512" customWidth="1"/>
    <col min="10" max="10" width="29.140625" style="512" hidden="1" customWidth="1" outlineLevel="1"/>
    <col min="11" max="11" width="17.7109375" style="512" customWidth="1" collapsed="1"/>
    <col min="12" max="16384" width="9.140625" style="512"/>
  </cols>
  <sheetData>
    <row r="1" spans="1:15" x14ac:dyDescent="0.2">
      <c r="K1" s="540" t="s">
        <v>471</v>
      </c>
    </row>
    <row r="2" spans="1:15" x14ac:dyDescent="0.2">
      <c r="K2" s="540" t="s">
        <v>329</v>
      </c>
    </row>
    <row r="3" spans="1:15" ht="12.75" customHeight="1" x14ac:dyDescent="0.2">
      <c r="A3" s="541" t="s">
        <v>472</v>
      </c>
      <c r="B3" s="542"/>
      <c r="C3" s="543"/>
      <c r="D3" s="543"/>
      <c r="E3" s="543"/>
      <c r="F3" s="544"/>
      <c r="G3" s="544"/>
      <c r="H3" s="544"/>
      <c r="I3" s="544"/>
      <c r="J3" s="544"/>
    </row>
    <row r="4" spans="1:15" ht="12.75" customHeight="1" x14ac:dyDescent="0.2">
      <c r="A4" s="541" t="s">
        <v>473</v>
      </c>
      <c r="B4" s="542"/>
      <c r="C4" s="545"/>
      <c r="D4" s="545"/>
      <c r="E4" s="545"/>
      <c r="F4" s="546"/>
      <c r="G4" s="546"/>
      <c r="H4" s="546"/>
      <c r="I4" s="546"/>
      <c r="J4" s="546"/>
    </row>
    <row r="5" spans="1:15" ht="15.75" x14ac:dyDescent="0.25">
      <c r="A5" s="951" t="s">
        <v>330</v>
      </c>
      <c r="B5" s="951"/>
      <c r="C5" s="951"/>
      <c r="D5" s="951"/>
      <c r="E5" s="951"/>
      <c r="F5" s="951"/>
      <c r="G5" s="951"/>
      <c r="H5" s="951"/>
      <c r="I5" s="951"/>
      <c r="J5" s="951"/>
      <c r="K5" s="951"/>
      <c r="L5" s="547"/>
    </row>
    <row r="6" spans="1:15" ht="15.75" x14ac:dyDescent="0.25">
      <c r="A6" s="548"/>
      <c r="B6" s="548"/>
      <c r="C6" s="548"/>
      <c r="D6" s="548"/>
      <c r="E6" s="548"/>
      <c r="F6" s="548"/>
      <c r="G6" s="548"/>
      <c r="H6" s="548"/>
      <c r="I6" s="548"/>
      <c r="J6" s="548"/>
      <c r="K6" s="548"/>
      <c r="L6" s="547"/>
    </row>
    <row r="7" spans="1:15" ht="12.75" customHeight="1" x14ac:dyDescent="0.25">
      <c r="A7" s="952" t="s">
        <v>379</v>
      </c>
      <c r="B7" s="952"/>
      <c r="C7" s="549" t="s">
        <v>463</v>
      </c>
      <c r="D7" s="543"/>
      <c r="E7" s="543"/>
      <c r="F7" s="543"/>
      <c r="G7" s="543"/>
      <c r="H7" s="543"/>
      <c r="I7" s="543"/>
      <c r="J7" s="543"/>
      <c r="K7" s="543"/>
    </row>
    <row r="8" spans="1:15" ht="12.75" customHeight="1" x14ac:dyDescent="0.2">
      <c r="A8" s="541" t="s">
        <v>381</v>
      </c>
      <c r="B8" s="541"/>
      <c r="C8" s="543" t="s">
        <v>466</v>
      </c>
      <c r="D8" s="543"/>
      <c r="E8" s="543"/>
      <c r="F8" s="543"/>
      <c r="G8" s="543"/>
      <c r="H8" s="543"/>
      <c r="I8" s="543"/>
      <c r="J8" s="543"/>
      <c r="K8" s="543"/>
    </row>
    <row r="9" spans="1:15" ht="12.75" customHeight="1" x14ac:dyDescent="0.2">
      <c r="A9" s="550" t="s">
        <v>382</v>
      </c>
      <c r="B9" s="550"/>
      <c r="C9" s="551" t="s">
        <v>374</v>
      </c>
      <c r="D9" s="552"/>
      <c r="E9" s="552"/>
      <c r="F9" s="552"/>
      <c r="G9" s="552"/>
      <c r="H9" s="552"/>
      <c r="I9" s="552"/>
      <c r="J9" s="552"/>
      <c r="K9" s="552"/>
    </row>
    <row r="10" spans="1:15" ht="36" customHeight="1" x14ac:dyDescent="0.2">
      <c r="A10" s="860" t="s">
        <v>334</v>
      </c>
      <c r="B10" s="860" t="s">
        <v>335</v>
      </c>
      <c r="C10" s="860" t="s">
        <v>336</v>
      </c>
      <c r="D10" s="953" t="s">
        <v>337</v>
      </c>
      <c r="E10" s="954"/>
      <c r="F10" s="953" t="s">
        <v>338</v>
      </c>
      <c r="G10" s="954"/>
      <c r="H10" s="953" t="s">
        <v>339</v>
      </c>
      <c r="I10" s="954"/>
      <c r="J10" s="860" t="s">
        <v>36</v>
      </c>
      <c r="K10" s="860" t="s">
        <v>340</v>
      </c>
    </row>
    <row r="11" spans="1:15" ht="24" x14ac:dyDescent="0.2">
      <c r="A11" s="861"/>
      <c r="B11" s="861"/>
      <c r="C11" s="861"/>
      <c r="D11" s="490" t="s">
        <v>474</v>
      </c>
      <c r="E11" s="490" t="s">
        <v>341</v>
      </c>
      <c r="F11" s="490" t="s">
        <v>474</v>
      </c>
      <c r="G11" s="490" t="s">
        <v>341</v>
      </c>
      <c r="H11" s="490" t="s">
        <v>474</v>
      </c>
      <c r="I11" s="490" t="s">
        <v>341</v>
      </c>
      <c r="J11" s="861"/>
      <c r="K11" s="861"/>
    </row>
    <row r="12" spans="1:15" x14ac:dyDescent="0.2">
      <c r="A12" s="940" t="s">
        <v>475</v>
      </c>
      <c r="B12" s="941"/>
      <c r="C12" s="553"/>
      <c r="D12" s="554">
        <f t="shared" ref="D12:I12" si="0">SUM(D13,D20,D29,D57,D86,D132,D148,D164,D209,D238)</f>
        <v>510346</v>
      </c>
      <c r="E12" s="554">
        <f t="shared" si="0"/>
        <v>19969</v>
      </c>
      <c r="F12" s="554">
        <f t="shared" si="0"/>
        <v>0</v>
      </c>
      <c r="G12" s="554">
        <f t="shared" si="0"/>
        <v>0</v>
      </c>
      <c r="H12" s="554">
        <f t="shared" si="0"/>
        <v>510346</v>
      </c>
      <c r="I12" s="554">
        <f t="shared" si="0"/>
        <v>19969</v>
      </c>
      <c r="J12" s="555"/>
      <c r="K12" s="556"/>
      <c r="N12" s="557"/>
      <c r="O12" s="557"/>
    </row>
    <row r="13" spans="1:15" x14ac:dyDescent="0.2">
      <c r="A13" s="942">
        <v>1</v>
      </c>
      <c r="B13" s="945" t="s">
        <v>476</v>
      </c>
      <c r="C13" s="558"/>
      <c r="D13" s="559">
        <f>SUM(D14:D19)</f>
        <v>40920</v>
      </c>
      <c r="E13" s="559">
        <f t="shared" ref="E13:I13" si="1">SUM(E14:E19)</f>
        <v>0</v>
      </c>
      <c r="F13" s="559">
        <f t="shared" si="1"/>
        <v>0</v>
      </c>
      <c r="G13" s="559">
        <f t="shared" si="1"/>
        <v>0</v>
      </c>
      <c r="H13" s="559">
        <f t="shared" si="1"/>
        <v>40920</v>
      </c>
      <c r="I13" s="559">
        <f t="shared" si="1"/>
        <v>0</v>
      </c>
      <c r="J13" s="560"/>
      <c r="K13" s="932" t="s">
        <v>477</v>
      </c>
      <c r="N13" s="557"/>
      <c r="O13" s="557"/>
    </row>
    <row r="14" spans="1:15" ht="12.75" customHeight="1" x14ac:dyDescent="0.2">
      <c r="A14" s="943"/>
      <c r="B14" s="946"/>
      <c r="C14" s="561">
        <v>1150</v>
      </c>
      <c r="D14" s="562">
        <v>10000</v>
      </c>
      <c r="E14" s="563"/>
      <c r="F14" s="563"/>
      <c r="G14" s="563"/>
      <c r="H14" s="563">
        <f t="shared" ref="H14:I32" si="2">D14+F14</f>
        <v>10000</v>
      </c>
      <c r="I14" s="563">
        <f t="shared" si="2"/>
        <v>0</v>
      </c>
      <c r="J14" s="560"/>
      <c r="K14" s="932"/>
      <c r="N14" s="557"/>
      <c r="O14" s="557"/>
    </row>
    <row r="15" spans="1:15" ht="12.75" customHeight="1" x14ac:dyDescent="0.2">
      <c r="A15" s="943"/>
      <c r="B15" s="946"/>
      <c r="C15" s="561">
        <v>1210</v>
      </c>
      <c r="D15" s="562">
        <v>500</v>
      </c>
      <c r="E15" s="563"/>
      <c r="F15" s="563"/>
      <c r="G15" s="563"/>
      <c r="H15" s="563">
        <f t="shared" si="2"/>
        <v>500</v>
      </c>
      <c r="I15" s="563">
        <f t="shared" si="2"/>
        <v>0</v>
      </c>
      <c r="J15" s="560"/>
      <c r="K15" s="932"/>
      <c r="N15" s="557"/>
      <c r="O15" s="557"/>
    </row>
    <row r="16" spans="1:15" ht="12.75" customHeight="1" x14ac:dyDescent="0.2">
      <c r="A16" s="943"/>
      <c r="B16" s="946"/>
      <c r="C16" s="561">
        <v>2262</v>
      </c>
      <c r="D16" s="562">
        <v>310</v>
      </c>
      <c r="E16" s="563"/>
      <c r="F16" s="563"/>
      <c r="G16" s="563"/>
      <c r="H16" s="563">
        <f t="shared" si="2"/>
        <v>310</v>
      </c>
      <c r="I16" s="563">
        <f t="shared" si="2"/>
        <v>0</v>
      </c>
      <c r="J16" s="560"/>
      <c r="K16" s="932"/>
      <c r="N16" s="557"/>
      <c r="O16" s="557"/>
    </row>
    <row r="17" spans="1:15" ht="12.75" customHeight="1" x14ac:dyDescent="0.2">
      <c r="A17" s="943"/>
      <c r="B17" s="946"/>
      <c r="C17" s="561">
        <v>2264</v>
      </c>
      <c r="D17" s="562">
        <v>18000</v>
      </c>
      <c r="E17" s="563"/>
      <c r="F17" s="563"/>
      <c r="G17" s="563"/>
      <c r="H17" s="563">
        <f t="shared" si="2"/>
        <v>18000</v>
      </c>
      <c r="I17" s="563">
        <f t="shared" si="2"/>
        <v>0</v>
      </c>
      <c r="J17" s="560"/>
      <c r="K17" s="932"/>
      <c r="N17" s="557"/>
      <c r="O17" s="557"/>
    </row>
    <row r="18" spans="1:15" ht="12.75" customHeight="1" x14ac:dyDescent="0.2">
      <c r="A18" s="943"/>
      <c r="B18" s="946"/>
      <c r="C18" s="561">
        <v>2279</v>
      </c>
      <c r="D18" s="562">
        <v>8215</v>
      </c>
      <c r="E18" s="563"/>
      <c r="F18" s="563"/>
      <c r="G18" s="563"/>
      <c r="H18" s="563">
        <f t="shared" si="2"/>
        <v>8215</v>
      </c>
      <c r="I18" s="563">
        <f t="shared" si="2"/>
        <v>0</v>
      </c>
      <c r="J18" s="560"/>
      <c r="K18" s="932"/>
      <c r="N18" s="557"/>
      <c r="O18" s="557"/>
    </row>
    <row r="19" spans="1:15" ht="12.75" customHeight="1" x14ac:dyDescent="0.2">
      <c r="A19" s="944"/>
      <c r="B19" s="947"/>
      <c r="C19" s="564">
        <v>2314</v>
      </c>
      <c r="D19" s="562">
        <v>3895</v>
      </c>
      <c r="E19" s="563"/>
      <c r="F19" s="563"/>
      <c r="G19" s="563"/>
      <c r="H19" s="563">
        <f t="shared" si="2"/>
        <v>3895</v>
      </c>
      <c r="I19" s="563">
        <f t="shared" si="2"/>
        <v>0</v>
      </c>
      <c r="J19" s="560"/>
      <c r="K19" s="932"/>
      <c r="N19" s="557"/>
      <c r="O19" s="557"/>
    </row>
    <row r="20" spans="1:15" x14ac:dyDescent="0.2">
      <c r="A20" s="942">
        <v>2</v>
      </c>
      <c r="B20" s="948" t="s">
        <v>478</v>
      </c>
      <c r="C20" s="565"/>
      <c r="D20" s="566">
        <f>SUM(D21:D28)</f>
        <v>107179</v>
      </c>
      <c r="E20" s="566">
        <f t="shared" ref="E20:I20" si="3">SUM(E21:E28)</f>
        <v>0</v>
      </c>
      <c r="F20" s="566">
        <f t="shared" si="3"/>
        <v>0</v>
      </c>
      <c r="G20" s="566">
        <f t="shared" si="3"/>
        <v>0</v>
      </c>
      <c r="H20" s="566">
        <f t="shared" si="3"/>
        <v>107179</v>
      </c>
      <c r="I20" s="566">
        <f t="shared" si="3"/>
        <v>0</v>
      </c>
      <c r="J20" s="560"/>
      <c r="K20" s="932" t="s">
        <v>479</v>
      </c>
      <c r="N20" s="557"/>
      <c r="O20" s="557"/>
    </row>
    <row r="21" spans="1:15" x14ac:dyDescent="0.2">
      <c r="A21" s="943"/>
      <c r="B21" s="949"/>
      <c r="C21" s="561">
        <v>1150</v>
      </c>
      <c r="D21" s="562">
        <v>16190</v>
      </c>
      <c r="E21" s="563"/>
      <c r="F21" s="563"/>
      <c r="G21" s="563"/>
      <c r="H21" s="563">
        <f t="shared" si="2"/>
        <v>16190</v>
      </c>
      <c r="I21" s="563">
        <f t="shared" si="2"/>
        <v>0</v>
      </c>
      <c r="J21" s="560"/>
      <c r="K21" s="932"/>
      <c r="N21" s="557"/>
      <c r="O21" s="557"/>
    </row>
    <row r="22" spans="1:15" x14ac:dyDescent="0.2">
      <c r="A22" s="943"/>
      <c r="B22" s="949"/>
      <c r="C22" s="561">
        <v>1210</v>
      </c>
      <c r="D22" s="562">
        <v>810</v>
      </c>
      <c r="E22" s="563"/>
      <c r="F22" s="563"/>
      <c r="G22" s="563"/>
      <c r="H22" s="563">
        <f t="shared" si="2"/>
        <v>810</v>
      </c>
      <c r="I22" s="563">
        <f t="shared" si="2"/>
        <v>0</v>
      </c>
      <c r="J22" s="560"/>
      <c r="K22" s="932"/>
      <c r="N22" s="557"/>
      <c r="O22" s="557"/>
    </row>
    <row r="23" spans="1:15" x14ac:dyDescent="0.2">
      <c r="A23" s="943"/>
      <c r="B23" s="949"/>
      <c r="C23" s="561">
        <v>2231</v>
      </c>
      <c r="D23" s="562">
        <v>600</v>
      </c>
      <c r="E23" s="563"/>
      <c r="F23" s="563"/>
      <c r="G23" s="563"/>
      <c r="H23" s="563">
        <f t="shared" si="2"/>
        <v>600</v>
      </c>
      <c r="I23" s="563">
        <f t="shared" si="2"/>
        <v>0</v>
      </c>
      <c r="J23" s="560"/>
      <c r="K23" s="932"/>
      <c r="N23" s="557"/>
      <c r="O23" s="557"/>
    </row>
    <row r="24" spans="1:15" x14ac:dyDescent="0.2">
      <c r="A24" s="943"/>
      <c r="B24" s="949"/>
      <c r="C24" s="561">
        <v>2262</v>
      </c>
      <c r="D24" s="562">
        <v>1180</v>
      </c>
      <c r="E24" s="563"/>
      <c r="F24" s="563"/>
      <c r="G24" s="563"/>
      <c r="H24" s="563">
        <f t="shared" si="2"/>
        <v>1180</v>
      </c>
      <c r="I24" s="563">
        <f t="shared" si="2"/>
        <v>0</v>
      </c>
      <c r="J24" s="560"/>
      <c r="K24" s="932"/>
      <c r="N24" s="557"/>
      <c r="O24" s="557"/>
    </row>
    <row r="25" spans="1:15" x14ac:dyDescent="0.2">
      <c r="A25" s="943"/>
      <c r="B25" s="949"/>
      <c r="C25" s="561">
        <v>2264</v>
      </c>
      <c r="D25" s="562">
        <v>52345</v>
      </c>
      <c r="E25" s="563"/>
      <c r="F25" s="563"/>
      <c r="G25" s="563"/>
      <c r="H25" s="563">
        <f t="shared" si="2"/>
        <v>52345</v>
      </c>
      <c r="I25" s="563">
        <f t="shared" si="2"/>
        <v>0</v>
      </c>
      <c r="J25" s="560"/>
      <c r="K25" s="932"/>
      <c r="N25" s="557"/>
      <c r="O25" s="557"/>
    </row>
    <row r="26" spans="1:15" s="541" customFormat="1" x14ac:dyDescent="0.2">
      <c r="A26" s="943"/>
      <c r="B26" s="949"/>
      <c r="C26" s="561">
        <v>2269</v>
      </c>
      <c r="D26" s="562">
        <v>930</v>
      </c>
      <c r="E26" s="563"/>
      <c r="F26" s="563"/>
      <c r="G26" s="563"/>
      <c r="H26" s="563">
        <f t="shared" si="2"/>
        <v>930</v>
      </c>
      <c r="I26" s="563">
        <f t="shared" si="2"/>
        <v>0</v>
      </c>
      <c r="J26" s="567"/>
      <c r="K26" s="932"/>
      <c r="M26" s="512"/>
      <c r="N26" s="557"/>
      <c r="O26" s="557"/>
    </row>
    <row r="27" spans="1:15" s="541" customFormat="1" x14ac:dyDescent="0.2">
      <c r="A27" s="943"/>
      <c r="B27" s="949"/>
      <c r="C27" s="561">
        <v>2279</v>
      </c>
      <c r="D27" s="562">
        <v>29967</v>
      </c>
      <c r="E27" s="563"/>
      <c r="F27" s="563"/>
      <c r="G27" s="563"/>
      <c r="H27" s="563">
        <f t="shared" si="2"/>
        <v>29967</v>
      </c>
      <c r="I27" s="563">
        <f t="shared" si="2"/>
        <v>0</v>
      </c>
      <c r="J27" s="567"/>
      <c r="K27" s="932"/>
      <c r="M27" s="512"/>
      <c r="N27" s="557"/>
      <c r="O27" s="557"/>
    </row>
    <row r="28" spans="1:15" s="541" customFormat="1" x14ac:dyDescent="0.2">
      <c r="A28" s="944"/>
      <c r="B28" s="950"/>
      <c r="C28" s="564">
        <v>2314</v>
      </c>
      <c r="D28" s="562">
        <v>5157</v>
      </c>
      <c r="E28" s="562"/>
      <c r="F28" s="562"/>
      <c r="G28" s="562"/>
      <c r="H28" s="563">
        <f t="shared" si="2"/>
        <v>5157</v>
      </c>
      <c r="I28" s="563">
        <f t="shared" si="2"/>
        <v>0</v>
      </c>
      <c r="J28" s="562"/>
      <c r="K28" s="932"/>
      <c r="M28" s="512"/>
      <c r="N28" s="557"/>
      <c r="O28" s="557"/>
    </row>
    <row r="29" spans="1:15" s="541" customFormat="1" ht="24.75" customHeight="1" x14ac:dyDescent="0.2">
      <c r="A29" s="568">
        <v>3</v>
      </c>
      <c r="B29" s="569" t="s">
        <v>480</v>
      </c>
      <c r="C29" s="570"/>
      <c r="D29" s="566">
        <f t="shared" ref="D29:I29" si="4">SUM(D30,D36,D42,D50)</f>
        <v>136371</v>
      </c>
      <c r="E29" s="566">
        <f t="shared" si="4"/>
        <v>0</v>
      </c>
      <c r="F29" s="566">
        <f t="shared" si="4"/>
        <v>0</v>
      </c>
      <c r="G29" s="566">
        <f t="shared" si="4"/>
        <v>0</v>
      </c>
      <c r="H29" s="566">
        <f t="shared" si="4"/>
        <v>136371</v>
      </c>
      <c r="I29" s="566">
        <f t="shared" si="4"/>
        <v>0</v>
      </c>
      <c r="J29" s="571"/>
      <c r="K29" s="571"/>
      <c r="M29" s="512"/>
      <c r="N29" s="557"/>
      <c r="O29" s="557"/>
    </row>
    <row r="30" spans="1:15" s="541" customFormat="1" x14ac:dyDescent="0.2">
      <c r="A30" s="906" t="s">
        <v>481</v>
      </c>
      <c r="B30" s="920" t="s">
        <v>482</v>
      </c>
      <c r="C30" s="572"/>
      <c r="D30" s="566">
        <f>SUM(D31:D35)</f>
        <v>4800</v>
      </c>
      <c r="E30" s="566">
        <f t="shared" ref="E30:I30" si="5">SUM(E31:E35)</f>
        <v>0</v>
      </c>
      <c r="F30" s="566">
        <f t="shared" si="5"/>
        <v>0</v>
      </c>
      <c r="G30" s="566">
        <f t="shared" si="5"/>
        <v>0</v>
      </c>
      <c r="H30" s="566">
        <f t="shared" si="5"/>
        <v>4800</v>
      </c>
      <c r="I30" s="566">
        <f t="shared" si="5"/>
        <v>0</v>
      </c>
      <c r="J30" s="573"/>
      <c r="K30" s="932" t="s">
        <v>483</v>
      </c>
      <c r="M30" s="512"/>
      <c r="N30" s="557"/>
      <c r="O30" s="557"/>
    </row>
    <row r="31" spans="1:15" s="541" customFormat="1" x14ac:dyDescent="0.2">
      <c r="A31" s="907"/>
      <c r="B31" s="925"/>
      <c r="C31" s="561">
        <v>1150</v>
      </c>
      <c r="D31" s="562">
        <v>889</v>
      </c>
      <c r="E31" s="563"/>
      <c r="F31" s="563"/>
      <c r="G31" s="563"/>
      <c r="H31" s="563">
        <f t="shared" si="2"/>
        <v>889</v>
      </c>
      <c r="I31" s="563">
        <f t="shared" si="2"/>
        <v>0</v>
      </c>
      <c r="J31" s="573"/>
      <c r="K31" s="932"/>
      <c r="M31" s="512"/>
      <c r="N31" s="557"/>
      <c r="O31" s="557"/>
    </row>
    <row r="32" spans="1:15" s="541" customFormat="1" x14ac:dyDescent="0.2">
      <c r="A32" s="907"/>
      <c r="B32" s="925"/>
      <c r="C32" s="561">
        <v>1210</v>
      </c>
      <c r="D32" s="562">
        <v>45</v>
      </c>
      <c r="E32" s="563"/>
      <c r="F32" s="563"/>
      <c r="G32" s="563"/>
      <c r="H32" s="563">
        <f t="shared" si="2"/>
        <v>45</v>
      </c>
      <c r="I32" s="563">
        <f t="shared" si="2"/>
        <v>0</v>
      </c>
      <c r="J32" s="573"/>
      <c r="K32" s="932"/>
      <c r="M32" s="512"/>
      <c r="N32" s="557"/>
      <c r="O32" s="557"/>
    </row>
    <row r="33" spans="1:18" s="541" customFormat="1" x14ac:dyDescent="0.2">
      <c r="A33" s="907"/>
      <c r="B33" s="925"/>
      <c r="C33" s="561">
        <v>2264</v>
      </c>
      <c r="D33" s="562">
        <v>3297</v>
      </c>
      <c r="E33" s="563"/>
      <c r="F33" s="563"/>
      <c r="G33" s="563"/>
      <c r="H33" s="563">
        <f>D33+F33</f>
        <v>3297</v>
      </c>
      <c r="I33" s="563">
        <f>E33+G33</f>
        <v>0</v>
      </c>
      <c r="J33" s="573"/>
      <c r="K33" s="932"/>
      <c r="M33" s="512"/>
      <c r="N33" s="557"/>
      <c r="O33" s="557"/>
    </row>
    <row r="34" spans="1:18" s="541" customFormat="1" x14ac:dyDescent="0.2">
      <c r="A34" s="907"/>
      <c r="B34" s="925"/>
      <c r="C34" s="561">
        <v>2279</v>
      </c>
      <c r="D34" s="562">
        <v>303</v>
      </c>
      <c r="E34" s="563"/>
      <c r="F34" s="563"/>
      <c r="G34" s="563"/>
      <c r="H34" s="563">
        <f t="shared" ref="H34:I49" si="6">D34+F34</f>
        <v>303</v>
      </c>
      <c r="I34" s="563">
        <f t="shared" si="6"/>
        <v>0</v>
      </c>
      <c r="J34" s="573"/>
      <c r="K34" s="932"/>
      <c r="M34" s="512"/>
      <c r="N34" s="557"/>
      <c r="O34" s="557"/>
    </row>
    <row r="35" spans="1:18" s="541" customFormat="1" x14ac:dyDescent="0.2">
      <c r="A35" s="908"/>
      <c r="B35" s="921"/>
      <c r="C35" s="564">
        <v>2314</v>
      </c>
      <c r="D35" s="562">
        <v>266</v>
      </c>
      <c r="E35" s="563"/>
      <c r="F35" s="563"/>
      <c r="G35" s="563"/>
      <c r="H35" s="563">
        <f t="shared" si="6"/>
        <v>266</v>
      </c>
      <c r="I35" s="563">
        <f t="shared" si="6"/>
        <v>0</v>
      </c>
      <c r="J35" s="573"/>
      <c r="K35" s="932"/>
      <c r="M35" s="512"/>
      <c r="N35" s="557"/>
      <c r="O35" s="557"/>
    </row>
    <row r="36" spans="1:18" s="541" customFormat="1" x14ac:dyDescent="0.2">
      <c r="A36" s="913" t="s">
        <v>484</v>
      </c>
      <c r="B36" s="922" t="s">
        <v>485</v>
      </c>
      <c r="C36" s="500"/>
      <c r="D36" s="494">
        <f t="shared" ref="D36:I36" si="7">SUM(D37:D41)</f>
        <v>50671</v>
      </c>
      <c r="E36" s="494">
        <f t="shared" si="7"/>
        <v>0</v>
      </c>
      <c r="F36" s="494">
        <f t="shared" si="7"/>
        <v>0</v>
      </c>
      <c r="G36" s="494">
        <f t="shared" si="7"/>
        <v>0</v>
      </c>
      <c r="H36" s="494">
        <f t="shared" si="7"/>
        <v>50671</v>
      </c>
      <c r="I36" s="494">
        <f t="shared" si="7"/>
        <v>0</v>
      </c>
      <c r="J36" s="574"/>
      <c r="K36" s="932" t="s">
        <v>486</v>
      </c>
      <c r="M36" s="512"/>
      <c r="N36" s="557"/>
      <c r="O36" s="557"/>
    </row>
    <row r="37" spans="1:18" s="541" customFormat="1" x14ac:dyDescent="0.2">
      <c r="A37" s="914"/>
      <c r="B37" s="923"/>
      <c r="C37" s="575">
        <v>1150</v>
      </c>
      <c r="D37" s="493">
        <v>6487</v>
      </c>
      <c r="E37" s="127"/>
      <c r="F37" s="127"/>
      <c r="G37" s="127"/>
      <c r="H37" s="127">
        <f t="shared" si="6"/>
        <v>6487</v>
      </c>
      <c r="I37" s="127">
        <f t="shared" si="6"/>
        <v>0</v>
      </c>
      <c r="J37" s="576"/>
      <c r="K37" s="932"/>
      <c r="M37" s="512"/>
      <c r="N37" s="557"/>
      <c r="O37" s="557"/>
    </row>
    <row r="38" spans="1:18" s="541" customFormat="1" x14ac:dyDescent="0.2">
      <c r="A38" s="914"/>
      <c r="B38" s="923"/>
      <c r="C38" s="575">
        <v>1210</v>
      </c>
      <c r="D38" s="493">
        <v>325</v>
      </c>
      <c r="E38" s="127"/>
      <c r="F38" s="127"/>
      <c r="G38" s="127"/>
      <c r="H38" s="127">
        <f t="shared" si="6"/>
        <v>325</v>
      </c>
      <c r="I38" s="127">
        <f t="shared" si="6"/>
        <v>0</v>
      </c>
      <c r="J38" s="576"/>
      <c r="K38" s="932"/>
      <c r="M38" s="512"/>
      <c r="N38" s="557"/>
      <c r="O38" s="557"/>
    </row>
    <row r="39" spans="1:18" s="541" customFormat="1" x14ac:dyDescent="0.2">
      <c r="A39" s="914"/>
      <c r="B39" s="923"/>
      <c r="C39" s="575">
        <v>2264</v>
      </c>
      <c r="D39" s="493">
        <v>22862</v>
      </c>
      <c r="E39" s="127"/>
      <c r="F39" s="127"/>
      <c r="G39" s="127"/>
      <c r="H39" s="127">
        <f t="shared" si="6"/>
        <v>22862</v>
      </c>
      <c r="I39" s="127">
        <f t="shared" si="6"/>
        <v>0</v>
      </c>
      <c r="J39" s="576"/>
      <c r="K39" s="932"/>
      <c r="M39" s="512"/>
      <c r="N39" s="557"/>
      <c r="O39" s="557"/>
      <c r="P39" s="512"/>
      <c r="Q39" s="512"/>
      <c r="R39" s="512"/>
    </row>
    <row r="40" spans="1:18" x14ac:dyDescent="0.2">
      <c r="A40" s="914"/>
      <c r="B40" s="923"/>
      <c r="C40" s="575">
        <v>2279</v>
      </c>
      <c r="D40" s="493">
        <v>20828</v>
      </c>
      <c r="E40" s="127"/>
      <c r="F40" s="127"/>
      <c r="G40" s="127"/>
      <c r="H40" s="127">
        <f t="shared" si="6"/>
        <v>20828</v>
      </c>
      <c r="I40" s="127">
        <f t="shared" si="6"/>
        <v>0</v>
      </c>
      <c r="J40" s="576"/>
      <c r="K40" s="932"/>
      <c r="N40" s="557"/>
      <c r="O40" s="557"/>
    </row>
    <row r="41" spans="1:18" x14ac:dyDescent="0.2">
      <c r="A41" s="915"/>
      <c r="B41" s="924"/>
      <c r="C41" s="577">
        <v>2314</v>
      </c>
      <c r="D41" s="493">
        <v>169</v>
      </c>
      <c r="E41" s="127"/>
      <c r="F41" s="127"/>
      <c r="G41" s="127"/>
      <c r="H41" s="127">
        <f t="shared" si="6"/>
        <v>169</v>
      </c>
      <c r="I41" s="127">
        <f t="shared" si="6"/>
        <v>0</v>
      </c>
      <c r="J41" s="576"/>
      <c r="K41" s="932"/>
      <c r="N41" s="557"/>
      <c r="O41" s="557"/>
    </row>
    <row r="42" spans="1:18" ht="24" x14ac:dyDescent="0.2">
      <c r="A42" s="913" t="s">
        <v>487</v>
      </c>
      <c r="B42" s="922" t="s">
        <v>488</v>
      </c>
      <c r="C42" s="500"/>
      <c r="D42" s="494">
        <f>SUM(D43:D49)</f>
        <v>68900</v>
      </c>
      <c r="E42" s="494">
        <f t="shared" ref="E42:I42" si="8">SUM(E43:E49)</f>
        <v>0</v>
      </c>
      <c r="F42" s="494">
        <f t="shared" si="8"/>
        <v>0</v>
      </c>
      <c r="G42" s="494">
        <f t="shared" si="8"/>
        <v>0</v>
      </c>
      <c r="H42" s="494">
        <f t="shared" si="8"/>
        <v>68900</v>
      </c>
      <c r="I42" s="494">
        <f t="shared" si="8"/>
        <v>0</v>
      </c>
      <c r="J42" s="574" t="s">
        <v>489</v>
      </c>
      <c r="K42" s="932" t="s">
        <v>490</v>
      </c>
      <c r="N42" s="557"/>
      <c r="O42" s="557"/>
    </row>
    <row r="43" spans="1:18" x14ac:dyDescent="0.2">
      <c r="A43" s="914"/>
      <c r="B43" s="923"/>
      <c r="C43" s="575">
        <v>1150</v>
      </c>
      <c r="D43" s="493">
        <v>20952</v>
      </c>
      <c r="E43" s="127"/>
      <c r="F43" s="127">
        <v>-7432</v>
      </c>
      <c r="G43" s="127"/>
      <c r="H43" s="127">
        <f t="shared" si="6"/>
        <v>13520</v>
      </c>
      <c r="I43" s="127">
        <f t="shared" si="6"/>
        <v>0</v>
      </c>
      <c r="J43" s="576"/>
      <c r="K43" s="932"/>
      <c r="N43" s="557"/>
      <c r="O43" s="557"/>
    </row>
    <row r="44" spans="1:18" x14ac:dyDescent="0.2">
      <c r="A44" s="914"/>
      <c r="B44" s="923"/>
      <c r="C44" s="575">
        <v>1210</v>
      </c>
      <c r="D44" s="493">
        <v>1048</v>
      </c>
      <c r="E44" s="127"/>
      <c r="F44" s="127">
        <v>-372</v>
      </c>
      <c r="G44" s="127"/>
      <c r="H44" s="127">
        <f t="shared" si="6"/>
        <v>676</v>
      </c>
      <c r="I44" s="127">
        <f t="shared" si="6"/>
        <v>0</v>
      </c>
      <c r="J44" s="578"/>
      <c r="K44" s="932"/>
      <c r="N44" s="557"/>
      <c r="O44" s="557"/>
    </row>
    <row r="45" spans="1:18" x14ac:dyDescent="0.2">
      <c r="A45" s="914"/>
      <c r="B45" s="923"/>
      <c r="C45" s="575">
        <v>2262</v>
      </c>
      <c r="D45" s="493">
        <v>600</v>
      </c>
      <c r="E45" s="493"/>
      <c r="F45" s="493">
        <v>-600</v>
      </c>
      <c r="G45" s="493"/>
      <c r="H45" s="127">
        <f t="shared" si="6"/>
        <v>0</v>
      </c>
      <c r="I45" s="127">
        <f t="shared" si="6"/>
        <v>0</v>
      </c>
      <c r="J45" s="578"/>
      <c r="K45" s="932"/>
      <c r="N45" s="557"/>
      <c r="O45" s="557"/>
    </row>
    <row r="46" spans="1:18" x14ac:dyDescent="0.2">
      <c r="A46" s="914"/>
      <c r="B46" s="923"/>
      <c r="C46" s="575">
        <v>2264</v>
      </c>
      <c r="D46" s="493">
        <v>26000</v>
      </c>
      <c r="E46" s="500"/>
      <c r="F46" s="579">
        <v>1478</v>
      </c>
      <c r="G46" s="500"/>
      <c r="H46" s="127">
        <f t="shared" si="6"/>
        <v>27478</v>
      </c>
      <c r="I46" s="127">
        <f t="shared" si="6"/>
        <v>0</v>
      </c>
      <c r="J46" s="493"/>
      <c r="K46" s="932"/>
      <c r="N46" s="557"/>
      <c r="O46" s="557"/>
    </row>
    <row r="47" spans="1:18" x14ac:dyDescent="0.2">
      <c r="A47" s="914"/>
      <c r="B47" s="923"/>
      <c r="C47" s="575">
        <v>2279</v>
      </c>
      <c r="D47" s="493">
        <v>16600</v>
      </c>
      <c r="E47" s="493"/>
      <c r="F47" s="493">
        <v>7166</v>
      </c>
      <c r="G47" s="493"/>
      <c r="H47" s="127">
        <f t="shared" si="6"/>
        <v>23766</v>
      </c>
      <c r="I47" s="127">
        <f t="shared" si="6"/>
        <v>0</v>
      </c>
      <c r="J47" s="580"/>
      <c r="K47" s="932"/>
      <c r="N47" s="557"/>
      <c r="O47" s="557"/>
    </row>
    <row r="48" spans="1:18" x14ac:dyDescent="0.2">
      <c r="A48" s="914"/>
      <c r="B48" s="923"/>
      <c r="C48" s="581">
        <v>2312</v>
      </c>
      <c r="D48" s="493">
        <v>200</v>
      </c>
      <c r="E48" s="127"/>
      <c r="F48" s="127">
        <v>-184</v>
      </c>
      <c r="G48" s="127"/>
      <c r="H48" s="127">
        <f t="shared" si="6"/>
        <v>16</v>
      </c>
      <c r="I48" s="127">
        <f t="shared" si="6"/>
        <v>0</v>
      </c>
      <c r="J48" s="574"/>
      <c r="K48" s="932"/>
      <c r="N48" s="557"/>
      <c r="O48" s="557"/>
    </row>
    <row r="49" spans="1:15" x14ac:dyDescent="0.2">
      <c r="A49" s="915"/>
      <c r="B49" s="924"/>
      <c r="C49" s="582">
        <v>2314</v>
      </c>
      <c r="D49" s="493">
        <v>3500</v>
      </c>
      <c r="E49" s="127"/>
      <c r="F49" s="127">
        <v>-56</v>
      </c>
      <c r="G49" s="127"/>
      <c r="H49" s="127">
        <f t="shared" si="6"/>
        <v>3444</v>
      </c>
      <c r="I49" s="127">
        <f t="shared" si="6"/>
        <v>0</v>
      </c>
      <c r="J49" s="576"/>
      <c r="K49" s="932"/>
      <c r="N49" s="557"/>
      <c r="O49" s="557"/>
    </row>
    <row r="50" spans="1:15" x14ac:dyDescent="0.2">
      <c r="A50" s="906" t="s">
        <v>491</v>
      </c>
      <c r="B50" s="920" t="s">
        <v>492</v>
      </c>
      <c r="C50" s="583"/>
      <c r="D50" s="566">
        <f>SUM(D51:D56)</f>
        <v>12000</v>
      </c>
      <c r="E50" s="566">
        <f t="shared" ref="E50:I50" si="9">SUM(E51:E56)</f>
        <v>0</v>
      </c>
      <c r="F50" s="566">
        <f t="shared" si="9"/>
        <v>0</v>
      </c>
      <c r="G50" s="566">
        <f t="shared" si="9"/>
        <v>0</v>
      </c>
      <c r="H50" s="566">
        <f t="shared" si="9"/>
        <v>12000</v>
      </c>
      <c r="I50" s="566">
        <f t="shared" si="9"/>
        <v>0</v>
      </c>
      <c r="J50" s="560"/>
      <c r="K50" s="939" t="s">
        <v>493</v>
      </c>
      <c r="N50" s="557"/>
      <c r="O50" s="557"/>
    </row>
    <row r="51" spans="1:15" x14ac:dyDescent="0.2">
      <c r="A51" s="907"/>
      <c r="B51" s="925"/>
      <c r="C51" s="561">
        <v>1150</v>
      </c>
      <c r="D51" s="562">
        <v>1142</v>
      </c>
      <c r="E51" s="563"/>
      <c r="F51" s="563"/>
      <c r="G51" s="563"/>
      <c r="H51" s="563">
        <f>D51+F51</f>
        <v>1142</v>
      </c>
      <c r="I51" s="563">
        <f>E51+G51</f>
        <v>0</v>
      </c>
      <c r="J51" s="560"/>
      <c r="K51" s="939"/>
      <c r="N51" s="557"/>
      <c r="O51" s="557"/>
    </row>
    <row r="52" spans="1:15" x14ac:dyDescent="0.2">
      <c r="A52" s="907"/>
      <c r="B52" s="925"/>
      <c r="C52" s="561">
        <v>1210</v>
      </c>
      <c r="D52" s="562">
        <v>58</v>
      </c>
      <c r="E52" s="563"/>
      <c r="F52" s="563"/>
      <c r="G52" s="563"/>
      <c r="H52" s="563">
        <f t="shared" ref="H52:I70" si="10">D52+F52</f>
        <v>58</v>
      </c>
      <c r="I52" s="563">
        <f t="shared" si="10"/>
        <v>0</v>
      </c>
      <c r="J52" s="560"/>
      <c r="K52" s="939"/>
      <c r="N52" s="557"/>
      <c r="O52" s="557"/>
    </row>
    <row r="53" spans="1:15" x14ac:dyDescent="0.2">
      <c r="A53" s="907"/>
      <c r="B53" s="925"/>
      <c r="C53" s="561">
        <v>2231</v>
      </c>
      <c r="D53" s="562">
        <v>200</v>
      </c>
      <c r="E53" s="563"/>
      <c r="F53" s="563"/>
      <c r="G53" s="563"/>
      <c r="H53" s="563">
        <f t="shared" si="10"/>
        <v>200</v>
      </c>
      <c r="I53" s="563">
        <f t="shared" si="10"/>
        <v>0</v>
      </c>
      <c r="J53" s="560"/>
      <c r="K53" s="939"/>
      <c r="N53" s="557"/>
      <c r="O53" s="557"/>
    </row>
    <row r="54" spans="1:15" x14ac:dyDescent="0.2">
      <c r="A54" s="907"/>
      <c r="B54" s="925"/>
      <c r="C54" s="561">
        <v>2264</v>
      </c>
      <c r="D54" s="562">
        <v>6500</v>
      </c>
      <c r="E54" s="563"/>
      <c r="F54" s="563"/>
      <c r="G54" s="563"/>
      <c r="H54" s="563">
        <f t="shared" si="10"/>
        <v>6500</v>
      </c>
      <c r="I54" s="563">
        <f t="shared" si="10"/>
        <v>0</v>
      </c>
      <c r="J54" s="560"/>
      <c r="K54" s="939"/>
      <c r="N54" s="557"/>
      <c r="O54" s="557"/>
    </row>
    <row r="55" spans="1:15" x14ac:dyDescent="0.2">
      <c r="A55" s="907"/>
      <c r="B55" s="925"/>
      <c r="C55" s="561">
        <v>2279</v>
      </c>
      <c r="D55" s="562">
        <v>3900</v>
      </c>
      <c r="E55" s="563"/>
      <c r="F55" s="563"/>
      <c r="G55" s="563"/>
      <c r="H55" s="563">
        <f t="shared" si="10"/>
        <v>3900</v>
      </c>
      <c r="I55" s="563">
        <f t="shared" si="10"/>
        <v>0</v>
      </c>
      <c r="J55" s="560"/>
      <c r="K55" s="939"/>
      <c r="N55" s="557"/>
      <c r="O55" s="557"/>
    </row>
    <row r="56" spans="1:15" x14ac:dyDescent="0.2">
      <c r="A56" s="908"/>
      <c r="B56" s="921"/>
      <c r="C56" s="584">
        <v>2314</v>
      </c>
      <c r="D56" s="562">
        <v>200</v>
      </c>
      <c r="E56" s="563"/>
      <c r="F56" s="563"/>
      <c r="G56" s="563"/>
      <c r="H56" s="563">
        <f t="shared" si="10"/>
        <v>200</v>
      </c>
      <c r="I56" s="563">
        <f t="shared" si="10"/>
        <v>0</v>
      </c>
      <c r="J56" s="560"/>
      <c r="K56" s="939"/>
      <c r="N56" s="557"/>
      <c r="O56" s="557"/>
    </row>
    <row r="57" spans="1:15" x14ac:dyDescent="0.2">
      <c r="A57" s="585" t="s">
        <v>494</v>
      </c>
      <c r="B57" s="586" t="s">
        <v>495</v>
      </c>
      <c r="C57" s="587"/>
      <c r="D57" s="566">
        <f>SUM(D58,D63,D68,D72,D77,D81)</f>
        <v>10230</v>
      </c>
      <c r="E57" s="566">
        <f t="shared" ref="E57:I57" si="11">SUM(E58,E63,E68,E72,E77,E81)</f>
        <v>7040</v>
      </c>
      <c r="F57" s="566">
        <f t="shared" si="11"/>
        <v>0</v>
      </c>
      <c r="G57" s="566">
        <f t="shared" si="11"/>
        <v>0</v>
      </c>
      <c r="H57" s="566">
        <f t="shared" si="11"/>
        <v>10230</v>
      </c>
      <c r="I57" s="566">
        <f t="shared" si="11"/>
        <v>7040</v>
      </c>
      <c r="J57" s="560"/>
      <c r="K57" s="560"/>
      <c r="N57" s="557"/>
      <c r="O57" s="557"/>
    </row>
    <row r="58" spans="1:15" x14ac:dyDescent="0.2">
      <c r="A58" s="906" t="s">
        <v>496</v>
      </c>
      <c r="B58" s="920" t="s">
        <v>497</v>
      </c>
      <c r="C58" s="588"/>
      <c r="D58" s="566">
        <v>4005</v>
      </c>
      <c r="E58" s="566">
        <f t="shared" ref="E58:I58" si="12">SUM(E59:E62)</f>
        <v>0</v>
      </c>
      <c r="F58" s="566"/>
      <c r="G58" s="566">
        <f t="shared" si="12"/>
        <v>0</v>
      </c>
      <c r="H58" s="566">
        <f t="shared" si="12"/>
        <v>4005</v>
      </c>
      <c r="I58" s="566">
        <f t="shared" si="12"/>
        <v>0</v>
      </c>
      <c r="J58" s="573"/>
      <c r="K58" s="932" t="s">
        <v>498</v>
      </c>
      <c r="N58" s="557"/>
      <c r="O58" s="557"/>
    </row>
    <row r="59" spans="1:15" x14ac:dyDescent="0.2">
      <c r="A59" s="907"/>
      <c r="B59" s="925"/>
      <c r="C59" s="561">
        <v>1150</v>
      </c>
      <c r="D59" s="562">
        <v>1559</v>
      </c>
      <c r="E59" s="563"/>
      <c r="F59" s="563"/>
      <c r="G59" s="563"/>
      <c r="H59" s="563">
        <f t="shared" si="10"/>
        <v>1559</v>
      </c>
      <c r="I59" s="563">
        <f t="shared" si="10"/>
        <v>0</v>
      </c>
      <c r="J59" s="573"/>
      <c r="K59" s="932"/>
      <c r="N59" s="557"/>
      <c r="O59" s="557"/>
    </row>
    <row r="60" spans="1:15" x14ac:dyDescent="0.2">
      <c r="A60" s="907"/>
      <c r="B60" s="925"/>
      <c r="C60" s="561">
        <v>1210</v>
      </c>
      <c r="D60" s="562">
        <v>78</v>
      </c>
      <c r="E60" s="563"/>
      <c r="F60" s="563"/>
      <c r="G60" s="563"/>
      <c r="H60" s="563">
        <f t="shared" si="10"/>
        <v>78</v>
      </c>
      <c r="I60" s="563">
        <f t="shared" si="10"/>
        <v>0</v>
      </c>
      <c r="J60" s="573"/>
      <c r="K60" s="932"/>
      <c r="N60" s="557"/>
      <c r="O60" s="557"/>
    </row>
    <row r="61" spans="1:15" x14ac:dyDescent="0.2">
      <c r="A61" s="907"/>
      <c r="B61" s="925"/>
      <c r="C61" s="561">
        <v>2279</v>
      </c>
      <c r="D61" s="562">
        <v>2150</v>
      </c>
      <c r="E61" s="563"/>
      <c r="F61" s="563"/>
      <c r="G61" s="563"/>
      <c r="H61" s="563">
        <f t="shared" si="10"/>
        <v>2150</v>
      </c>
      <c r="I61" s="563">
        <f t="shared" si="10"/>
        <v>0</v>
      </c>
      <c r="J61" s="573"/>
      <c r="K61" s="932"/>
      <c r="N61" s="557"/>
      <c r="O61" s="557"/>
    </row>
    <row r="62" spans="1:15" x14ac:dyDescent="0.2">
      <c r="A62" s="908"/>
      <c r="B62" s="921"/>
      <c r="C62" s="584">
        <v>2314</v>
      </c>
      <c r="D62" s="562">
        <v>218</v>
      </c>
      <c r="E62" s="563"/>
      <c r="F62" s="563"/>
      <c r="G62" s="563"/>
      <c r="H62" s="563">
        <f t="shared" si="10"/>
        <v>218</v>
      </c>
      <c r="I62" s="563">
        <f t="shared" si="10"/>
        <v>0</v>
      </c>
      <c r="J62" s="573"/>
      <c r="K62" s="932"/>
      <c r="N62" s="557"/>
      <c r="O62" s="557"/>
    </row>
    <row r="63" spans="1:15" x14ac:dyDescent="0.2">
      <c r="A63" s="906" t="s">
        <v>499</v>
      </c>
      <c r="B63" s="920" t="s">
        <v>500</v>
      </c>
      <c r="C63" s="583"/>
      <c r="D63" s="566">
        <f>SUM(D64:D67)</f>
        <v>970</v>
      </c>
      <c r="E63" s="566">
        <f t="shared" ref="E63:I63" si="13">SUM(E64:E67)</f>
        <v>0</v>
      </c>
      <c r="F63" s="566">
        <f t="shared" si="13"/>
        <v>0</v>
      </c>
      <c r="G63" s="566">
        <f t="shared" si="13"/>
        <v>0</v>
      </c>
      <c r="H63" s="566">
        <f t="shared" si="13"/>
        <v>970</v>
      </c>
      <c r="I63" s="566">
        <f t="shared" si="13"/>
        <v>0</v>
      </c>
      <c r="J63" s="573"/>
      <c r="K63" s="932" t="s">
        <v>498</v>
      </c>
      <c r="N63" s="557"/>
      <c r="O63" s="557"/>
    </row>
    <row r="64" spans="1:15" x14ac:dyDescent="0.2">
      <c r="A64" s="907"/>
      <c r="B64" s="925"/>
      <c r="C64" s="584">
        <v>1150</v>
      </c>
      <c r="D64" s="562">
        <v>571</v>
      </c>
      <c r="E64" s="563"/>
      <c r="F64" s="563"/>
      <c r="G64" s="563"/>
      <c r="H64" s="563">
        <f t="shared" si="10"/>
        <v>571</v>
      </c>
      <c r="I64" s="563">
        <f t="shared" si="10"/>
        <v>0</v>
      </c>
      <c r="J64" s="573"/>
      <c r="K64" s="932"/>
      <c r="N64" s="557"/>
      <c r="O64" s="557"/>
    </row>
    <row r="65" spans="1:15" x14ac:dyDescent="0.2">
      <c r="A65" s="907"/>
      <c r="B65" s="925"/>
      <c r="C65" s="561">
        <v>1210</v>
      </c>
      <c r="D65" s="562">
        <v>29</v>
      </c>
      <c r="E65" s="562"/>
      <c r="F65" s="562"/>
      <c r="G65" s="562"/>
      <c r="H65" s="563">
        <f t="shared" si="10"/>
        <v>29</v>
      </c>
      <c r="I65" s="563">
        <f t="shared" si="10"/>
        <v>0</v>
      </c>
      <c r="J65" s="573"/>
      <c r="K65" s="932"/>
      <c r="N65" s="557"/>
      <c r="O65" s="557"/>
    </row>
    <row r="66" spans="1:15" x14ac:dyDescent="0.2">
      <c r="A66" s="907"/>
      <c r="B66" s="925"/>
      <c r="C66" s="589">
        <v>2279</v>
      </c>
      <c r="D66" s="562">
        <v>300</v>
      </c>
      <c r="E66" s="565"/>
      <c r="F66" s="565"/>
      <c r="G66" s="565"/>
      <c r="H66" s="563">
        <f t="shared" si="10"/>
        <v>300</v>
      </c>
      <c r="I66" s="563">
        <f t="shared" si="10"/>
        <v>0</v>
      </c>
      <c r="J66" s="562"/>
      <c r="K66" s="932"/>
      <c r="N66" s="557"/>
      <c r="O66" s="557"/>
    </row>
    <row r="67" spans="1:15" x14ac:dyDescent="0.2">
      <c r="A67" s="908"/>
      <c r="B67" s="921"/>
      <c r="C67" s="584" t="s">
        <v>501</v>
      </c>
      <c r="D67" s="562">
        <v>70</v>
      </c>
      <c r="E67" s="562"/>
      <c r="F67" s="562"/>
      <c r="G67" s="562"/>
      <c r="H67" s="563">
        <f t="shared" si="10"/>
        <v>70</v>
      </c>
      <c r="I67" s="563">
        <f t="shared" si="10"/>
        <v>0</v>
      </c>
      <c r="J67" s="571"/>
      <c r="K67" s="932"/>
      <c r="N67" s="557"/>
      <c r="O67" s="557"/>
    </row>
    <row r="68" spans="1:15" x14ac:dyDescent="0.2">
      <c r="A68" s="906" t="s">
        <v>502</v>
      </c>
      <c r="B68" s="920" t="s">
        <v>503</v>
      </c>
      <c r="C68" s="583"/>
      <c r="D68" s="566">
        <f>SUM(D69:D71)</f>
        <v>464</v>
      </c>
      <c r="E68" s="566">
        <f t="shared" ref="E68:I68" si="14">SUM(E69:E71)</f>
        <v>536</v>
      </c>
      <c r="F68" s="566">
        <f t="shared" si="14"/>
        <v>0</v>
      </c>
      <c r="G68" s="566">
        <f t="shared" si="14"/>
        <v>0</v>
      </c>
      <c r="H68" s="566">
        <f t="shared" si="14"/>
        <v>464</v>
      </c>
      <c r="I68" s="566">
        <f t="shared" si="14"/>
        <v>536</v>
      </c>
      <c r="J68" s="573"/>
      <c r="K68" s="932" t="s">
        <v>504</v>
      </c>
      <c r="N68" s="557"/>
      <c r="O68" s="557"/>
    </row>
    <row r="69" spans="1:15" x14ac:dyDescent="0.2">
      <c r="A69" s="907"/>
      <c r="B69" s="925"/>
      <c r="C69" s="590">
        <v>1150</v>
      </c>
      <c r="D69" s="562">
        <v>251</v>
      </c>
      <c r="E69" s="563">
        <v>510</v>
      </c>
      <c r="F69" s="563"/>
      <c r="G69" s="563"/>
      <c r="H69" s="563">
        <f t="shared" si="10"/>
        <v>251</v>
      </c>
      <c r="I69" s="563">
        <f t="shared" si="10"/>
        <v>510</v>
      </c>
      <c r="J69" s="560"/>
      <c r="K69" s="932"/>
      <c r="N69" s="557"/>
      <c r="O69" s="557"/>
    </row>
    <row r="70" spans="1:15" x14ac:dyDescent="0.2">
      <c r="A70" s="907"/>
      <c r="B70" s="925"/>
      <c r="C70" s="590">
        <v>1210</v>
      </c>
      <c r="D70" s="562">
        <v>13</v>
      </c>
      <c r="E70" s="563">
        <v>26</v>
      </c>
      <c r="F70" s="563"/>
      <c r="G70" s="563"/>
      <c r="H70" s="563">
        <f t="shared" si="10"/>
        <v>13</v>
      </c>
      <c r="I70" s="563">
        <f t="shared" si="10"/>
        <v>26</v>
      </c>
      <c r="J70" s="560"/>
      <c r="K70" s="932"/>
      <c r="N70" s="557"/>
      <c r="O70" s="557"/>
    </row>
    <row r="71" spans="1:15" x14ac:dyDescent="0.2">
      <c r="A71" s="908"/>
      <c r="B71" s="921"/>
      <c r="C71" s="584">
        <v>2314</v>
      </c>
      <c r="D71" s="562">
        <v>200</v>
      </c>
      <c r="E71" s="563">
        <v>0</v>
      </c>
      <c r="F71" s="563"/>
      <c r="G71" s="563"/>
      <c r="H71" s="563">
        <f t="shared" ref="H71:I91" si="15">D71+F71</f>
        <v>200</v>
      </c>
      <c r="I71" s="563">
        <f t="shared" si="15"/>
        <v>0</v>
      </c>
      <c r="J71" s="560"/>
      <c r="K71" s="932"/>
      <c r="N71" s="557"/>
      <c r="O71" s="557"/>
    </row>
    <row r="72" spans="1:15" x14ac:dyDescent="0.2">
      <c r="A72" s="906" t="s">
        <v>505</v>
      </c>
      <c r="B72" s="920" t="s">
        <v>506</v>
      </c>
      <c r="C72" s="583"/>
      <c r="D72" s="566">
        <f>SUM(D73:D76)</f>
        <v>3141</v>
      </c>
      <c r="E72" s="566">
        <f t="shared" ref="E72:I72" si="16">SUM(E73:E76)</f>
        <v>4469</v>
      </c>
      <c r="F72" s="566">
        <f t="shared" si="16"/>
        <v>0</v>
      </c>
      <c r="G72" s="566">
        <f t="shared" si="16"/>
        <v>0</v>
      </c>
      <c r="H72" s="566">
        <f t="shared" si="16"/>
        <v>3141</v>
      </c>
      <c r="I72" s="566">
        <f t="shared" si="16"/>
        <v>4469</v>
      </c>
      <c r="J72" s="573"/>
      <c r="K72" s="932" t="s">
        <v>507</v>
      </c>
      <c r="N72" s="557"/>
      <c r="O72" s="557"/>
    </row>
    <row r="73" spans="1:15" x14ac:dyDescent="0.2">
      <c r="A73" s="907"/>
      <c r="B73" s="925"/>
      <c r="C73" s="561">
        <v>1150</v>
      </c>
      <c r="D73" s="562">
        <v>1491</v>
      </c>
      <c r="E73" s="563">
        <v>675</v>
      </c>
      <c r="F73" s="563"/>
      <c r="G73" s="563"/>
      <c r="H73" s="563">
        <f t="shared" si="15"/>
        <v>1491</v>
      </c>
      <c r="I73" s="563">
        <f t="shared" si="15"/>
        <v>675</v>
      </c>
      <c r="J73" s="573"/>
      <c r="K73" s="932"/>
      <c r="N73" s="557"/>
      <c r="O73" s="557"/>
    </row>
    <row r="74" spans="1:15" x14ac:dyDescent="0.2">
      <c r="A74" s="907"/>
      <c r="B74" s="925"/>
      <c r="C74" s="561">
        <v>1210</v>
      </c>
      <c r="D74" s="562">
        <v>79</v>
      </c>
      <c r="E74" s="563">
        <v>34</v>
      </c>
      <c r="F74" s="563"/>
      <c r="G74" s="563"/>
      <c r="H74" s="563">
        <f t="shared" si="15"/>
        <v>79</v>
      </c>
      <c r="I74" s="563">
        <f t="shared" si="15"/>
        <v>34</v>
      </c>
      <c r="J74" s="573"/>
      <c r="K74" s="932"/>
      <c r="N74" s="557"/>
      <c r="O74" s="557"/>
    </row>
    <row r="75" spans="1:15" x14ac:dyDescent="0.2">
      <c r="A75" s="907"/>
      <c r="B75" s="925"/>
      <c r="C75" s="561">
        <v>2279</v>
      </c>
      <c r="D75" s="562">
        <v>1571</v>
      </c>
      <c r="E75" s="563">
        <v>3460</v>
      </c>
      <c r="F75" s="563"/>
      <c r="G75" s="563"/>
      <c r="H75" s="563">
        <f t="shared" si="15"/>
        <v>1571</v>
      </c>
      <c r="I75" s="563">
        <f t="shared" si="15"/>
        <v>3460</v>
      </c>
      <c r="J75" s="573"/>
      <c r="K75" s="932"/>
      <c r="N75" s="557"/>
      <c r="O75" s="557"/>
    </row>
    <row r="76" spans="1:15" x14ac:dyDescent="0.2">
      <c r="A76" s="908"/>
      <c r="B76" s="921"/>
      <c r="C76" s="584">
        <v>2314</v>
      </c>
      <c r="D76" s="562">
        <v>0</v>
      </c>
      <c r="E76" s="563">
        <v>300</v>
      </c>
      <c r="F76" s="563"/>
      <c r="G76" s="563"/>
      <c r="H76" s="563">
        <f t="shared" si="15"/>
        <v>0</v>
      </c>
      <c r="I76" s="563">
        <f t="shared" si="15"/>
        <v>300</v>
      </c>
      <c r="J76" s="573"/>
      <c r="K76" s="932"/>
      <c r="N76" s="557"/>
      <c r="O76" s="557"/>
    </row>
    <row r="77" spans="1:15" x14ac:dyDescent="0.2">
      <c r="A77" s="906" t="s">
        <v>508</v>
      </c>
      <c r="B77" s="920" t="s">
        <v>509</v>
      </c>
      <c r="C77" s="591"/>
      <c r="D77" s="566">
        <f>SUM(D78:D80)</f>
        <v>1500</v>
      </c>
      <c r="E77" s="566">
        <f t="shared" ref="E77:I77" si="17">SUM(E78:E80)</f>
        <v>0</v>
      </c>
      <c r="F77" s="566">
        <f t="shared" si="17"/>
        <v>0</v>
      </c>
      <c r="G77" s="566">
        <f t="shared" si="17"/>
        <v>0</v>
      </c>
      <c r="H77" s="566">
        <f t="shared" si="17"/>
        <v>1500</v>
      </c>
      <c r="I77" s="566">
        <f t="shared" si="17"/>
        <v>0</v>
      </c>
      <c r="J77" s="560"/>
      <c r="K77" s="932" t="s">
        <v>510</v>
      </c>
      <c r="N77" s="557"/>
      <c r="O77" s="557"/>
    </row>
    <row r="78" spans="1:15" x14ac:dyDescent="0.2">
      <c r="A78" s="907"/>
      <c r="B78" s="925"/>
      <c r="C78" s="584" t="s">
        <v>511</v>
      </c>
      <c r="D78" s="562">
        <v>100</v>
      </c>
      <c r="E78" s="562">
        <v>0</v>
      </c>
      <c r="F78" s="562"/>
      <c r="G78" s="562"/>
      <c r="H78" s="563">
        <f t="shared" si="15"/>
        <v>100</v>
      </c>
      <c r="I78" s="563">
        <f t="shared" si="15"/>
        <v>0</v>
      </c>
      <c r="J78" s="573"/>
      <c r="K78" s="932"/>
      <c r="N78" s="557"/>
      <c r="O78" s="557"/>
    </row>
    <row r="79" spans="1:15" x14ac:dyDescent="0.2">
      <c r="A79" s="907"/>
      <c r="B79" s="925"/>
      <c r="C79" s="584" t="s">
        <v>512</v>
      </c>
      <c r="D79" s="562">
        <v>100</v>
      </c>
      <c r="E79" s="562">
        <v>0</v>
      </c>
      <c r="F79" s="562"/>
      <c r="G79" s="562"/>
      <c r="H79" s="563">
        <f t="shared" si="15"/>
        <v>100</v>
      </c>
      <c r="I79" s="563">
        <f t="shared" si="15"/>
        <v>0</v>
      </c>
      <c r="J79" s="573"/>
      <c r="K79" s="932"/>
      <c r="N79" s="557"/>
      <c r="O79" s="557"/>
    </row>
    <row r="80" spans="1:15" x14ac:dyDescent="0.2">
      <c r="A80" s="908"/>
      <c r="B80" s="921"/>
      <c r="C80" s="584">
        <v>2314</v>
      </c>
      <c r="D80" s="562">
        <v>1300</v>
      </c>
      <c r="E80" s="563">
        <v>0</v>
      </c>
      <c r="F80" s="563"/>
      <c r="G80" s="563"/>
      <c r="H80" s="563">
        <f t="shared" si="15"/>
        <v>1300</v>
      </c>
      <c r="I80" s="563">
        <f t="shared" si="15"/>
        <v>0</v>
      </c>
      <c r="J80" s="573"/>
      <c r="K80" s="932"/>
      <c r="N80" s="557"/>
      <c r="O80" s="557"/>
    </row>
    <row r="81" spans="1:15" x14ac:dyDescent="0.2">
      <c r="A81" s="906" t="s">
        <v>513</v>
      </c>
      <c r="B81" s="920" t="s">
        <v>514</v>
      </c>
      <c r="C81" s="583"/>
      <c r="D81" s="566">
        <f>SUM(D82:D85)</f>
        <v>150</v>
      </c>
      <c r="E81" s="566">
        <f t="shared" ref="E81:I81" si="18">SUM(E82:E85)</f>
        <v>2035</v>
      </c>
      <c r="F81" s="566">
        <f t="shared" si="18"/>
        <v>0</v>
      </c>
      <c r="G81" s="566">
        <f t="shared" si="18"/>
        <v>0</v>
      </c>
      <c r="H81" s="566">
        <f t="shared" si="18"/>
        <v>150</v>
      </c>
      <c r="I81" s="566">
        <f t="shared" si="18"/>
        <v>2035</v>
      </c>
      <c r="J81" s="560"/>
      <c r="K81" s="932" t="s">
        <v>515</v>
      </c>
      <c r="N81" s="557"/>
      <c r="O81" s="557"/>
    </row>
    <row r="82" spans="1:15" x14ac:dyDescent="0.2">
      <c r="A82" s="907"/>
      <c r="B82" s="925"/>
      <c r="C82" s="561">
        <v>1150</v>
      </c>
      <c r="D82" s="562">
        <v>0</v>
      </c>
      <c r="E82" s="563">
        <v>0</v>
      </c>
      <c r="F82" s="563"/>
      <c r="G82" s="563"/>
      <c r="H82" s="563">
        <f t="shared" si="15"/>
        <v>0</v>
      </c>
      <c r="I82" s="563">
        <f t="shared" si="15"/>
        <v>0</v>
      </c>
      <c r="J82" s="573"/>
      <c r="K82" s="932"/>
      <c r="N82" s="557"/>
      <c r="O82" s="557"/>
    </row>
    <row r="83" spans="1:15" x14ac:dyDescent="0.2">
      <c r="A83" s="907"/>
      <c r="B83" s="925"/>
      <c r="C83" s="561">
        <v>1210</v>
      </c>
      <c r="D83" s="562">
        <v>0</v>
      </c>
      <c r="E83" s="563">
        <v>0</v>
      </c>
      <c r="F83" s="563"/>
      <c r="G83" s="563"/>
      <c r="H83" s="563">
        <f t="shared" si="15"/>
        <v>0</v>
      </c>
      <c r="I83" s="563">
        <f t="shared" si="15"/>
        <v>0</v>
      </c>
      <c r="J83" s="573"/>
      <c r="K83" s="932"/>
      <c r="N83" s="557"/>
      <c r="O83" s="557"/>
    </row>
    <row r="84" spans="1:15" x14ac:dyDescent="0.2">
      <c r="A84" s="907"/>
      <c r="B84" s="925"/>
      <c r="C84" s="561">
        <v>2269</v>
      </c>
      <c r="D84" s="562">
        <v>0</v>
      </c>
      <c r="E84" s="563">
        <v>300</v>
      </c>
      <c r="F84" s="563"/>
      <c r="G84" s="563"/>
      <c r="H84" s="563">
        <f t="shared" si="15"/>
        <v>0</v>
      </c>
      <c r="I84" s="563">
        <f t="shared" si="15"/>
        <v>300</v>
      </c>
      <c r="J84" s="573"/>
      <c r="K84" s="932"/>
      <c r="N84" s="557"/>
      <c r="O84" s="557"/>
    </row>
    <row r="85" spans="1:15" x14ac:dyDescent="0.2">
      <c r="A85" s="908"/>
      <c r="B85" s="921"/>
      <c r="C85" s="584">
        <v>2279</v>
      </c>
      <c r="D85" s="562">
        <v>150</v>
      </c>
      <c r="E85" s="592">
        <v>1735</v>
      </c>
      <c r="F85" s="562"/>
      <c r="G85" s="562"/>
      <c r="H85" s="563">
        <f t="shared" si="15"/>
        <v>150</v>
      </c>
      <c r="I85" s="563">
        <f t="shared" si="15"/>
        <v>1735</v>
      </c>
      <c r="J85" s="573"/>
      <c r="K85" s="932"/>
      <c r="N85" s="557"/>
      <c r="O85" s="557"/>
    </row>
    <row r="86" spans="1:15" x14ac:dyDescent="0.2">
      <c r="A86" s="593" t="s">
        <v>516</v>
      </c>
      <c r="B86" s="594" t="s">
        <v>517</v>
      </c>
      <c r="C86" s="587"/>
      <c r="D86" s="566">
        <f t="shared" ref="D86:I86" si="19">SUM(D87,D90,D94,D98,D104,D108,D113,D118,D123,D127)</f>
        <v>7673</v>
      </c>
      <c r="E86" s="566">
        <f t="shared" si="19"/>
        <v>3534</v>
      </c>
      <c r="F86" s="566">
        <f t="shared" si="19"/>
        <v>0</v>
      </c>
      <c r="G86" s="566">
        <f t="shared" si="19"/>
        <v>0</v>
      </c>
      <c r="H86" s="566">
        <f t="shared" si="19"/>
        <v>7673</v>
      </c>
      <c r="I86" s="566">
        <f t="shared" si="19"/>
        <v>3534</v>
      </c>
      <c r="J86" s="573"/>
      <c r="K86" s="567"/>
      <c r="N86" s="557"/>
      <c r="O86" s="557"/>
    </row>
    <row r="87" spans="1:15" x14ac:dyDescent="0.2">
      <c r="A87" s="906" t="s">
        <v>518</v>
      </c>
      <c r="B87" s="936" t="s">
        <v>519</v>
      </c>
      <c r="C87" s="583"/>
      <c r="D87" s="566">
        <f>SUM(D88:D89)</f>
        <v>115</v>
      </c>
      <c r="E87" s="566">
        <f t="shared" ref="E87:I87" si="20">SUM(E88:E89)</f>
        <v>0</v>
      </c>
      <c r="F87" s="566">
        <f t="shared" si="20"/>
        <v>0</v>
      </c>
      <c r="G87" s="566">
        <f t="shared" si="20"/>
        <v>0</v>
      </c>
      <c r="H87" s="566">
        <f t="shared" si="20"/>
        <v>115</v>
      </c>
      <c r="I87" s="566">
        <f t="shared" si="20"/>
        <v>0</v>
      </c>
      <c r="J87" s="562"/>
      <c r="K87" s="932" t="s">
        <v>520</v>
      </c>
      <c r="N87" s="557"/>
      <c r="O87" s="557"/>
    </row>
    <row r="88" spans="1:15" x14ac:dyDescent="0.2">
      <c r="A88" s="907"/>
      <c r="B88" s="937"/>
      <c r="C88" s="584">
        <v>1150</v>
      </c>
      <c r="D88" s="562">
        <v>109</v>
      </c>
      <c r="E88" s="563"/>
      <c r="F88" s="563"/>
      <c r="G88" s="563"/>
      <c r="H88" s="563">
        <f t="shared" si="15"/>
        <v>109</v>
      </c>
      <c r="I88" s="563">
        <f t="shared" si="15"/>
        <v>0</v>
      </c>
      <c r="J88" s="571"/>
      <c r="K88" s="932"/>
      <c r="N88" s="557"/>
      <c r="O88" s="557"/>
    </row>
    <row r="89" spans="1:15" x14ac:dyDescent="0.2">
      <c r="A89" s="908"/>
      <c r="B89" s="938"/>
      <c r="C89" s="584">
        <v>1210</v>
      </c>
      <c r="D89" s="562">
        <v>6</v>
      </c>
      <c r="E89" s="563"/>
      <c r="F89" s="563"/>
      <c r="G89" s="563"/>
      <c r="H89" s="563">
        <f t="shared" si="15"/>
        <v>6</v>
      </c>
      <c r="I89" s="563">
        <f t="shared" si="15"/>
        <v>0</v>
      </c>
      <c r="J89" s="573"/>
      <c r="K89" s="932"/>
      <c r="N89" s="557"/>
      <c r="O89" s="557"/>
    </row>
    <row r="90" spans="1:15" x14ac:dyDescent="0.2">
      <c r="A90" s="906" t="s">
        <v>521</v>
      </c>
      <c r="B90" s="920" t="s">
        <v>522</v>
      </c>
      <c r="C90" s="583"/>
      <c r="D90" s="566">
        <f>SUM(D91:D93)</f>
        <v>200</v>
      </c>
      <c r="E90" s="566">
        <f t="shared" ref="E90:I90" si="21">SUM(E91:E93)</f>
        <v>0</v>
      </c>
      <c r="F90" s="566">
        <f t="shared" si="21"/>
        <v>0</v>
      </c>
      <c r="G90" s="566">
        <f t="shared" si="21"/>
        <v>0</v>
      </c>
      <c r="H90" s="566">
        <f t="shared" si="21"/>
        <v>200</v>
      </c>
      <c r="I90" s="566">
        <f t="shared" si="21"/>
        <v>0</v>
      </c>
      <c r="J90" s="560"/>
      <c r="K90" s="932" t="s">
        <v>523</v>
      </c>
      <c r="N90" s="557"/>
      <c r="O90" s="557"/>
    </row>
    <row r="91" spans="1:15" x14ac:dyDescent="0.2">
      <c r="A91" s="907"/>
      <c r="B91" s="925"/>
      <c r="C91" s="584">
        <v>1150</v>
      </c>
      <c r="D91" s="562">
        <v>95</v>
      </c>
      <c r="E91" s="563"/>
      <c r="F91" s="563"/>
      <c r="G91" s="563"/>
      <c r="H91" s="563">
        <f t="shared" si="15"/>
        <v>95</v>
      </c>
      <c r="I91" s="563">
        <f t="shared" si="15"/>
        <v>0</v>
      </c>
      <c r="J91" s="560"/>
      <c r="K91" s="932"/>
      <c r="N91" s="557"/>
      <c r="O91" s="557"/>
    </row>
    <row r="92" spans="1:15" x14ac:dyDescent="0.2">
      <c r="A92" s="907"/>
      <c r="B92" s="925"/>
      <c r="C92" s="584">
        <v>1210</v>
      </c>
      <c r="D92" s="562">
        <v>5</v>
      </c>
      <c r="E92" s="563"/>
      <c r="F92" s="563"/>
      <c r="G92" s="563"/>
      <c r="H92" s="563">
        <f>D92+F92</f>
        <v>5</v>
      </c>
      <c r="I92" s="563">
        <f>E92+G92</f>
        <v>0</v>
      </c>
      <c r="J92" s="560"/>
      <c r="K92" s="932"/>
      <c r="N92" s="557"/>
      <c r="O92" s="557"/>
    </row>
    <row r="93" spans="1:15" x14ac:dyDescent="0.2">
      <c r="A93" s="908"/>
      <c r="B93" s="921"/>
      <c r="C93" s="584">
        <v>2314</v>
      </c>
      <c r="D93" s="562">
        <v>100</v>
      </c>
      <c r="E93" s="563"/>
      <c r="F93" s="563"/>
      <c r="G93" s="563"/>
      <c r="H93" s="563">
        <f t="shared" ref="H93:I110" si="22">D93+F93</f>
        <v>100</v>
      </c>
      <c r="I93" s="563">
        <f t="shared" si="22"/>
        <v>0</v>
      </c>
      <c r="J93" s="560"/>
      <c r="K93" s="932"/>
      <c r="N93" s="557"/>
      <c r="O93" s="557"/>
    </row>
    <row r="94" spans="1:15" x14ac:dyDescent="0.2">
      <c r="A94" s="906" t="s">
        <v>524</v>
      </c>
      <c r="B94" s="920" t="s">
        <v>525</v>
      </c>
      <c r="C94" s="583"/>
      <c r="D94" s="566">
        <f>SUM(D95:D97)</f>
        <v>200</v>
      </c>
      <c r="E94" s="566">
        <f t="shared" ref="E94:I94" si="23">SUM(E95:E97)</f>
        <v>0</v>
      </c>
      <c r="F94" s="566">
        <f t="shared" si="23"/>
        <v>0</v>
      </c>
      <c r="G94" s="566">
        <f t="shared" si="23"/>
        <v>0</v>
      </c>
      <c r="H94" s="566">
        <f t="shared" si="23"/>
        <v>200</v>
      </c>
      <c r="I94" s="566">
        <f t="shared" si="23"/>
        <v>0</v>
      </c>
      <c r="J94" s="560"/>
      <c r="K94" s="932" t="s">
        <v>523</v>
      </c>
      <c r="N94" s="557"/>
      <c r="O94" s="557"/>
    </row>
    <row r="95" spans="1:15" x14ac:dyDescent="0.2">
      <c r="A95" s="907"/>
      <c r="B95" s="925"/>
      <c r="C95" s="584">
        <v>1150</v>
      </c>
      <c r="D95" s="562">
        <v>95</v>
      </c>
      <c r="E95" s="563"/>
      <c r="F95" s="563"/>
      <c r="G95" s="563"/>
      <c r="H95" s="563">
        <f t="shared" si="22"/>
        <v>95</v>
      </c>
      <c r="I95" s="563">
        <f t="shared" si="22"/>
        <v>0</v>
      </c>
      <c r="J95" s="560"/>
      <c r="K95" s="932"/>
      <c r="N95" s="557"/>
      <c r="O95" s="557"/>
    </row>
    <row r="96" spans="1:15" x14ac:dyDescent="0.2">
      <c r="A96" s="907"/>
      <c r="B96" s="925"/>
      <c r="C96" s="584">
        <v>1210</v>
      </c>
      <c r="D96" s="562">
        <v>5</v>
      </c>
      <c r="E96" s="563"/>
      <c r="F96" s="563"/>
      <c r="G96" s="563"/>
      <c r="H96" s="563">
        <f t="shared" si="22"/>
        <v>5</v>
      </c>
      <c r="I96" s="563">
        <f t="shared" si="22"/>
        <v>0</v>
      </c>
      <c r="J96" s="560"/>
      <c r="K96" s="932"/>
      <c r="N96" s="557"/>
      <c r="O96" s="557"/>
    </row>
    <row r="97" spans="1:15" x14ac:dyDescent="0.2">
      <c r="A97" s="908"/>
      <c r="B97" s="921"/>
      <c r="C97" s="584">
        <v>2314</v>
      </c>
      <c r="D97" s="562">
        <v>100</v>
      </c>
      <c r="E97" s="563"/>
      <c r="F97" s="563"/>
      <c r="G97" s="563"/>
      <c r="H97" s="563">
        <f t="shared" si="22"/>
        <v>100</v>
      </c>
      <c r="I97" s="563">
        <f t="shared" si="22"/>
        <v>0</v>
      </c>
      <c r="J97" s="560"/>
      <c r="K97" s="932"/>
      <c r="N97" s="557"/>
      <c r="O97" s="557"/>
    </row>
    <row r="98" spans="1:15" x14ac:dyDescent="0.2">
      <c r="A98" s="906" t="s">
        <v>526</v>
      </c>
      <c r="B98" s="920" t="s">
        <v>527</v>
      </c>
      <c r="C98" s="583"/>
      <c r="D98" s="566">
        <f>SUM(D99:D103)</f>
        <v>2977</v>
      </c>
      <c r="E98" s="566">
        <f t="shared" ref="E98:I98" si="24">SUM(E99:E103)</f>
        <v>0</v>
      </c>
      <c r="F98" s="566">
        <f t="shared" si="24"/>
        <v>0</v>
      </c>
      <c r="G98" s="566">
        <f t="shared" si="24"/>
        <v>0</v>
      </c>
      <c r="H98" s="566">
        <f t="shared" si="24"/>
        <v>2977</v>
      </c>
      <c r="I98" s="566">
        <f t="shared" si="24"/>
        <v>0</v>
      </c>
      <c r="J98" s="560"/>
      <c r="K98" s="932" t="s">
        <v>528</v>
      </c>
      <c r="N98" s="557"/>
      <c r="O98" s="557"/>
    </row>
    <row r="99" spans="1:15" x14ac:dyDescent="0.2">
      <c r="A99" s="907"/>
      <c r="B99" s="925"/>
      <c r="C99" s="561">
        <v>1150</v>
      </c>
      <c r="D99" s="562">
        <v>708</v>
      </c>
      <c r="E99" s="563"/>
      <c r="F99" s="563"/>
      <c r="G99" s="563"/>
      <c r="H99" s="563">
        <f t="shared" si="22"/>
        <v>708</v>
      </c>
      <c r="I99" s="563">
        <f t="shared" si="22"/>
        <v>0</v>
      </c>
      <c r="J99" s="573"/>
      <c r="K99" s="932"/>
      <c r="N99" s="557"/>
      <c r="O99" s="557"/>
    </row>
    <row r="100" spans="1:15" x14ac:dyDescent="0.2">
      <c r="A100" s="907"/>
      <c r="B100" s="925"/>
      <c r="C100" s="561">
        <v>1210</v>
      </c>
      <c r="D100" s="562">
        <v>36</v>
      </c>
      <c r="E100" s="563"/>
      <c r="F100" s="563"/>
      <c r="G100" s="563"/>
      <c r="H100" s="563">
        <f t="shared" si="22"/>
        <v>36</v>
      </c>
      <c r="I100" s="563">
        <f t="shared" si="22"/>
        <v>0</v>
      </c>
      <c r="J100" s="573"/>
      <c r="K100" s="932"/>
      <c r="N100" s="557"/>
      <c r="O100" s="557"/>
    </row>
    <row r="101" spans="1:15" x14ac:dyDescent="0.2">
      <c r="A101" s="907"/>
      <c r="B101" s="925"/>
      <c r="C101" s="561">
        <v>2264</v>
      </c>
      <c r="D101" s="562">
        <v>800</v>
      </c>
      <c r="E101" s="563"/>
      <c r="F101" s="563"/>
      <c r="G101" s="563"/>
      <c r="H101" s="563">
        <f t="shared" si="22"/>
        <v>800</v>
      </c>
      <c r="I101" s="563">
        <f t="shared" si="22"/>
        <v>0</v>
      </c>
      <c r="J101" s="573"/>
      <c r="K101" s="932"/>
      <c r="N101" s="557"/>
      <c r="O101" s="557"/>
    </row>
    <row r="102" spans="1:15" x14ac:dyDescent="0.2">
      <c r="A102" s="907"/>
      <c r="B102" s="925"/>
      <c r="C102" s="561">
        <v>2279</v>
      </c>
      <c r="D102" s="562">
        <v>1271</v>
      </c>
      <c r="E102" s="563"/>
      <c r="F102" s="563"/>
      <c r="G102" s="563"/>
      <c r="H102" s="563">
        <f t="shared" si="22"/>
        <v>1271</v>
      </c>
      <c r="I102" s="563">
        <f t="shared" si="22"/>
        <v>0</v>
      </c>
      <c r="J102" s="573"/>
      <c r="K102" s="932"/>
      <c r="N102" s="557"/>
      <c r="O102" s="557"/>
    </row>
    <row r="103" spans="1:15" x14ac:dyDescent="0.2">
      <c r="A103" s="908"/>
      <c r="B103" s="921"/>
      <c r="C103" s="584">
        <v>2314</v>
      </c>
      <c r="D103" s="562">
        <v>162</v>
      </c>
      <c r="E103" s="563"/>
      <c r="F103" s="563"/>
      <c r="G103" s="563"/>
      <c r="H103" s="563">
        <f t="shared" si="22"/>
        <v>162</v>
      </c>
      <c r="I103" s="563">
        <f t="shared" si="22"/>
        <v>0</v>
      </c>
      <c r="J103" s="573"/>
      <c r="K103" s="932"/>
      <c r="N103" s="557"/>
      <c r="O103" s="557"/>
    </row>
    <row r="104" spans="1:15" x14ac:dyDescent="0.2">
      <c r="A104" s="906" t="s">
        <v>529</v>
      </c>
      <c r="B104" s="920" t="s">
        <v>503</v>
      </c>
      <c r="C104" s="583"/>
      <c r="D104" s="566">
        <f>SUM(D105:D107)</f>
        <v>316</v>
      </c>
      <c r="E104" s="566">
        <f t="shared" ref="E104:I104" si="25">SUM(E105:E107)</f>
        <v>684</v>
      </c>
      <c r="F104" s="566">
        <f t="shared" si="25"/>
        <v>0</v>
      </c>
      <c r="G104" s="566">
        <f t="shared" si="25"/>
        <v>0</v>
      </c>
      <c r="H104" s="566">
        <f t="shared" si="25"/>
        <v>316</v>
      </c>
      <c r="I104" s="566">
        <f t="shared" si="25"/>
        <v>684</v>
      </c>
      <c r="J104" s="560"/>
      <c r="K104" s="932" t="s">
        <v>530</v>
      </c>
      <c r="N104" s="557"/>
      <c r="O104" s="557"/>
    </row>
    <row r="105" spans="1:15" x14ac:dyDescent="0.2">
      <c r="A105" s="907"/>
      <c r="B105" s="925"/>
      <c r="C105" s="561">
        <v>1150</v>
      </c>
      <c r="D105" s="562">
        <v>110</v>
      </c>
      <c r="E105" s="562">
        <v>651</v>
      </c>
      <c r="F105" s="562"/>
      <c r="G105" s="562"/>
      <c r="H105" s="563">
        <f t="shared" si="22"/>
        <v>110</v>
      </c>
      <c r="I105" s="563">
        <f t="shared" si="22"/>
        <v>651</v>
      </c>
      <c r="J105" s="567"/>
      <c r="K105" s="932"/>
      <c r="N105" s="557"/>
      <c r="O105" s="557"/>
    </row>
    <row r="106" spans="1:15" x14ac:dyDescent="0.2">
      <c r="A106" s="907"/>
      <c r="B106" s="925"/>
      <c r="C106" s="561">
        <v>1210</v>
      </c>
      <c r="D106" s="562">
        <v>6</v>
      </c>
      <c r="E106" s="592">
        <v>33</v>
      </c>
      <c r="F106" s="565"/>
      <c r="G106" s="565"/>
      <c r="H106" s="563">
        <f t="shared" si="22"/>
        <v>6</v>
      </c>
      <c r="I106" s="563">
        <f t="shared" si="22"/>
        <v>33</v>
      </c>
      <c r="J106" s="567"/>
      <c r="K106" s="932"/>
      <c r="N106" s="557"/>
      <c r="O106" s="557"/>
    </row>
    <row r="107" spans="1:15" x14ac:dyDescent="0.2">
      <c r="A107" s="908"/>
      <c r="B107" s="921"/>
      <c r="C107" s="584">
        <v>2314</v>
      </c>
      <c r="D107" s="562">
        <v>200</v>
      </c>
      <c r="E107" s="563">
        <v>0</v>
      </c>
      <c r="F107" s="563"/>
      <c r="G107" s="563"/>
      <c r="H107" s="563">
        <f t="shared" si="22"/>
        <v>200</v>
      </c>
      <c r="I107" s="563">
        <f t="shared" si="22"/>
        <v>0</v>
      </c>
      <c r="J107" s="571"/>
      <c r="K107" s="932"/>
      <c r="N107" s="557"/>
      <c r="O107" s="557"/>
    </row>
    <row r="108" spans="1:15" x14ac:dyDescent="0.2">
      <c r="A108" s="906" t="s">
        <v>531</v>
      </c>
      <c r="B108" s="920" t="s">
        <v>514</v>
      </c>
      <c r="C108" s="583"/>
      <c r="D108" s="566">
        <f>SUM(D109:D112)</f>
        <v>150</v>
      </c>
      <c r="E108" s="566">
        <f t="shared" ref="E108:I108" si="26">SUM(E109:E112)</f>
        <v>2035</v>
      </c>
      <c r="F108" s="566">
        <f t="shared" si="26"/>
        <v>0</v>
      </c>
      <c r="G108" s="566">
        <f t="shared" si="26"/>
        <v>0</v>
      </c>
      <c r="H108" s="566">
        <f t="shared" si="26"/>
        <v>150</v>
      </c>
      <c r="I108" s="566">
        <f t="shared" si="26"/>
        <v>2035</v>
      </c>
      <c r="J108" s="573"/>
      <c r="K108" s="932" t="s">
        <v>515</v>
      </c>
      <c r="N108" s="557"/>
      <c r="O108" s="557"/>
    </row>
    <row r="109" spans="1:15" x14ac:dyDescent="0.2">
      <c r="A109" s="907"/>
      <c r="B109" s="925"/>
      <c r="C109" s="561">
        <v>1150</v>
      </c>
      <c r="D109" s="562">
        <v>0</v>
      </c>
      <c r="E109" s="563">
        <v>0</v>
      </c>
      <c r="F109" s="563"/>
      <c r="G109" s="563"/>
      <c r="H109" s="563">
        <f t="shared" si="22"/>
        <v>0</v>
      </c>
      <c r="I109" s="563">
        <f t="shared" si="22"/>
        <v>0</v>
      </c>
      <c r="J109" s="573"/>
      <c r="K109" s="932"/>
      <c r="N109" s="557"/>
      <c r="O109" s="557"/>
    </row>
    <row r="110" spans="1:15" x14ac:dyDescent="0.2">
      <c r="A110" s="907"/>
      <c r="B110" s="925"/>
      <c r="C110" s="561">
        <v>1210</v>
      </c>
      <c r="D110" s="562">
        <v>0</v>
      </c>
      <c r="E110" s="563">
        <v>0</v>
      </c>
      <c r="F110" s="563"/>
      <c r="G110" s="563"/>
      <c r="H110" s="563">
        <f t="shared" si="22"/>
        <v>0</v>
      </c>
      <c r="I110" s="563">
        <f t="shared" si="22"/>
        <v>0</v>
      </c>
      <c r="J110" s="573"/>
      <c r="K110" s="932"/>
      <c r="N110" s="557"/>
      <c r="O110" s="557"/>
    </row>
    <row r="111" spans="1:15" x14ac:dyDescent="0.2">
      <c r="A111" s="907"/>
      <c r="B111" s="925"/>
      <c r="C111" s="561">
        <v>2269</v>
      </c>
      <c r="D111" s="562">
        <v>0</v>
      </c>
      <c r="E111" s="563">
        <v>500</v>
      </c>
      <c r="F111" s="563"/>
      <c r="G111" s="563"/>
      <c r="H111" s="563">
        <f>D111+F111</f>
        <v>0</v>
      </c>
      <c r="I111" s="563">
        <f>E111+G111</f>
        <v>500</v>
      </c>
      <c r="J111" s="573"/>
      <c r="K111" s="932"/>
      <c r="N111" s="557"/>
      <c r="O111" s="557"/>
    </row>
    <row r="112" spans="1:15" x14ac:dyDescent="0.2">
      <c r="A112" s="908"/>
      <c r="B112" s="921"/>
      <c r="C112" s="584">
        <v>2279</v>
      </c>
      <c r="D112" s="562">
        <v>150</v>
      </c>
      <c r="E112" s="563">
        <v>1535</v>
      </c>
      <c r="F112" s="563"/>
      <c r="G112" s="563"/>
      <c r="H112" s="563">
        <f t="shared" ref="H112:I131" si="27">D112+F112</f>
        <v>150</v>
      </c>
      <c r="I112" s="563">
        <f t="shared" si="27"/>
        <v>1535</v>
      </c>
      <c r="J112" s="573"/>
      <c r="K112" s="932"/>
      <c r="N112" s="557"/>
      <c r="O112" s="557"/>
    </row>
    <row r="113" spans="1:15" x14ac:dyDescent="0.2">
      <c r="A113" s="913" t="s">
        <v>532</v>
      </c>
      <c r="B113" s="922" t="s">
        <v>500</v>
      </c>
      <c r="C113" s="595"/>
      <c r="D113" s="494">
        <f t="shared" ref="D113:I113" si="28">SUM(D114:D117)</f>
        <v>2280</v>
      </c>
      <c r="E113" s="494">
        <f t="shared" si="28"/>
        <v>0</v>
      </c>
      <c r="F113" s="494">
        <f t="shared" si="28"/>
        <v>0</v>
      </c>
      <c r="G113" s="494">
        <f t="shared" si="28"/>
        <v>0</v>
      </c>
      <c r="H113" s="494">
        <f t="shared" si="28"/>
        <v>2280</v>
      </c>
      <c r="I113" s="494">
        <f t="shared" si="28"/>
        <v>0</v>
      </c>
      <c r="J113" s="574"/>
      <c r="K113" s="932" t="s">
        <v>533</v>
      </c>
      <c r="N113" s="557"/>
      <c r="O113" s="557"/>
    </row>
    <row r="114" spans="1:15" x14ac:dyDescent="0.2">
      <c r="A114" s="914"/>
      <c r="B114" s="923"/>
      <c r="C114" s="582">
        <v>1150</v>
      </c>
      <c r="D114" s="493">
        <v>666</v>
      </c>
      <c r="E114" s="127"/>
      <c r="F114" s="127"/>
      <c r="G114" s="127"/>
      <c r="H114" s="127">
        <f t="shared" si="27"/>
        <v>666</v>
      </c>
      <c r="I114" s="127">
        <f t="shared" si="27"/>
        <v>0</v>
      </c>
      <c r="J114" s="574"/>
      <c r="K114" s="932"/>
      <c r="N114" s="557"/>
      <c r="O114" s="557"/>
    </row>
    <row r="115" spans="1:15" x14ac:dyDescent="0.2">
      <c r="A115" s="914"/>
      <c r="B115" s="923"/>
      <c r="C115" s="575">
        <v>1210</v>
      </c>
      <c r="D115" s="493">
        <v>34</v>
      </c>
      <c r="E115" s="127"/>
      <c r="F115" s="127"/>
      <c r="G115" s="127"/>
      <c r="H115" s="127">
        <f t="shared" si="27"/>
        <v>34</v>
      </c>
      <c r="I115" s="127">
        <f t="shared" si="27"/>
        <v>0</v>
      </c>
      <c r="J115" s="574"/>
      <c r="K115" s="932"/>
      <c r="N115" s="557"/>
      <c r="O115" s="557"/>
    </row>
    <row r="116" spans="1:15" x14ac:dyDescent="0.2">
      <c r="A116" s="914"/>
      <c r="B116" s="923"/>
      <c r="C116" s="596">
        <v>2264</v>
      </c>
      <c r="D116" s="493">
        <v>1280</v>
      </c>
      <c r="E116" s="127"/>
      <c r="F116" s="127"/>
      <c r="G116" s="127"/>
      <c r="H116" s="127">
        <f t="shared" si="27"/>
        <v>1280</v>
      </c>
      <c r="I116" s="127">
        <f t="shared" si="27"/>
        <v>0</v>
      </c>
      <c r="J116" s="574"/>
      <c r="K116" s="932"/>
      <c r="N116" s="557"/>
      <c r="O116" s="557"/>
    </row>
    <row r="117" spans="1:15" x14ac:dyDescent="0.2">
      <c r="A117" s="915"/>
      <c r="B117" s="924"/>
      <c r="C117" s="582">
        <v>2314</v>
      </c>
      <c r="D117" s="493">
        <v>300</v>
      </c>
      <c r="E117" s="127"/>
      <c r="F117" s="127"/>
      <c r="G117" s="127"/>
      <c r="H117" s="127">
        <f t="shared" si="27"/>
        <v>300</v>
      </c>
      <c r="I117" s="127">
        <f t="shared" si="27"/>
        <v>0</v>
      </c>
      <c r="J117" s="574"/>
      <c r="K117" s="932"/>
      <c r="N117" s="557"/>
      <c r="O117" s="557"/>
    </row>
    <row r="118" spans="1:15" x14ac:dyDescent="0.2">
      <c r="A118" s="906" t="s">
        <v>534</v>
      </c>
      <c r="B118" s="920" t="s">
        <v>535</v>
      </c>
      <c r="C118" s="583"/>
      <c r="D118" s="566">
        <f t="shared" ref="D118:I118" si="29">SUM(D119:D122)</f>
        <v>700</v>
      </c>
      <c r="E118" s="566">
        <f t="shared" si="29"/>
        <v>0</v>
      </c>
      <c r="F118" s="566">
        <f t="shared" si="29"/>
        <v>0</v>
      </c>
      <c r="G118" s="566">
        <f t="shared" si="29"/>
        <v>0</v>
      </c>
      <c r="H118" s="566">
        <f t="shared" si="29"/>
        <v>700</v>
      </c>
      <c r="I118" s="566">
        <f t="shared" si="29"/>
        <v>0</v>
      </c>
      <c r="J118" s="560"/>
      <c r="K118" s="932" t="s">
        <v>536</v>
      </c>
      <c r="N118" s="557"/>
      <c r="O118" s="557"/>
    </row>
    <row r="119" spans="1:15" x14ac:dyDescent="0.2">
      <c r="A119" s="907"/>
      <c r="B119" s="925"/>
      <c r="C119" s="561">
        <v>1150</v>
      </c>
      <c r="D119" s="562">
        <v>285</v>
      </c>
      <c r="E119" s="563"/>
      <c r="F119" s="563"/>
      <c r="G119" s="563"/>
      <c r="H119" s="563">
        <f t="shared" si="27"/>
        <v>285</v>
      </c>
      <c r="I119" s="563">
        <f t="shared" si="27"/>
        <v>0</v>
      </c>
      <c r="J119" s="560"/>
      <c r="K119" s="932"/>
      <c r="N119" s="557"/>
      <c r="O119" s="557"/>
    </row>
    <row r="120" spans="1:15" x14ac:dyDescent="0.2">
      <c r="A120" s="907"/>
      <c r="B120" s="925"/>
      <c r="C120" s="561">
        <v>1210</v>
      </c>
      <c r="D120" s="562">
        <v>15</v>
      </c>
      <c r="E120" s="563"/>
      <c r="F120" s="563"/>
      <c r="G120" s="563"/>
      <c r="H120" s="563">
        <f t="shared" si="27"/>
        <v>15</v>
      </c>
      <c r="I120" s="563">
        <f t="shared" si="27"/>
        <v>0</v>
      </c>
      <c r="J120" s="560"/>
      <c r="K120" s="932"/>
      <c r="N120" s="557"/>
      <c r="O120" s="557"/>
    </row>
    <row r="121" spans="1:15" x14ac:dyDescent="0.2">
      <c r="A121" s="907"/>
      <c r="B121" s="925"/>
      <c r="C121" s="561">
        <v>2279</v>
      </c>
      <c r="D121" s="493">
        <v>30</v>
      </c>
      <c r="E121" s="127"/>
      <c r="F121" s="127"/>
      <c r="G121" s="127"/>
      <c r="H121" s="127">
        <f t="shared" si="27"/>
        <v>30</v>
      </c>
      <c r="I121" s="127">
        <f t="shared" si="27"/>
        <v>0</v>
      </c>
      <c r="J121" s="574"/>
      <c r="K121" s="932"/>
      <c r="N121" s="557"/>
      <c r="O121" s="557"/>
    </row>
    <row r="122" spans="1:15" x14ac:dyDescent="0.2">
      <c r="A122" s="908"/>
      <c r="B122" s="921"/>
      <c r="C122" s="584">
        <v>2314</v>
      </c>
      <c r="D122" s="493">
        <v>370</v>
      </c>
      <c r="E122" s="127"/>
      <c r="F122" s="127"/>
      <c r="G122" s="127"/>
      <c r="H122" s="127">
        <f t="shared" si="27"/>
        <v>370</v>
      </c>
      <c r="I122" s="127">
        <f t="shared" si="27"/>
        <v>0</v>
      </c>
      <c r="J122" s="574"/>
      <c r="K122" s="932"/>
      <c r="N122" s="557"/>
      <c r="O122" s="557"/>
    </row>
    <row r="123" spans="1:15" x14ac:dyDescent="0.2">
      <c r="A123" s="906" t="s">
        <v>537</v>
      </c>
      <c r="B123" s="920" t="s">
        <v>538</v>
      </c>
      <c r="C123" s="583"/>
      <c r="D123" s="566">
        <f>SUM(D124:D126)</f>
        <v>550</v>
      </c>
      <c r="E123" s="566">
        <f t="shared" ref="E123:I123" si="30">SUM(E124:E126)</f>
        <v>0</v>
      </c>
      <c r="F123" s="566">
        <f t="shared" si="30"/>
        <v>0</v>
      </c>
      <c r="G123" s="566">
        <f t="shared" si="30"/>
        <v>0</v>
      </c>
      <c r="H123" s="566">
        <f t="shared" si="30"/>
        <v>550</v>
      </c>
      <c r="I123" s="566">
        <f t="shared" si="30"/>
        <v>0</v>
      </c>
      <c r="J123" s="560"/>
      <c r="K123" s="932" t="s">
        <v>539</v>
      </c>
      <c r="N123" s="557"/>
      <c r="O123" s="557"/>
    </row>
    <row r="124" spans="1:15" x14ac:dyDescent="0.2">
      <c r="A124" s="907"/>
      <c r="B124" s="925"/>
      <c r="C124" s="561">
        <v>1150</v>
      </c>
      <c r="D124" s="562">
        <v>380</v>
      </c>
      <c r="E124" s="562"/>
      <c r="F124" s="562"/>
      <c r="G124" s="562"/>
      <c r="H124" s="563">
        <f t="shared" si="27"/>
        <v>380</v>
      </c>
      <c r="I124" s="563">
        <f t="shared" si="27"/>
        <v>0</v>
      </c>
      <c r="J124" s="560"/>
      <c r="K124" s="932"/>
      <c r="N124" s="557"/>
      <c r="O124" s="557"/>
    </row>
    <row r="125" spans="1:15" x14ac:dyDescent="0.2">
      <c r="A125" s="907"/>
      <c r="B125" s="925"/>
      <c r="C125" s="561">
        <v>1210</v>
      </c>
      <c r="D125" s="562">
        <v>20</v>
      </c>
      <c r="E125" s="565"/>
      <c r="F125" s="565"/>
      <c r="G125" s="565"/>
      <c r="H125" s="563">
        <f t="shared" si="27"/>
        <v>20</v>
      </c>
      <c r="I125" s="563">
        <f t="shared" si="27"/>
        <v>0</v>
      </c>
      <c r="J125" s="567"/>
      <c r="K125" s="932"/>
      <c r="N125" s="557"/>
      <c r="O125" s="557"/>
    </row>
    <row r="126" spans="1:15" x14ac:dyDescent="0.2">
      <c r="A126" s="908"/>
      <c r="B126" s="921"/>
      <c r="C126" s="584">
        <v>2314</v>
      </c>
      <c r="D126" s="562">
        <v>150</v>
      </c>
      <c r="E126" s="562"/>
      <c r="F126" s="562"/>
      <c r="G126" s="562"/>
      <c r="H126" s="563">
        <f t="shared" si="27"/>
        <v>150</v>
      </c>
      <c r="I126" s="563">
        <f t="shared" si="27"/>
        <v>0</v>
      </c>
      <c r="J126" s="567"/>
      <c r="K126" s="932"/>
      <c r="N126" s="557"/>
      <c r="O126" s="557"/>
    </row>
    <row r="127" spans="1:15" x14ac:dyDescent="0.2">
      <c r="A127" s="906" t="s">
        <v>540</v>
      </c>
      <c r="B127" s="920" t="s">
        <v>506</v>
      </c>
      <c r="C127" s="583"/>
      <c r="D127" s="566">
        <f>SUM(D128:D131)</f>
        <v>185</v>
      </c>
      <c r="E127" s="566">
        <f t="shared" ref="E127:I127" si="31">SUM(E128:E131)</f>
        <v>815</v>
      </c>
      <c r="F127" s="566">
        <f t="shared" si="31"/>
        <v>0</v>
      </c>
      <c r="G127" s="566">
        <f t="shared" si="31"/>
        <v>0</v>
      </c>
      <c r="H127" s="566">
        <f t="shared" si="31"/>
        <v>185</v>
      </c>
      <c r="I127" s="566">
        <f t="shared" si="31"/>
        <v>815</v>
      </c>
      <c r="J127" s="562"/>
      <c r="K127" s="932" t="s">
        <v>541</v>
      </c>
      <c r="N127" s="557"/>
      <c r="O127" s="557"/>
    </row>
    <row r="128" spans="1:15" x14ac:dyDescent="0.2">
      <c r="A128" s="907"/>
      <c r="B128" s="925"/>
      <c r="C128" s="561">
        <v>1150</v>
      </c>
      <c r="D128" s="562">
        <v>0</v>
      </c>
      <c r="E128" s="563">
        <v>95</v>
      </c>
      <c r="F128" s="563"/>
      <c r="G128" s="563"/>
      <c r="H128" s="563">
        <f t="shared" si="27"/>
        <v>0</v>
      </c>
      <c r="I128" s="563">
        <f t="shared" si="27"/>
        <v>95</v>
      </c>
      <c r="J128" s="571"/>
      <c r="K128" s="932"/>
      <c r="N128" s="557"/>
      <c r="O128" s="557"/>
    </row>
    <row r="129" spans="1:15" x14ac:dyDescent="0.2">
      <c r="A129" s="907"/>
      <c r="B129" s="925"/>
      <c r="C129" s="561">
        <v>1210</v>
      </c>
      <c r="D129" s="562">
        <v>0</v>
      </c>
      <c r="E129" s="563">
        <v>5</v>
      </c>
      <c r="F129" s="563"/>
      <c r="G129" s="563"/>
      <c r="H129" s="563">
        <f t="shared" si="27"/>
        <v>0</v>
      </c>
      <c r="I129" s="563">
        <f t="shared" si="27"/>
        <v>5</v>
      </c>
      <c r="J129" s="573"/>
      <c r="K129" s="932"/>
      <c r="N129" s="557"/>
      <c r="O129" s="557"/>
    </row>
    <row r="130" spans="1:15" x14ac:dyDescent="0.2">
      <c r="A130" s="907"/>
      <c r="B130" s="925"/>
      <c r="C130" s="561">
        <v>2279</v>
      </c>
      <c r="D130" s="562">
        <v>185</v>
      </c>
      <c r="E130" s="563">
        <v>615</v>
      </c>
      <c r="F130" s="563"/>
      <c r="G130" s="563"/>
      <c r="H130" s="563">
        <f t="shared" si="27"/>
        <v>185</v>
      </c>
      <c r="I130" s="563">
        <f t="shared" si="27"/>
        <v>615</v>
      </c>
      <c r="J130" s="560"/>
      <c r="K130" s="932"/>
      <c r="N130" s="557"/>
      <c r="O130" s="557"/>
    </row>
    <row r="131" spans="1:15" x14ac:dyDescent="0.2">
      <c r="A131" s="908"/>
      <c r="B131" s="921"/>
      <c r="C131" s="584">
        <v>2314</v>
      </c>
      <c r="D131" s="562">
        <v>0</v>
      </c>
      <c r="E131" s="563">
        <v>100</v>
      </c>
      <c r="F131" s="563"/>
      <c r="G131" s="563"/>
      <c r="H131" s="563">
        <f t="shared" si="27"/>
        <v>0</v>
      </c>
      <c r="I131" s="563">
        <f t="shared" si="27"/>
        <v>100</v>
      </c>
      <c r="J131" s="560"/>
      <c r="K131" s="932"/>
      <c r="N131" s="557"/>
      <c r="O131" s="557"/>
    </row>
    <row r="132" spans="1:15" x14ac:dyDescent="0.2">
      <c r="A132" s="585" t="s">
        <v>542</v>
      </c>
      <c r="B132" s="586" t="s">
        <v>543</v>
      </c>
      <c r="C132" s="587"/>
      <c r="D132" s="566">
        <f t="shared" ref="D132:I132" si="32">SUM(D133,D137,D141,D146)</f>
        <v>760</v>
      </c>
      <c r="E132" s="566">
        <f t="shared" si="32"/>
        <v>0</v>
      </c>
      <c r="F132" s="566">
        <f t="shared" si="32"/>
        <v>0</v>
      </c>
      <c r="G132" s="566">
        <f t="shared" si="32"/>
        <v>0</v>
      </c>
      <c r="H132" s="566">
        <f t="shared" si="32"/>
        <v>760</v>
      </c>
      <c r="I132" s="566">
        <f t="shared" si="32"/>
        <v>0</v>
      </c>
      <c r="J132" s="573"/>
      <c r="K132" s="560"/>
      <c r="N132" s="557"/>
      <c r="O132" s="557"/>
    </row>
    <row r="133" spans="1:15" x14ac:dyDescent="0.2">
      <c r="A133" s="906" t="s">
        <v>544</v>
      </c>
      <c r="B133" s="920" t="s">
        <v>545</v>
      </c>
      <c r="C133" s="583"/>
      <c r="D133" s="566">
        <f t="shared" ref="D133:I133" si="33">SUM(D136:D136)</f>
        <v>0</v>
      </c>
      <c r="E133" s="566">
        <f t="shared" si="33"/>
        <v>0</v>
      </c>
      <c r="F133" s="566">
        <f t="shared" si="33"/>
        <v>0</v>
      </c>
      <c r="G133" s="566">
        <f t="shared" si="33"/>
        <v>0</v>
      </c>
      <c r="H133" s="566">
        <f t="shared" si="33"/>
        <v>0</v>
      </c>
      <c r="I133" s="566">
        <f t="shared" si="33"/>
        <v>0</v>
      </c>
      <c r="J133" s="560"/>
      <c r="K133" s="932" t="s">
        <v>546</v>
      </c>
      <c r="N133" s="557"/>
      <c r="O133" s="557"/>
    </row>
    <row r="134" spans="1:15" x14ac:dyDescent="0.2">
      <c r="A134" s="907"/>
      <c r="B134" s="925"/>
      <c r="C134" s="597">
        <v>1150</v>
      </c>
      <c r="D134" s="566"/>
      <c r="E134" s="566"/>
      <c r="F134" s="566"/>
      <c r="G134" s="566"/>
      <c r="H134" s="563">
        <f t="shared" ref="H134:I147" si="34">D134+F134</f>
        <v>0</v>
      </c>
      <c r="I134" s="563">
        <f t="shared" si="34"/>
        <v>0</v>
      </c>
      <c r="J134" s="560"/>
      <c r="K134" s="932"/>
      <c r="N134" s="557"/>
      <c r="O134" s="557"/>
    </row>
    <row r="135" spans="1:15" x14ac:dyDescent="0.2">
      <c r="A135" s="907"/>
      <c r="B135" s="925"/>
      <c r="C135" s="597">
        <v>1210</v>
      </c>
      <c r="D135" s="566"/>
      <c r="E135" s="566"/>
      <c r="F135" s="566"/>
      <c r="G135" s="566"/>
      <c r="H135" s="563">
        <f t="shared" si="34"/>
        <v>0</v>
      </c>
      <c r="I135" s="563">
        <f t="shared" si="34"/>
        <v>0</v>
      </c>
      <c r="J135" s="560"/>
      <c r="K135" s="932"/>
      <c r="N135" s="557"/>
      <c r="O135" s="557"/>
    </row>
    <row r="136" spans="1:15" x14ac:dyDescent="0.2">
      <c r="A136" s="907"/>
      <c r="B136" s="925"/>
      <c r="C136" s="597">
        <v>2314</v>
      </c>
      <c r="D136" s="562">
        <v>0</v>
      </c>
      <c r="E136" s="563"/>
      <c r="F136" s="563"/>
      <c r="G136" s="563"/>
      <c r="H136" s="563">
        <f t="shared" si="34"/>
        <v>0</v>
      </c>
      <c r="I136" s="563">
        <f t="shared" si="34"/>
        <v>0</v>
      </c>
      <c r="J136" s="560"/>
      <c r="K136" s="932"/>
      <c r="N136" s="557"/>
      <c r="O136" s="557"/>
    </row>
    <row r="137" spans="1:15" x14ac:dyDescent="0.2">
      <c r="A137" s="906" t="s">
        <v>547</v>
      </c>
      <c r="B137" s="920" t="s">
        <v>548</v>
      </c>
      <c r="C137" s="583"/>
      <c r="D137" s="566">
        <f t="shared" ref="D137:I137" si="35">SUM(D140:D140)</f>
        <v>0</v>
      </c>
      <c r="E137" s="566">
        <f t="shared" si="35"/>
        <v>0</v>
      </c>
      <c r="F137" s="566">
        <f t="shared" si="35"/>
        <v>0</v>
      </c>
      <c r="G137" s="566">
        <f t="shared" si="35"/>
        <v>0</v>
      </c>
      <c r="H137" s="566">
        <f t="shared" si="35"/>
        <v>0</v>
      </c>
      <c r="I137" s="566">
        <f t="shared" si="35"/>
        <v>0</v>
      </c>
      <c r="J137" s="560"/>
      <c r="K137" s="932" t="s">
        <v>549</v>
      </c>
      <c r="N137" s="557"/>
      <c r="O137" s="557"/>
    </row>
    <row r="138" spans="1:15" x14ac:dyDescent="0.2">
      <c r="A138" s="907"/>
      <c r="B138" s="925"/>
      <c r="C138" s="597">
        <v>1150</v>
      </c>
      <c r="D138" s="566"/>
      <c r="E138" s="566"/>
      <c r="F138" s="566"/>
      <c r="G138" s="566"/>
      <c r="H138" s="562">
        <f t="shared" ref="H138:I139" si="36">D138+F138</f>
        <v>0</v>
      </c>
      <c r="I138" s="562">
        <f t="shared" si="36"/>
        <v>0</v>
      </c>
      <c r="J138" s="560"/>
      <c r="K138" s="932"/>
      <c r="N138" s="557"/>
      <c r="O138" s="557"/>
    </row>
    <row r="139" spans="1:15" x14ac:dyDescent="0.2">
      <c r="A139" s="907"/>
      <c r="B139" s="925"/>
      <c r="C139" s="597">
        <v>1210</v>
      </c>
      <c r="D139" s="566"/>
      <c r="E139" s="566"/>
      <c r="F139" s="566"/>
      <c r="G139" s="566"/>
      <c r="H139" s="562">
        <f t="shared" si="36"/>
        <v>0</v>
      </c>
      <c r="I139" s="562">
        <f t="shared" si="36"/>
        <v>0</v>
      </c>
      <c r="J139" s="560"/>
      <c r="K139" s="932"/>
      <c r="N139" s="557"/>
      <c r="O139" s="557"/>
    </row>
    <row r="140" spans="1:15" x14ac:dyDescent="0.2">
      <c r="A140" s="907"/>
      <c r="B140" s="925"/>
      <c r="C140" s="597">
        <v>2314</v>
      </c>
      <c r="D140" s="562">
        <v>0</v>
      </c>
      <c r="E140" s="563"/>
      <c r="F140" s="563"/>
      <c r="G140" s="563"/>
      <c r="H140" s="563">
        <f t="shared" si="34"/>
        <v>0</v>
      </c>
      <c r="I140" s="563">
        <f t="shared" si="34"/>
        <v>0</v>
      </c>
      <c r="J140" s="560"/>
      <c r="K140" s="932"/>
      <c r="N140" s="557"/>
      <c r="O140" s="557"/>
    </row>
    <row r="141" spans="1:15" x14ac:dyDescent="0.2">
      <c r="A141" s="906" t="s">
        <v>550</v>
      </c>
      <c r="B141" s="933" t="s">
        <v>551</v>
      </c>
      <c r="C141" s="597"/>
      <c r="D141" s="566">
        <f t="shared" ref="D141:I141" si="37">SUM(D144:D144)</f>
        <v>0</v>
      </c>
      <c r="E141" s="566">
        <f t="shared" si="37"/>
        <v>0</v>
      </c>
      <c r="F141" s="566">
        <f t="shared" si="37"/>
        <v>0</v>
      </c>
      <c r="G141" s="566">
        <f t="shared" si="37"/>
        <v>0</v>
      </c>
      <c r="H141" s="566">
        <f t="shared" si="37"/>
        <v>0</v>
      </c>
      <c r="I141" s="566">
        <f t="shared" si="37"/>
        <v>0</v>
      </c>
      <c r="J141" s="560"/>
      <c r="K141" s="932" t="s">
        <v>552</v>
      </c>
      <c r="N141" s="557"/>
      <c r="O141" s="557"/>
    </row>
    <row r="142" spans="1:15" x14ac:dyDescent="0.2">
      <c r="A142" s="907"/>
      <c r="B142" s="934"/>
      <c r="C142" s="597">
        <v>1150</v>
      </c>
      <c r="D142" s="566"/>
      <c r="E142" s="566"/>
      <c r="F142" s="566"/>
      <c r="G142" s="566"/>
      <c r="H142" s="562">
        <f t="shared" ref="H142:I143" si="38">D142+F142</f>
        <v>0</v>
      </c>
      <c r="I142" s="562">
        <f t="shared" si="38"/>
        <v>0</v>
      </c>
      <c r="J142" s="560"/>
      <c r="K142" s="932"/>
      <c r="N142" s="557"/>
      <c r="O142" s="557"/>
    </row>
    <row r="143" spans="1:15" x14ac:dyDescent="0.2">
      <c r="A143" s="907"/>
      <c r="B143" s="934"/>
      <c r="C143" s="597">
        <v>1210</v>
      </c>
      <c r="D143" s="566"/>
      <c r="E143" s="566"/>
      <c r="F143" s="566"/>
      <c r="G143" s="566"/>
      <c r="H143" s="562">
        <f t="shared" si="38"/>
        <v>0</v>
      </c>
      <c r="I143" s="562">
        <f t="shared" si="38"/>
        <v>0</v>
      </c>
      <c r="J143" s="560"/>
      <c r="K143" s="932"/>
      <c r="N143" s="557"/>
      <c r="O143" s="557"/>
    </row>
    <row r="144" spans="1:15" x14ac:dyDescent="0.2">
      <c r="A144" s="907"/>
      <c r="B144" s="934"/>
      <c r="C144" s="597">
        <v>2314</v>
      </c>
      <c r="D144" s="562">
        <v>0</v>
      </c>
      <c r="E144" s="563"/>
      <c r="F144" s="563"/>
      <c r="G144" s="563"/>
      <c r="H144" s="563">
        <f t="shared" si="34"/>
        <v>0</v>
      </c>
      <c r="I144" s="563">
        <f t="shared" si="34"/>
        <v>0</v>
      </c>
      <c r="J144" s="560"/>
      <c r="K144" s="932"/>
      <c r="N144" s="557"/>
      <c r="O144" s="557"/>
    </row>
    <row r="145" spans="1:15" x14ac:dyDescent="0.2">
      <c r="A145" s="908"/>
      <c r="B145" s="935"/>
      <c r="C145" s="597">
        <v>6422</v>
      </c>
      <c r="D145" s="562"/>
      <c r="E145" s="563"/>
      <c r="F145" s="563"/>
      <c r="G145" s="563"/>
      <c r="H145" s="563">
        <f t="shared" si="34"/>
        <v>0</v>
      </c>
      <c r="I145" s="563">
        <f t="shared" si="34"/>
        <v>0</v>
      </c>
      <c r="J145" s="560"/>
      <c r="K145" s="932"/>
      <c r="N145" s="557"/>
      <c r="O145" s="557"/>
    </row>
    <row r="146" spans="1:15" x14ac:dyDescent="0.2">
      <c r="A146" s="926" t="s">
        <v>553</v>
      </c>
      <c r="B146" s="928" t="s">
        <v>509</v>
      </c>
      <c r="C146" s="597"/>
      <c r="D146" s="566">
        <f>SUM(D147)</f>
        <v>760</v>
      </c>
      <c r="E146" s="566">
        <f t="shared" ref="E146:I146" si="39">SUM(E147)</f>
        <v>0</v>
      </c>
      <c r="F146" s="566">
        <f t="shared" si="39"/>
        <v>0</v>
      </c>
      <c r="G146" s="566">
        <f t="shared" si="39"/>
        <v>0</v>
      </c>
      <c r="H146" s="566">
        <f t="shared" si="39"/>
        <v>760</v>
      </c>
      <c r="I146" s="566">
        <f t="shared" si="39"/>
        <v>0</v>
      </c>
      <c r="J146" s="567"/>
      <c r="K146" s="932" t="s">
        <v>554</v>
      </c>
      <c r="N146" s="557"/>
      <c r="O146" s="557"/>
    </row>
    <row r="147" spans="1:15" x14ac:dyDescent="0.2">
      <c r="A147" s="927"/>
      <c r="B147" s="929"/>
      <c r="C147" s="584">
        <v>2314</v>
      </c>
      <c r="D147" s="562">
        <v>760</v>
      </c>
      <c r="E147" s="563"/>
      <c r="F147" s="563">
        <v>0</v>
      </c>
      <c r="G147" s="563"/>
      <c r="H147" s="563">
        <f t="shared" si="34"/>
        <v>760</v>
      </c>
      <c r="I147" s="563">
        <f t="shared" si="34"/>
        <v>0</v>
      </c>
      <c r="J147" s="562"/>
      <c r="K147" s="932"/>
      <c r="N147" s="557"/>
      <c r="O147" s="557"/>
    </row>
    <row r="148" spans="1:15" x14ac:dyDescent="0.2">
      <c r="A148" s="564" t="s">
        <v>555</v>
      </c>
      <c r="B148" s="569" t="s">
        <v>556</v>
      </c>
      <c r="C148" s="587"/>
      <c r="D148" s="566">
        <f>SUM(D149,D155,D157,D159,D162)</f>
        <v>4975</v>
      </c>
      <c r="E148" s="566">
        <f t="shared" ref="E148:I148" si="40">SUM(E149,E155,E157,E159,E162)</f>
        <v>6445</v>
      </c>
      <c r="F148" s="566">
        <f t="shared" si="40"/>
        <v>0</v>
      </c>
      <c r="G148" s="566">
        <f t="shared" si="40"/>
        <v>0</v>
      </c>
      <c r="H148" s="566">
        <f t="shared" si="40"/>
        <v>4975</v>
      </c>
      <c r="I148" s="566">
        <f t="shared" si="40"/>
        <v>6445</v>
      </c>
      <c r="J148" s="571"/>
      <c r="K148" s="571"/>
      <c r="N148" s="557"/>
      <c r="O148" s="557"/>
    </row>
    <row r="149" spans="1:15" x14ac:dyDescent="0.2">
      <c r="A149" s="906" t="s">
        <v>557</v>
      </c>
      <c r="B149" s="920" t="s">
        <v>558</v>
      </c>
      <c r="C149" s="598"/>
      <c r="D149" s="566">
        <f>SUM(D150:D154)</f>
        <v>4575</v>
      </c>
      <c r="E149" s="566">
        <f t="shared" ref="E149:I149" si="41">SUM(E150:E154)</f>
        <v>5245</v>
      </c>
      <c r="F149" s="566">
        <f t="shared" si="41"/>
        <v>0</v>
      </c>
      <c r="G149" s="566">
        <f t="shared" si="41"/>
        <v>0</v>
      </c>
      <c r="H149" s="566">
        <f t="shared" si="41"/>
        <v>4575</v>
      </c>
      <c r="I149" s="566">
        <f t="shared" si="41"/>
        <v>5245</v>
      </c>
      <c r="J149" s="571"/>
      <c r="K149" s="912" t="s">
        <v>559</v>
      </c>
      <c r="N149" s="557"/>
      <c r="O149" s="557"/>
    </row>
    <row r="150" spans="1:15" x14ac:dyDescent="0.2">
      <c r="A150" s="907"/>
      <c r="B150" s="925"/>
      <c r="C150" s="561">
        <v>1150</v>
      </c>
      <c r="D150" s="562">
        <v>2380</v>
      </c>
      <c r="E150" s="563">
        <v>2380</v>
      </c>
      <c r="F150" s="563"/>
      <c r="G150" s="563"/>
      <c r="H150" s="563">
        <f t="shared" ref="H150:I152" si="42">D150+F150</f>
        <v>2380</v>
      </c>
      <c r="I150" s="563">
        <f t="shared" si="42"/>
        <v>2380</v>
      </c>
      <c r="J150" s="573"/>
      <c r="K150" s="912"/>
      <c r="N150" s="557"/>
      <c r="O150" s="557"/>
    </row>
    <row r="151" spans="1:15" x14ac:dyDescent="0.2">
      <c r="A151" s="907"/>
      <c r="B151" s="925"/>
      <c r="C151" s="561">
        <v>1210</v>
      </c>
      <c r="D151" s="562">
        <v>120</v>
      </c>
      <c r="E151" s="563">
        <v>120</v>
      </c>
      <c r="F151" s="563"/>
      <c r="G151" s="563"/>
      <c r="H151" s="563">
        <f t="shared" si="42"/>
        <v>120</v>
      </c>
      <c r="I151" s="563">
        <f t="shared" si="42"/>
        <v>120</v>
      </c>
      <c r="J151" s="560"/>
      <c r="K151" s="912"/>
      <c r="N151" s="557"/>
      <c r="O151" s="557"/>
    </row>
    <row r="152" spans="1:15" x14ac:dyDescent="0.2">
      <c r="A152" s="907"/>
      <c r="B152" s="925"/>
      <c r="C152" s="584" t="s">
        <v>560</v>
      </c>
      <c r="D152" s="562">
        <v>275</v>
      </c>
      <c r="E152" s="563">
        <v>125</v>
      </c>
      <c r="F152" s="563"/>
      <c r="G152" s="563"/>
      <c r="H152" s="563">
        <f t="shared" si="42"/>
        <v>275</v>
      </c>
      <c r="I152" s="563">
        <f t="shared" si="42"/>
        <v>125</v>
      </c>
      <c r="J152" s="560"/>
      <c r="K152" s="912"/>
      <c r="N152" s="557"/>
      <c r="O152" s="557"/>
    </row>
    <row r="153" spans="1:15" x14ac:dyDescent="0.2">
      <c r="A153" s="907"/>
      <c r="B153" s="925"/>
      <c r="C153" s="584" t="s">
        <v>512</v>
      </c>
      <c r="D153" s="562">
        <v>0</v>
      </c>
      <c r="E153" s="563">
        <v>1120</v>
      </c>
      <c r="F153" s="563"/>
      <c r="G153" s="563"/>
      <c r="H153" s="563">
        <f>D153+F153</f>
        <v>0</v>
      </c>
      <c r="I153" s="563">
        <f>E153+G153</f>
        <v>1120</v>
      </c>
      <c r="J153" s="560"/>
      <c r="K153" s="912"/>
      <c r="N153" s="557"/>
      <c r="O153" s="557"/>
    </row>
    <row r="154" spans="1:15" x14ac:dyDescent="0.2">
      <c r="A154" s="908"/>
      <c r="B154" s="921"/>
      <c r="C154" s="584">
        <v>2314</v>
      </c>
      <c r="D154" s="562">
        <v>1800</v>
      </c>
      <c r="E154" s="563">
        <v>1500</v>
      </c>
      <c r="F154" s="563"/>
      <c r="G154" s="563"/>
      <c r="H154" s="563">
        <f t="shared" ref="H154:I173" si="43">D154+F154</f>
        <v>1800</v>
      </c>
      <c r="I154" s="563">
        <f t="shared" si="43"/>
        <v>1500</v>
      </c>
      <c r="J154" s="560"/>
      <c r="K154" s="912"/>
      <c r="N154" s="557"/>
      <c r="O154" s="557"/>
    </row>
    <row r="155" spans="1:15" x14ac:dyDescent="0.2">
      <c r="A155" s="906" t="s">
        <v>561</v>
      </c>
      <c r="B155" s="920" t="s">
        <v>562</v>
      </c>
      <c r="C155" s="583"/>
      <c r="D155" s="566">
        <f>SUM(D156)</f>
        <v>200</v>
      </c>
      <c r="E155" s="566">
        <f t="shared" ref="E155:I155" si="44">SUM(E156)</f>
        <v>0</v>
      </c>
      <c r="F155" s="566">
        <f t="shared" si="44"/>
        <v>0</v>
      </c>
      <c r="G155" s="566">
        <f t="shared" si="44"/>
        <v>0</v>
      </c>
      <c r="H155" s="566">
        <f t="shared" si="44"/>
        <v>200</v>
      </c>
      <c r="I155" s="566">
        <f t="shared" si="44"/>
        <v>0</v>
      </c>
      <c r="J155" s="560"/>
      <c r="K155" s="932" t="s">
        <v>563</v>
      </c>
      <c r="N155" s="557"/>
      <c r="O155" s="557"/>
    </row>
    <row r="156" spans="1:15" ht="48" customHeight="1" x14ac:dyDescent="0.2">
      <c r="A156" s="908"/>
      <c r="B156" s="921"/>
      <c r="C156" s="584">
        <v>2314</v>
      </c>
      <c r="D156" s="562">
        <v>200</v>
      </c>
      <c r="E156" s="563"/>
      <c r="F156" s="563"/>
      <c r="G156" s="563"/>
      <c r="H156" s="563">
        <f t="shared" si="43"/>
        <v>200</v>
      </c>
      <c r="I156" s="563">
        <f t="shared" si="43"/>
        <v>0</v>
      </c>
      <c r="J156" s="560"/>
      <c r="K156" s="932"/>
      <c r="N156" s="557"/>
      <c r="O156" s="557"/>
    </row>
    <row r="157" spans="1:15" x14ac:dyDescent="0.2">
      <c r="A157" s="906" t="s">
        <v>564</v>
      </c>
      <c r="B157" s="920" t="s">
        <v>565</v>
      </c>
      <c r="C157" s="583"/>
      <c r="D157" s="566">
        <f>SUM(D158)</f>
        <v>200</v>
      </c>
      <c r="E157" s="566">
        <f t="shared" ref="E157:I157" si="45">SUM(E158)</f>
        <v>0</v>
      </c>
      <c r="F157" s="566">
        <f t="shared" si="45"/>
        <v>0</v>
      </c>
      <c r="G157" s="566">
        <f t="shared" si="45"/>
        <v>0</v>
      </c>
      <c r="H157" s="566">
        <f t="shared" si="45"/>
        <v>200</v>
      </c>
      <c r="I157" s="566">
        <f t="shared" si="45"/>
        <v>0</v>
      </c>
      <c r="J157" s="560"/>
      <c r="K157" s="932" t="s">
        <v>566</v>
      </c>
      <c r="N157" s="557"/>
      <c r="O157" s="557"/>
    </row>
    <row r="158" spans="1:15" ht="36" customHeight="1" x14ac:dyDescent="0.2">
      <c r="A158" s="908"/>
      <c r="B158" s="921"/>
      <c r="C158" s="584">
        <v>2314</v>
      </c>
      <c r="D158" s="562">
        <v>200</v>
      </c>
      <c r="E158" s="563"/>
      <c r="F158" s="563"/>
      <c r="G158" s="563"/>
      <c r="H158" s="563">
        <f t="shared" si="43"/>
        <v>200</v>
      </c>
      <c r="I158" s="563">
        <f t="shared" si="43"/>
        <v>0</v>
      </c>
      <c r="J158" s="560"/>
      <c r="K158" s="932"/>
      <c r="N158" s="557"/>
      <c r="O158" s="557"/>
    </row>
    <row r="159" spans="1:15" x14ac:dyDescent="0.2">
      <c r="A159" s="906" t="s">
        <v>567</v>
      </c>
      <c r="B159" s="920" t="s">
        <v>568</v>
      </c>
      <c r="C159" s="583"/>
      <c r="D159" s="566">
        <f>SUM(D160:D161)</f>
        <v>0</v>
      </c>
      <c r="E159" s="566">
        <f t="shared" ref="E159:I159" si="46">SUM(E160:E161)</f>
        <v>800</v>
      </c>
      <c r="F159" s="566">
        <f t="shared" si="46"/>
        <v>0</v>
      </c>
      <c r="G159" s="566">
        <f t="shared" si="46"/>
        <v>0</v>
      </c>
      <c r="H159" s="566">
        <f t="shared" si="46"/>
        <v>0</v>
      </c>
      <c r="I159" s="566">
        <f t="shared" si="46"/>
        <v>800</v>
      </c>
      <c r="J159" s="560"/>
      <c r="K159" s="932" t="s">
        <v>569</v>
      </c>
      <c r="N159" s="557"/>
      <c r="O159" s="557"/>
    </row>
    <row r="160" spans="1:15" x14ac:dyDescent="0.2">
      <c r="A160" s="907"/>
      <c r="B160" s="925"/>
      <c r="C160" s="561">
        <v>1150</v>
      </c>
      <c r="D160" s="562">
        <v>0</v>
      </c>
      <c r="E160" s="563">
        <v>762</v>
      </c>
      <c r="F160" s="563"/>
      <c r="G160" s="563"/>
      <c r="H160" s="563">
        <f t="shared" si="43"/>
        <v>0</v>
      </c>
      <c r="I160" s="563">
        <f t="shared" si="43"/>
        <v>762</v>
      </c>
      <c r="J160" s="560"/>
      <c r="K160" s="932"/>
      <c r="N160" s="557"/>
      <c r="O160" s="557"/>
    </row>
    <row r="161" spans="1:15" ht="37.5" customHeight="1" x14ac:dyDescent="0.2">
      <c r="A161" s="908"/>
      <c r="B161" s="921"/>
      <c r="C161" s="561">
        <v>1210</v>
      </c>
      <c r="D161" s="562">
        <v>0</v>
      </c>
      <c r="E161" s="563">
        <v>38</v>
      </c>
      <c r="F161" s="563"/>
      <c r="G161" s="563"/>
      <c r="H161" s="563">
        <f t="shared" si="43"/>
        <v>0</v>
      </c>
      <c r="I161" s="563">
        <f t="shared" si="43"/>
        <v>38</v>
      </c>
      <c r="J161" s="560"/>
      <c r="K161" s="932"/>
      <c r="N161" s="557"/>
      <c r="O161" s="557"/>
    </row>
    <row r="162" spans="1:15" x14ac:dyDescent="0.2">
      <c r="A162" s="906" t="s">
        <v>570</v>
      </c>
      <c r="B162" s="920" t="s">
        <v>571</v>
      </c>
      <c r="C162" s="583"/>
      <c r="D162" s="566">
        <f>SUM(D163)</f>
        <v>0</v>
      </c>
      <c r="E162" s="566">
        <f t="shared" ref="E162:I162" si="47">SUM(E163)</f>
        <v>400</v>
      </c>
      <c r="F162" s="566">
        <f t="shared" si="47"/>
        <v>0</v>
      </c>
      <c r="G162" s="566">
        <f t="shared" si="47"/>
        <v>0</v>
      </c>
      <c r="H162" s="566">
        <f t="shared" si="47"/>
        <v>0</v>
      </c>
      <c r="I162" s="566">
        <f t="shared" si="47"/>
        <v>400</v>
      </c>
      <c r="J162" s="560"/>
      <c r="K162" s="932" t="s">
        <v>572</v>
      </c>
      <c r="N162" s="557"/>
      <c r="O162" s="557"/>
    </row>
    <row r="163" spans="1:15" ht="24.75" customHeight="1" x14ac:dyDescent="0.2">
      <c r="A163" s="908"/>
      <c r="B163" s="925"/>
      <c r="C163" s="561">
        <v>2262</v>
      </c>
      <c r="D163" s="562">
        <v>0</v>
      </c>
      <c r="E163" s="563">
        <v>400</v>
      </c>
      <c r="F163" s="563"/>
      <c r="G163" s="563"/>
      <c r="H163" s="563">
        <f t="shared" si="43"/>
        <v>0</v>
      </c>
      <c r="I163" s="563">
        <f t="shared" si="43"/>
        <v>400</v>
      </c>
      <c r="J163" s="560"/>
      <c r="K163" s="932"/>
      <c r="N163" s="557"/>
      <c r="O163" s="557"/>
    </row>
    <row r="164" spans="1:15" x14ac:dyDescent="0.2">
      <c r="A164" s="599" t="s">
        <v>573</v>
      </c>
      <c r="B164" s="569" t="s">
        <v>574</v>
      </c>
      <c r="C164" s="600"/>
      <c r="D164" s="566">
        <f>SUM(D165,D167,D174,D180,D185,D187,D189,D191,D196,D203)</f>
        <v>61149</v>
      </c>
      <c r="E164" s="566">
        <f t="shared" ref="E164:I164" si="48">SUM(E165,E167,E174,E180,E185,E187,E189,E191,E196,E203)</f>
        <v>0</v>
      </c>
      <c r="F164" s="566">
        <f t="shared" si="48"/>
        <v>0</v>
      </c>
      <c r="G164" s="566">
        <f t="shared" si="48"/>
        <v>0</v>
      </c>
      <c r="H164" s="566">
        <f t="shared" si="48"/>
        <v>61149</v>
      </c>
      <c r="I164" s="566">
        <f t="shared" si="48"/>
        <v>0</v>
      </c>
      <c r="J164" s="560"/>
      <c r="K164" s="560"/>
      <c r="N164" s="557"/>
      <c r="O164" s="557"/>
    </row>
    <row r="165" spans="1:15" x14ac:dyDescent="0.2">
      <c r="A165" s="906" t="s">
        <v>575</v>
      </c>
      <c r="B165" s="923" t="s">
        <v>576</v>
      </c>
      <c r="C165" s="583"/>
      <c r="D165" s="566">
        <f>SUM(D166)</f>
        <v>876</v>
      </c>
      <c r="E165" s="566">
        <f t="shared" ref="E165:I165" si="49">SUM(E166)</f>
        <v>0</v>
      </c>
      <c r="F165" s="566">
        <f t="shared" si="49"/>
        <v>0</v>
      </c>
      <c r="G165" s="566">
        <f t="shared" si="49"/>
        <v>0</v>
      </c>
      <c r="H165" s="566">
        <f t="shared" si="49"/>
        <v>876</v>
      </c>
      <c r="I165" s="566">
        <f t="shared" si="49"/>
        <v>0</v>
      </c>
      <c r="J165" s="560"/>
      <c r="K165" s="932" t="s">
        <v>577</v>
      </c>
      <c r="N165" s="557"/>
      <c r="O165" s="557"/>
    </row>
    <row r="166" spans="1:15" x14ac:dyDescent="0.2">
      <c r="A166" s="908"/>
      <c r="B166" s="924"/>
      <c r="C166" s="584" t="s">
        <v>560</v>
      </c>
      <c r="D166" s="562">
        <v>876</v>
      </c>
      <c r="E166" s="562"/>
      <c r="F166" s="562"/>
      <c r="G166" s="562"/>
      <c r="H166" s="563">
        <f t="shared" si="43"/>
        <v>876</v>
      </c>
      <c r="I166" s="563">
        <f t="shared" si="43"/>
        <v>0</v>
      </c>
      <c r="J166" s="567"/>
      <c r="K166" s="932"/>
      <c r="N166" s="557"/>
      <c r="O166" s="557"/>
    </row>
    <row r="167" spans="1:15" x14ac:dyDescent="0.2">
      <c r="A167" s="926" t="s">
        <v>578</v>
      </c>
      <c r="B167" s="928" t="s">
        <v>579</v>
      </c>
      <c r="C167" s="583"/>
      <c r="D167" s="566">
        <f>SUM(D168:D173)</f>
        <v>8359</v>
      </c>
      <c r="E167" s="566">
        <f t="shared" ref="E167:I167" si="50">SUM(E168:E173)</f>
        <v>0</v>
      </c>
      <c r="F167" s="566">
        <f t="shared" si="50"/>
        <v>0</v>
      </c>
      <c r="G167" s="566">
        <f t="shared" si="50"/>
        <v>0</v>
      </c>
      <c r="H167" s="566">
        <f t="shared" si="50"/>
        <v>8359</v>
      </c>
      <c r="I167" s="566">
        <f t="shared" si="50"/>
        <v>0</v>
      </c>
      <c r="J167" s="573"/>
      <c r="K167" s="912" t="s">
        <v>580</v>
      </c>
      <c r="N167" s="557"/>
      <c r="O167" s="557"/>
    </row>
    <row r="168" spans="1:15" x14ac:dyDescent="0.2">
      <c r="A168" s="930"/>
      <c r="B168" s="931"/>
      <c r="C168" s="561">
        <v>1150</v>
      </c>
      <c r="D168" s="562">
        <v>300</v>
      </c>
      <c r="E168" s="563"/>
      <c r="F168" s="563"/>
      <c r="G168" s="563"/>
      <c r="H168" s="563">
        <f t="shared" si="43"/>
        <v>300</v>
      </c>
      <c r="I168" s="563">
        <f t="shared" si="43"/>
        <v>0</v>
      </c>
      <c r="J168" s="562"/>
      <c r="K168" s="912"/>
      <c r="N168" s="557"/>
      <c r="O168" s="557"/>
    </row>
    <row r="169" spans="1:15" x14ac:dyDescent="0.2">
      <c r="A169" s="930"/>
      <c r="B169" s="931"/>
      <c r="C169" s="561">
        <v>1210</v>
      </c>
      <c r="D169" s="562">
        <v>15</v>
      </c>
      <c r="E169" s="563"/>
      <c r="F169" s="563"/>
      <c r="G169" s="563"/>
      <c r="H169" s="563">
        <f t="shared" si="43"/>
        <v>15</v>
      </c>
      <c r="I169" s="563">
        <f>E169+G169</f>
        <v>0</v>
      </c>
      <c r="J169" s="571"/>
      <c r="K169" s="912"/>
      <c r="N169" s="557"/>
      <c r="O169" s="557"/>
    </row>
    <row r="170" spans="1:15" x14ac:dyDescent="0.2">
      <c r="A170" s="930"/>
      <c r="B170" s="931"/>
      <c r="C170" s="561">
        <v>2231</v>
      </c>
      <c r="D170" s="562">
        <v>2500</v>
      </c>
      <c r="E170" s="563"/>
      <c r="F170" s="563"/>
      <c r="G170" s="563"/>
      <c r="H170" s="563">
        <f t="shared" si="43"/>
        <v>2500</v>
      </c>
      <c r="I170" s="563">
        <f t="shared" si="43"/>
        <v>0</v>
      </c>
      <c r="J170" s="571"/>
      <c r="K170" s="912"/>
      <c r="N170" s="557"/>
      <c r="O170" s="557"/>
    </row>
    <row r="171" spans="1:15" x14ac:dyDescent="0.2">
      <c r="A171" s="930"/>
      <c r="B171" s="931"/>
      <c r="C171" s="561">
        <v>2264</v>
      </c>
      <c r="D171" s="562">
        <v>344</v>
      </c>
      <c r="E171" s="563"/>
      <c r="F171" s="563"/>
      <c r="G171" s="563"/>
      <c r="H171" s="563">
        <f t="shared" si="43"/>
        <v>344</v>
      </c>
      <c r="I171" s="563">
        <f t="shared" si="43"/>
        <v>0</v>
      </c>
      <c r="J171" s="571"/>
      <c r="K171" s="912"/>
      <c r="N171" s="557"/>
      <c r="O171" s="557"/>
    </row>
    <row r="172" spans="1:15" x14ac:dyDescent="0.2">
      <c r="A172" s="930"/>
      <c r="B172" s="931"/>
      <c r="C172" s="561">
        <v>2279</v>
      </c>
      <c r="D172" s="562">
        <v>5200</v>
      </c>
      <c r="E172" s="563"/>
      <c r="F172" s="563"/>
      <c r="G172" s="563"/>
      <c r="H172" s="563">
        <f t="shared" si="43"/>
        <v>5200</v>
      </c>
      <c r="I172" s="563">
        <f t="shared" si="43"/>
        <v>0</v>
      </c>
      <c r="J172" s="573"/>
      <c r="K172" s="912"/>
      <c r="N172" s="557"/>
      <c r="O172" s="557"/>
    </row>
    <row r="173" spans="1:15" ht="45.75" customHeight="1" x14ac:dyDescent="0.2">
      <c r="A173" s="927"/>
      <c r="B173" s="929"/>
      <c r="C173" s="584">
        <v>2314</v>
      </c>
      <c r="D173" s="562">
        <v>0</v>
      </c>
      <c r="E173" s="563"/>
      <c r="F173" s="563"/>
      <c r="G173" s="563"/>
      <c r="H173" s="563">
        <f t="shared" si="43"/>
        <v>0</v>
      </c>
      <c r="I173" s="563">
        <f t="shared" si="43"/>
        <v>0</v>
      </c>
      <c r="J173" s="560"/>
      <c r="K173" s="912"/>
      <c r="N173" s="557"/>
      <c r="O173" s="557"/>
    </row>
    <row r="174" spans="1:15" x14ac:dyDescent="0.2">
      <c r="A174" s="906" t="s">
        <v>581</v>
      </c>
      <c r="B174" s="920" t="s">
        <v>527</v>
      </c>
      <c r="C174" s="583"/>
      <c r="D174" s="566">
        <f>SUM(D175:D179)</f>
        <v>5300</v>
      </c>
      <c r="E174" s="566">
        <f t="shared" ref="E174:I174" si="51">SUM(E175:E179)</f>
        <v>0</v>
      </c>
      <c r="F174" s="566">
        <f t="shared" si="51"/>
        <v>0</v>
      </c>
      <c r="G174" s="566">
        <f t="shared" si="51"/>
        <v>0</v>
      </c>
      <c r="H174" s="566">
        <f t="shared" si="51"/>
        <v>5300</v>
      </c>
      <c r="I174" s="566">
        <f t="shared" si="51"/>
        <v>0</v>
      </c>
      <c r="J174" s="560"/>
      <c r="K174" s="932" t="s">
        <v>582</v>
      </c>
      <c r="N174" s="557"/>
      <c r="O174" s="557"/>
    </row>
    <row r="175" spans="1:15" x14ac:dyDescent="0.2">
      <c r="A175" s="907"/>
      <c r="B175" s="925"/>
      <c r="C175" s="561">
        <v>1150</v>
      </c>
      <c r="D175" s="562">
        <v>1537</v>
      </c>
      <c r="E175" s="565"/>
      <c r="F175" s="592"/>
      <c r="G175" s="565"/>
      <c r="H175" s="563">
        <f>D175+F175</f>
        <v>1537</v>
      </c>
      <c r="I175" s="563">
        <f>E175+G175</f>
        <v>0</v>
      </c>
      <c r="J175" s="573"/>
      <c r="K175" s="932"/>
      <c r="N175" s="557"/>
      <c r="O175" s="557"/>
    </row>
    <row r="176" spans="1:15" x14ac:dyDescent="0.2">
      <c r="A176" s="907"/>
      <c r="B176" s="925"/>
      <c r="C176" s="561">
        <v>1210</v>
      </c>
      <c r="D176" s="562">
        <v>78</v>
      </c>
      <c r="E176" s="562"/>
      <c r="F176" s="562"/>
      <c r="G176" s="562"/>
      <c r="H176" s="563">
        <f t="shared" ref="H176:I195" si="52">D176+F176</f>
        <v>78</v>
      </c>
      <c r="I176" s="563">
        <f t="shared" si="52"/>
        <v>0</v>
      </c>
      <c r="J176" s="573"/>
      <c r="K176" s="932"/>
      <c r="N176" s="557"/>
      <c r="O176" s="557"/>
    </row>
    <row r="177" spans="1:15" x14ac:dyDescent="0.2">
      <c r="A177" s="907"/>
      <c r="B177" s="925"/>
      <c r="C177" s="561">
        <v>2264</v>
      </c>
      <c r="D177" s="562">
        <v>1100</v>
      </c>
      <c r="E177" s="563"/>
      <c r="F177" s="563"/>
      <c r="G177" s="563"/>
      <c r="H177" s="563">
        <f t="shared" si="52"/>
        <v>1100</v>
      </c>
      <c r="I177" s="563">
        <f t="shared" si="52"/>
        <v>0</v>
      </c>
      <c r="J177" s="573"/>
      <c r="K177" s="932"/>
      <c r="N177" s="557"/>
      <c r="O177" s="557"/>
    </row>
    <row r="178" spans="1:15" x14ac:dyDescent="0.2">
      <c r="A178" s="907"/>
      <c r="B178" s="925"/>
      <c r="C178" s="561">
        <v>2279</v>
      </c>
      <c r="D178" s="562">
        <v>2367</v>
      </c>
      <c r="E178" s="563"/>
      <c r="F178" s="563"/>
      <c r="G178" s="563"/>
      <c r="H178" s="563">
        <f t="shared" si="52"/>
        <v>2367</v>
      </c>
      <c r="I178" s="563">
        <f t="shared" si="52"/>
        <v>0</v>
      </c>
      <c r="J178" s="573"/>
      <c r="K178" s="932"/>
      <c r="N178" s="557"/>
      <c r="O178" s="557"/>
    </row>
    <row r="179" spans="1:15" x14ac:dyDescent="0.2">
      <c r="A179" s="908"/>
      <c r="B179" s="921"/>
      <c r="C179" s="584">
        <v>2314</v>
      </c>
      <c r="D179" s="562">
        <v>218</v>
      </c>
      <c r="E179" s="563"/>
      <c r="F179" s="563"/>
      <c r="G179" s="563"/>
      <c r="H179" s="563">
        <f t="shared" si="52"/>
        <v>218</v>
      </c>
      <c r="I179" s="563">
        <f t="shared" si="52"/>
        <v>0</v>
      </c>
      <c r="J179" s="573"/>
      <c r="K179" s="932"/>
      <c r="N179" s="557"/>
      <c r="O179" s="557"/>
    </row>
    <row r="180" spans="1:15" x14ac:dyDescent="0.2">
      <c r="A180" s="913" t="s">
        <v>583</v>
      </c>
      <c r="B180" s="922" t="s">
        <v>584</v>
      </c>
      <c r="C180" s="595"/>
      <c r="D180" s="494">
        <f>SUM(D181:D184)</f>
        <v>2555</v>
      </c>
      <c r="E180" s="494">
        <f t="shared" ref="E180:I180" si="53">SUM(E181:E184)</f>
        <v>0</v>
      </c>
      <c r="F180" s="494">
        <f t="shared" si="53"/>
        <v>0</v>
      </c>
      <c r="G180" s="494">
        <f t="shared" si="53"/>
        <v>0</v>
      </c>
      <c r="H180" s="494">
        <f t="shared" si="53"/>
        <v>2555</v>
      </c>
      <c r="I180" s="494">
        <f t="shared" si="53"/>
        <v>0</v>
      </c>
      <c r="J180" s="576"/>
      <c r="K180" s="919" t="s">
        <v>585</v>
      </c>
      <c r="N180" s="557"/>
      <c r="O180" s="557"/>
    </row>
    <row r="181" spans="1:15" x14ac:dyDescent="0.2">
      <c r="A181" s="914"/>
      <c r="B181" s="923"/>
      <c r="C181" s="575">
        <v>1150</v>
      </c>
      <c r="D181" s="493">
        <v>1383</v>
      </c>
      <c r="E181" s="127"/>
      <c r="F181" s="127"/>
      <c r="G181" s="127"/>
      <c r="H181" s="127">
        <f t="shared" si="52"/>
        <v>1383</v>
      </c>
      <c r="I181" s="127">
        <f t="shared" si="52"/>
        <v>0</v>
      </c>
      <c r="J181" s="574"/>
      <c r="K181" s="919"/>
      <c r="N181" s="557"/>
      <c r="O181" s="557"/>
    </row>
    <row r="182" spans="1:15" x14ac:dyDescent="0.2">
      <c r="A182" s="914"/>
      <c r="B182" s="923"/>
      <c r="C182" s="575">
        <v>1210</v>
      </c>
      <c r="D182" s="493">
        <v>70</v>
      </c>
      <c r="E182" s="127"/>
      <c r="F182" s="127"/>
      <c r="G182" s="127"/>
      <c r="H182" s="127">
        <f t="shared" si="52"/>
        <v>70</v>
      </c>
      <c r="I182" s="127">
        <f t="shared" si="52"/>
        <v>0</v>
      </c>
      <c r="J182" s="574"/>
      <c r="K182" s="919"/>
      <c r="N182" s="557"/>
      <c r="O182" s="557"/>
    </row>
    <row r="183" spans="1:15" x14ac:dyDescent="0.2">
      <c r="A183" s="914"/>
      <c r="B183" s="923"/>
      <c r="C183" s="575">
        <v>2264</v>
      </c>
      <c r="D183" s="493">
        <v>327</v>
      </c>
      <c r="E183" s="127"/>
      <c r="F183" s="127"/>
      <c r="G183" s="127"/>
      <c r="H183" s="127">
        <f t="shared" si="52"/>
        <v>327</v>
      </c>
      <c r="I183" s="127">
        <f t="shared" si="52"/>
        <v>0</v>
      </c>
      <c r="J183" s="574"/>
      <c r="K183" s="919"/>
      <c r="N183" s="557"/>
      <c r="O183" s="557"/>
    </row>
    <row r="184" spans="1:15" x14ac:dyDescent="0.2">
      <c r="A184" s="915"/>
      <c r="B184" s="924"/>
      <c r="C184" s="582">
        <v>2314</v>
      </c>
      <c r="D184" s="493">
        <v>775</v>
      </c>
      <c r="E184" s="127"/>
      <c r="F184" s="127"/>
      <c r="G184" s="127"/>
      <c r="H184" s="127">
        <f t="shared" si="52"/>
        <v>775</v>
      </c>
      <c r="I184" s="127">
        <f t="shared" si="52"/>
        <v>0</v>
      </c>
      <c r="J184" s="574"/>
      <c r="K184" s="919"/>
      <c r="N184" s="557"/>
      <c r="O184" s="557"/>
    </row>
    <row r="185" spans="1:15" x14ac:dyDescent="0.2">
      <c r="A185" s="906" t="s">
        <v>586</v>
      </c>
      <c r="B185" s="920" t="s">
        <v>587</v>
      </c>
      <c r="C185" s="583"/>
      <c r="D185" s="566">
        <f>SUM(D186)</f>
        <v>2000</v>
      </c>
      <c r="E185" s="566">
        <f t="shared" ref="E185:I185" si="54">SUM(E186)</f>
        <v>0</v>
      </c>
      <c r="F185" s="566">
        <f t="shared" si="54"/>
        <v>0</v>
      </c>
      <c r="G185" s="566">
        <f t="shared" si="54"/>
        <v>0</v>
      </c>
      <c r="H185" s="566">
        <f t="shared" si="54"/>
        <v>2000</v>
      </c>
      <c r="I185" s="566">
        <f t="shared" si="54"/>
        <v>0</v>
      </c>
      <c r="J185" s="560"/>
      <c r="K185" s="912" t="s">
        <v>588</v>
      </c>
      <c r="N185" s="557"/>
      <c r="O185" s="557"/>
    </row>
    <row r="186" spans="1:15" x14ac:dyDescent="0.2">
      <c r="A186" s="908"/>
      <c r="B186" s="921"/>
      <c r="C186" s="561">
        <v>2279</v>
      </c>
      <c r="D186" s="562">
        <v>2000</v>
      </c>
      <c r="E186" s="563"/>
      <c r="F186" s="563"/>
      <c r="G186" s="563"/>
      <c r="H186" s="563">
        <f t="shared" si="52"/>
        <v>2000</v>
      </c>
      <c r="I186" s="563">
        <f t="shared" si="52"/>
        <v>0</v>
      </c>
      <c r="J186" s="560"/>
      <c r="K186" s="912"/>
      <c r="N186" s="557"/>
      <c r="O186" s="557"/>
    </row>
    <row r="187" spans="1:15" ht="17.25" customHeight="1" x14ac:dyDescent="0.2">
      <c r="A187" s="906" t="s">
        <v>589</v>
      </c>
      <c r="B187" s="920" t="s">
        <v>590</v>
      </c>
      <c r="C187" s="583"/>
      <c r="D187" s="566">
        <f>SUM(D188)</f>
        <v>5000</v>
      </c>
      <c r="E187" s="566">
        <f t="shared" ref="E187:I187" si="55">SUM(E188)</f>
        <v>0</v>
      </c>
      <c r="F187" s="566">
        <f t="shared" si="55"/>
        <v>0</v>
      </c>
      <c r="G187" s="566">
        <f t="shared" si="55"/>
        <v>0</v>
      </c>
      <c r="H187" s="566">
        <f t="shared" si="55"/>
        <v>5000</v>
      </c>
      <c r="I187" s="566">
        <f t="shared" si="55"/>
        <v>0</v>
      </c>
      <c r="J187" s="560"/>
      <c r="K187" s="912" t="s">
        <v>591</v>
      </c>
      <c r="N187" s="557"/>
      <c r="O187" s="557"/>
    </row>
    <row r="188" spans="1:15" ht="42.75" customHeight="1" x14ac:dyDescent="0.2">
      <c r="A188" s="908"/>
      <c r="B188" s="921"/>
      <c r="C188" s="561">
        <v>2279</v>
      </c>
      <c r="D188" s="562">
        <v>5000</v>
      </c>
      <c r="E188" s="563"/>
      <c r="F188" s="563"/>
      <c r="G188" s="563"/>
      <c r="H188" s="563">
        <f t="shared" si="52"/>
        <v>5000</v>
      </c>
      <c r="I188" s="563">
        <f t="shared" si="52"/>
        <v>0</v>
      </c>
      <c r="J188" s="560"/>
      <c r="K188" s="912"/>
      <c r="N188" s="557"/>
      <c r="O188" s="557"/>
    </row>
    <row r="189" spans="1:15" ht="24" customHeight="1" x14ac:dyDescent="0.2">
      <c r="A189" s="926" t="s">
        <v>592</v>
      </c>
      <c r="B189" s="928" t="s">
        <v>593</v>
      </c>
      <c r="C189" s="583"/>
      <c r="D189" s="566">
        <f>SUM(D190)</f>
        <v>1500</v>
      </c>
      <c r="E189" s="566">
        <f t="shared" ref="E189:I189" si="56">SUM(E190)</f>
        <v>0</v>
      </c>
      <c r="F189" s="566">
        <f t="shared" si="56"/>
        <v>0</v>
      </c>
      <c r="G189" s="566">
        <f t="shared" si="56"/>
        <v>0</v>
      </c>
      <c r="H189" s="566">
        <f t="shared" si="56"/>
        <v>1500</v>
      </c>
      <c r="I189" s="566">
        <f t="shared" si="56"/>
        <v>0</v>
      </c>
      <c r="J189" s="567"/>
      <c r="K189" s="912" t="s">
        <v>594</v>
      </c>
      <c r="N189" s="557"/>
      <c r="O189" s="557"/>
    </row>
    <row r="190" spans="1:15" ht="12.75" customHeight="1" x14ac:dyDescent="0.2">
      <c r="A190" s="927"/>
      <c r="B190" s="929"/>
      <c r="C190" s="561">
        <v>2279</v>
      </c>
      <c r="D190" s="562">
        <v>1500</v>
      </c>
      <c r="E190" s="563"/>
      <c r="F190" s="563"/>
      <c r="G190" s="563"/>
      <c r="H190" s="563">
        <f t="shared" si="52"/>
        <v>1500</v>
      </c>
      <c r="I190" s="563">
        <f t="shared" si="52"/>
        <v>0</v>
      </c>
      <c r="J190" s="567"/>
      <c r="K190" s="912"/>
      <c r="N190" s="557"/>
      <c r="O190" s="557"/>
    </row>
    <row r="191" spans="1:15" x14ac:dyDescent="0.2">
      <c r="A191" s="906" t="s">
        <v>595</v>
      </c>
      <c r="B191" s="925" t="s">
        <v>596</v>
      </c>
      <c r="C191" s="583"/>
      <c r="D191" s="566">
        <f>SUM(D192:D195)</f>
        <v>2714</v>
      </c>
      <c r="E191" s="566">
        <f t="shared" ref="E191:I191" si="57">SUM(E192:E195)</f>
        <v>0</v>
      </c>
      <c r="F191" s="566">
        <f t="shared" si="57"/>
        <v>0</v>
      </c>
      <c r="G191" s="566">
        <f t="shared" si="57"/>
        <v>0</v>
      </c>
      <c r="H191" s="566">
        <f t="shared" si="57"/>
        <v>2714</v>
      </c>
      <c r="I191" s="566">
        <f t="shared" si="57"/>
        <v>0</v>
      </c>
      <c r="J191" s="562"/>
      <c r="K191" s="912" t="s">
        <v>528</v>
      </c>
      <c r="N191" s="557"/>
      <c r="O191" s="557"/>
    </row>
    <row r="192" spans="1:15" x14ac:dyDescent="0.2">
      <c r="A192" s="907"/>
      <c r="B192" s="925"/>
      <c r="C192" s="561">
        <v>1150</v>
      </c>
      <c r="D192" s="562">
        <v>762</v>
      </c>
      <c r="E192" s="563"/>
      <c r="F192" s="563"/>
      <c r="G192" s="563"/>
      <c r="H192" s="563">
        <f t="shared" si="52"/>
        <v>762</v>
      </c>
      <c r="I192" s="563">
        <f t="shared" si="52"/>
        <v>0</v>
      </c>
      <c r="J192" s="571"/>
      <c r="K192" s="912"/>
      <c r="N192" s="557"/>
      <c r="O192" s="557"/>
    </row>
    <row r="193" spans="1:15" x14ac:dyDescent="0.2">
      <c r="A193" s="907"/>
      <c r="B193" s="925"/>
      <c r="C193" s="561">
        <v>1210</v>
      </c>
      <c r="D193" s="562">
        <v>38</v>
      </c>
      <c r="E193" s="563"/>
      <c r="F193" s="563"/>
      <c r="G193" s="563"/>
      <c r="H193" s="563">
        <f t="shared" si="52"/>
        <v>38</v>
      </c>
      <c r="I193" s="563">
        <f t="shared" si="52"/>
        <v>0</v>
      </c>
      <c r="J193" s="573"/>
      <c r="K193" s="912"/>
      <c r="N193" s="557"/>
      <c r="O193" s="557"/>
    </row>
    <row r="194" spans="1:15" x14ac:dyDescent="0.2">
      <c r="A194" s="907"/>
      <c r="B194" s="925"/>
      <c r="C194" s="561">
        <v>2264</v>
      </c>
      <c r="D194" s="562">
        <v>1414</v>
      </c>
      <c r="E194" s="563"/>
      <c r="F194" s="563"/>
      <c r="G194" s="563"/>
      <c r="H194" s="563">
        <f t="shared" si="52"/>
        <v>1414</v>
      </c>
      <c r="I194" s="563"/>
      <c r="J194" s="573"/>
      <c r="K194" s="912"/>
      <c r="N194" s="557"/>
      <c r="O194" s="557"/>
    </row>
    <row r="195" spans="1:15" x14ac:dyDescent="0.2">
      <c r="A195" s="908"/>
      <c r="B195" s="921"/>
      <c r="C195" s="584">
        <v>2314</v>
      </c>
      <c r="D195" s="562">
        <v>500</v>
      </c>
      <c r="E195" s="562"/>
      <c r="F195" s="562"/>
      <c r="G195" s="562"/>
      <c r="H195" s="563">
        <f t="shared" si="52"/>
        <v>500</v>
      </c>
      <c r="I195" s="563">
        <f t="shared" si="52"/>
        <v>0</v>
      </c>
      <c r="J195" s="560"/>
      <c r="K195" s="912"/>
      <c r="N195" s="557"/>
      <c r="O195" s="557"/>
    </row>
    <row r="196" spans="1:15" ht="48" x14ac:dyDescent="0.2">
      <c r="A196" s="906" t="s">
        <v>597</v>
      </c>
      <c r="B196" s="922" t="s">
        <v>598</v>
      </c>
      <c r="C196" s="595"/>
      <c r="D196" s="494">
        <f>SUM(D197:D202)</f>
        <v>21171</v>
      </c>
      <c r="E196" s="494">
        <f t="shared" ref="E196:I196" si="58">SUM(E197:E202)</f>
        <v>0</v>
      </c>
      <c r="F196" s="494">
        <f t="shared" si="58"/>
        <v>0</v>
      </c>
      <c r="G196" s="494">
        <f t="shared" si="58"/>
        <v>0</v>
      </c>
      <c r="H196" s="494">
        <f t="shared" si="58"/>
        <v>21171</v>
      </c>
      <c r="I196" s="494">
        <f t="shared" si="58"/>
        <v>0</v>
      </c>
      <c r="J196" s="574" t="s">
        <v>599</v>
      </c>
      <c r="K196" s="919" t="s">
        <v>600</v>
      </c>
      <c r="N196" s="557"/>
      <c r="O196" s="557"/>
    </row>
    <row r="197" spans="1:15" x14ac:dyDescent="0.2">
      <c r="A197" s="907"/>
      <c r="B197" s="923"/>
      <c r="C197" s="575">
        <v>1150</v>
      </c>
      <c r="D197" s="493">
        <v>4420</v>
      </c>
      <c r="E197" s="493"/>
      <c r="F197" s="493">
        <v>483</v>
      </c>
      <c r="G197" s="493"/>
      <c r="H197" s="127">
        <f>D197+F197</f>
        <v>4903</v>
      </c>
      <c r="I197" s="127">
        <f>E197+G197</f>
        <v>0</v>
      </c>
      <c r="J197" s="576"/>
      <c r="K197" s="919"/>
      <c r="N197" s="557"/>
      <c r="O197" s="557"/>
    </row>
    <row r="198" spans="1:15" x14ac:dyDescent="0.2">
      <c r="A198" s="907"/>
      <c r="B198" s="923"/>
      <c r="C198" s="575">
        <v>1210</v>
      </c>
      <c r="D198" s="493">
        <v>221</v>
      </c>
      <c r="E198" s="127"/>
      <c r="F198" s="127">
        <v>25</v>
      </c>
      <c r="G198" s="127"/>
      <c r="H198" s="127">
        <f t="shared" ref="H198:I222" si="59">D198+F198</f>
        <v>246</v>
      </c>
      <c r="I198" s="127">
        <f t="shared" si="59"/>
        <v>0</v>
      </c>
      <c r="J198" s="576"/>
      <c r="K198" s="919"/>
      <c r="N198" s="557"/>
      <c r="O198" s="557"/>
    </row>
    <row r="199" spans="1:15" x14ac:dyDescent="0.2">
      <c r="A199" s="907"/>
      <c r="B199" s="923"/>
      <c r="C199" s="575">
        <v>2231</v>
      </c>
      <c r="D199" s="493">
        <v>450</v>
      </c>
      <c r="E199" s="487"/>
      <c r="F199" s="487"/>
      <c r="G199" s="487"/>
      <c r="H199" s="127">
        <f t="shared" si="59"/>
        <v>450</v>
      </c>
      <c r="I199" s="127">
        <f t="shared" si="59"/>
        <v>0</v>
      </c>
      <c r="J199" s="576"/>
      <c r="K199" s="919"/>
      <c r="N199" s="557"/>
      <c r="O199" s="557"/>
    </row>
    <row r="200" spans="1:15" x14ac:dyDescent="0.2">
      <c r="A200" s="907"/>
      <c r="B200" s="923"/>
      <c r="C200" s="575">
        <v>2264</v>
      </c>
      <c r="D200" s="493">
        <v>15000</v>
      </c>
      <c r="E200" s="500"/>
      <c r="F200" s="579">
        <v>-508</v>
      </c>
      <c r="G200" s="500"/>
      <c r="H200" s="127">
        <f t="shared" si="59"/>
        <v>14492</v>
      </c>
      <c r="I200" s="127">
        <f t="shared" si="59"/>
        <v>0</v>
      </c>
      <c r="J200" s="576"/>
      <c r="K200" s="919"/>
      <c r="N200" s="557"/>
      <c r="O200" s="557"/>
    </row>
    <row r="201" spans="1:15" x14ac:dyDescent="0.2">
      <c r="A201" s="907"/>
      <c r="B201" s="923"/>
      <c r="C201" s="575">
        <v>2279</v>
      </c>
      <c r="D201" s="493">
        <v>380</v>
      </c>
      <c r="E201" s="493"/>
      <c r="F201" s="493"/>
      <c r="G201" s="493"/>
      <c r="H201" s="127">
        <f t="shared" si="59"/>
        <v>380</v>
      </c>
      <c r="I201" s="127">
        <f t="shared" si="59"/>
        <v>0</v>
      </c>
      <c r="J201" s="574"/>
      <c r="K201" s="919"/>
      <c r="N201" s="557"/>
      <c r="O201" s="557"/>
    </row>
    <row r="202" spans="1:15" x14ac:dyDescent="0.2">
      <c r="A202" s="908"/>
      <c r="B202" s="924"/>
      <c r="C202" s="582">
        <v>2314</v>
      </c>
      <c r="D202" s="493">
        <v>700</v>
      </c>
      <c r="E202" s="127"/>
      <c r="F202" s="127"/>
      <c r="G202" s="127"/>
      <c r="H202" s="127">
        <f t="shared" si="59"/>
        <v>700</v>
      </c>
      <c r="I202" s="127">
        <f t="shared" si="59"/>
        <v>0</v>
      </c>
      <c r="J202" s="576"/>
      <c r="K202" s="919"/>
      <c r="N202" s="557"/>
      <c r="O202" s="557"/>
    </row>
    <row r="203" spans="1:15" x14ac:dyDescent="0.2">
      <c r="A203" s="913" t="s">
        <v>601</v>
      </c>
      <c r="B203" s="922" t="s">
        <v>602</v>
      </c>
      <c r="C203" s="582"/>
      <c r="D203" s="494">
        <f>SUM(D204:D208)</f>
        <v>11674</v>
      </c>
      <c r="E203" s="494">
        <f t="shared" ref="E203:I203" si="60">SUM(E204:E208)</f>
        <v>0</v>
      </c>
      <c r="F203" s="494">
        <f t="shared" si="60"/>
        <v>0</v>
      </c>
      <c r="G203" s="494">
        <f t="shared" si="60"/>
        <v>0</v>
      </c>
      <c r="H203" s="494">
        <f t="shared" si="60"/>
        <v>11674</v>
      </c>
      <c r="I203" s="494">
        <f t="shared" si="60"/>
        <v>0</v>
      </c>
      <c r="J203" s="574"/>
      <c r="K203" s="919" t="s">
        <v>603</v>
      </c>
      <c r="L203" s="601"/>
      <c r="N203" s="557"/>
      <c r="O203" s="557"/>
    </row>
    <row r="204" spans="1:15" x14ac:dyDescent="0.2">
      <c r="A204" s="914"/>
      <c r="B204" s="923"/>
      <c r="C204" s="582" t="s">
        <v>604</v>
      </c>
      <c r="D204" s="494">
        <v>300</v>
      </c>
      <c r="E204" s="494"/>
      <c r="F204" s="494"/>
      <c r="G204" s="494"/>
      <c r="H204" s="127">
        <f t="shared" ref="H204:I208" si="61">D204+F204</f>
        <v>300</v>
      </c>
      <c r="I204" s="127">
        <f t="shared" si="61"/>
        <v>0</v>
      </c>
      <c r="J204" s="574"/>
      <c r="K204" s="919"/>
      <c r="L204" s="601"/>
      <c r="N204" s="557"/>
      <c r="O204" s="557"/>
    </row>
    <row r="205" spans="1:15" x14ac:dyDescent="0.2">
      <c r="A205" s="914"/>
      <c r="B205" s="923"/>
      <c r="C205" s="582" t="s">
        <v>605</v>
      </c>
      <c r="D205" s="493">
        <v>300</v>
      </c>
      <c r="E205" s="127"/>
      <c r="F205" s="127"/>
      <c r="G205" s="127"/>
      <c r="H205" s="127">
        <f t="shared" si="61"/>
        <v>300</v>
      </c>
      <c r="I205" s="127">
        <f t="shared" si="61"/>
        <v>0</v>
      </c>
      <c r="J205" s="574"/>
      <c r="K205" s="919"/>
      <c r="L205" s="601"/>
      <c r="N205" s="557"/>
      <c r="O205" s="557"/>
    </row>
    <row r="206" spans="1:15" x14ac:dyDescent="0.2">
      <c r="A206" s="914"/>
      <c r="B206" s="923"/>
      <c r="C206" s="582" t="s">
        <v>606</v>
      </c>
      <c r="D206" s="493">
        <v>9524</v>
      </c>
      <c r="E206" s="127"/>
      <c r="F206" s="127"/>
      <c r="G206" s="127"/>
      <c r="H206" s="127">
        <f t="shared" si="61"/>
        <v>9524</v>
      </c>
      <c r="I206" s="127">
        <f t="shared" si="61"/>
        <v>0</v>
      </c>
      <c r="J206" s="574"/>
      <c r="K206" s="919"/>
      <c r="L206" s="601"/>
      <c r="N206" s="557"/>
      <c r="O206" s="557"/>
    </row>
    <row r="207" spans="1:15" x14ac:dyDescent="0.2">
      <c r="A207" s="914"/>
      <c r="B207" s="923"/>
      <c r="C207" s="582" t="s">
        <v>560</v>
      </c>
      <c r="D207" s="493">
        <v>1200</v>
      </c>
      <c r="E207" s="127"/>
      <c r="F207" s="127"/>
      <c r="G207" s="127"/>
      <c r="H207" s="127">
        <f t="shared" si="61"/>
        <v>1200</v>
      </c>
      <c r="I207" s="127">
        <f t="shared" si="61"/>
        <v>0</v>
      </c>
      <c r="J207" s="574"/>
      <c r="K207" s="919"/>
      <c r="L207" s="601"/>
      <c r="N207" s="557"/>
      <c r="O207" s="557"/>
    </row>
    <row r="208" spans="1:15" x14ac:dyDescent="0.2">
      <c r="A208" s="915"/>
      <c r="B208" s="924"/>
      <c r="C208" s="582" t="s">
        <v>501</v>
      </c>
      <c r="D208" s="493">
        <v>350</v>
      </c>
      <c r="E208" s="127"/>
      <c r="F208" s="127"/>
      <c r="G208" s="127"/>
      <c r="H208" s="127">
        <f t="shared" si="59"/>
        <v>350</v>
      </c>
      <c r="I208" s="127">
        <f t="shared" si="61"/>
        <v>0</v>
      </c>
      <c r="J208" s="574"/>
      <c r="K208" s="919"/>
      <c r="L208" s="601"/>
      <c r="N208" s="557"/>
      <c r="O208" s="557"/>
    </row>
    <row r="209" spans="1:15" ht="24" x14ac:dyDescent="0.2">
      <c r="A209" s="602" t="s">
        <v>607</v>
      </c>
      <c r="B209" s="603" t="s">
        <v>608</v>
      </c>
      <c r="C209" s="604"/>
      <c r="D209" s="494">
        <f>SUM(D210,D219,D224,D231,D236)</f>
        <v>81589</v>
      </c>
      <c r="E209" s="494">
        <f t="shared" ref="E209:I209" si="62">SUM(E210,E219,E224,E231,E236)</f>
        <v>0</v>
      </c>
      <c r="F209" s="494">
        <f t="shared" si="62"/>
        <v>0</v>
      </c>
      <c r="G209" s="494">
        <f t="shared" si="62"/>
        <v>0</v>
      </c>
      <c r="H209" s="494">
        <f t="shared" si="62"/>
        <v>81589</v>
      </c>
      <c r="I209" s="494">
        <f t="shared" si="62"/>
        <v>0</v>
      </c>
      <c r="J209" s="576"/>
      <c r="K209" s="576"/>
      <c r="N209" s="557"/>
      <c r="O209" s="557"/>
    </row>
    <row r="210" spans="1:15" x14ac:dyDescent="0.2">
      <c r="A210" s="913" t="s">
        <v>609</v>
      </c>
      <c r="B210" s="868" t="s">
        <v>610</v>
      </c>
      <c r="C210" s="595"/>
      <c r="D210" s="494">
        <f>SUM(D211:D218)</f>
        <v>21784</v>
      </c>
      <c r="E210" s="494">
        <f t="shared" ref="E210:I210" si="63">SUM(E211:E218)</f>
        <v>0</v>
      </c>
      <c r="F210" s="494">
        <f t="shared" si="63"/>
        <v>0</v>
      </c>
      <c r="G210" s="494">
        <f t="shared" si="63"/>
        <v>0</v>
      </c>
      <c r="H210" s="494">
        <f t="shared" si="63"/>
        <v>21784</v>
      </c>
      <c r="I210" s="494">
        <f t="shared" si="63"/>
        <v>0</v>
      </c>
      <c r="J210" s="574"/>
      <c r="K210" s="919" t="s">
        <v>611</v>
      </c>
      <c r="N210" s="557"/>
      <c r="O210" s="557"/>
    </row>
    <row r="211" spans="1:15" x14ac:dyDescent="0.2">
      <c r="A211" s="914"/>
      <c r="B211" s="875"/>
      <c r="C211" s="582">
        <v>2261</v>
      </c>
      <c r="D211" s="493">
        <v>240</v>
      </c>
      <c r="E211" s="127"/>
      <c r="F211" s="127"/>
      <c r="G211" s="127"/>
      <c r="H211" s="127">
        <f t="shared" si="59"/>
        <v>240</v>
      </c>
      <c r="I211" s="127">
        <f t="shared" si="59"/>
        <v>0</v>
      </c>
      <c r="J211" s="574"/>
      <c r="K211" s="919"/>
      <c r="N211" s="557"/>
      <c r="O211" s="557"/>
    </row>
    <row r="212" spans="1:15" x14ac:dyDescent="0.2">
      <c r="A212" s="914"/>
      <c r="B212" s="875"/>
      <c r="C212" s="605">
        <v>2262</v>
      </c>
      <c r="D212" s="493">
        <v>12482</v>
      </c>
      <c r="E212" s="127"/>
      <c r="F212" s="127"/>
      <c r="G212" s="127"/>
      <c r="H212" s="127">
        <f t="shared" si="59"/>
        <v>12482</v>
      </c>
      <c r="I212" s="127">
        <f t="shared" si="59"/>
        <v>0</v>
      </c>
      <c r="J212" s="574"/>
      <c r="K212" s="919"/>
      <c r="N212" s="557"/>
      <c r="O212" s="557"/>
    </row>
    <row r="213" spans="1:15" x14ac:dyDescent="0.2">
      <c r="A213" s="914"/>
      <c r="B213" s="875"/>
      <c r="C213" s="606">
        <v>2275</v>
      </c>
      <c r="D213" s="493">
        <v>1400</v>
      </c>
      <c r="E213" s="127"/>
      <c r="F213" s="127"/>
      <c r="G213" s="127"/>
      <c r="H213" s="127">
        <f t="shared" si="59"/>
        <v>1400</v>
      </c>
      <c r="I213" s="127">
        <f t="shared" si="59"/>
        <v>0</v>
      </c>
      <c r="J213" s="574"/>
      <c r="K213" s="919"/>
      <c r="N213" s="557"/>
      <c r="O213" s="557"/>
    </row>
    <row r="214" spans="1:15" x14ac:dyDescent="0.2">
      <c r="A214" s="914"/>
      <c r="B214" s="875"/>
      <c r="C214" s="607">
        <v>2279</v>
      </c>
      <c r="D214" s="493">
        <v>2696</v>
      </c>
      <c r="E214" s="493"/>
      <c r="F214" s="493"/>
      <c r="G214" s="493"/>
      <c r="H214" s="127">
        <f t="shared" si="59"/>
        <v>2696</v>
      </c>
      <c r="I214" s="127">
        <f t="shared" si="59"/>
        <v>0</v>
      </c>
      <c r="J214" s="574"/>
      <c r="K214" s="919"/>
      <c r="N214" s="557"/>
      <c r="O214" s="557"/>
    </row>
    <row r="215" spans="1:15" x14ac:dyDescent="0.2">
      <c r="A215" s="914"/>
      <c r="B215" s="875"/>
      <c r="C215" s="607">
        <v>2312</v>
      </c>
      <c r="D215" s="493">
        <v>1724</v>
      </c>
      <c r="E215" s="500"/>
      <c r="F215" s="579"/>
      <c r="G215" s="500"/>
      <c r="H215" s="127">
        <f t="shared" si="59"/>
        <v>1724</v>
      </c>
      <c r="I215" s="127">
        <f t="shared" si="59"/>
        <v>0</v>
      </c>
      <c r="J215" s="574"/>
      <c r="K215" s="919"/>
      <c r="N215" s="557"/>
      <c r="O215" s="557"/>
    </row>
    <row r="216" spans="1:15" x14ac:dyDescent="0.2">
      <c r="A216" s="914"/>
      <c r="B216" s="875"/>
      <c r="C216" s="607">
        <v>2314</v>
      </c>
      <c r="D216" s="493">
        <v>2201</v>
      </c>
      <c r="E216" s="493"/>
      <c r="F216" s="493"/>
      <c r="G216" s="493"/>
      <c r="H216" s="127">
        <f t="shared" si="59"/>
        <v>2201</v>
      </c>
      <c r="I216" s="127">
        <f t="shared" si="59"/>
        <v>0</v>
      </c>
      <c r="J216" s="574"/>
      <c r="K216" s="919"/>
      <c r="N216" s="557"/>
      <c r="O216" s="557"/>
    </row>
    <row r="217" spans="1:15" x14ac:dyDescent="0.2">
      <c r="A217" s="914"/>
      <c r="B217" s="875"/>
      <c r="C217" s="607">
        <v>2363</v>
      </c>
      <c r="D217" s="493">
        <v>455</v>
      </c>
      <c r="E217" s="127"/>
      <c r="F217" s="127"/>
      <c r="G217" s="127"/>
      <c r="H217" s="127">
        <f t="shared" si="59"/>
        <v>455</v>
      </c>
      <c r="I217" s="127">
        <f t="shared" si="59"/>
        <v>0</v>
      </c>
      <c r="J217" s="574"/>
      <c r="K217" s="919"/>
      <c r="N217" s="557"/>
      <c r="O217" s="557"/>
    </row>
    <row r="218" spans="1:15" x14ac:dyDescent="0.2">
      <c r="A218" s="915"/>
      <c r="B218" s="869"/>
      <c r="C218" s="607">
        <v>2390</v>
      </c>
      <c r="D218" s="493">
        <v>586</v>
      </c>
      <c r="E218" s="127"/>
      <c r="F218" s="127"/>
      <c r="G218" s="127"/>
      <c r="H218" s="127">
        <f t="shared" si="59"/>
        <v>586</v>
      </c>
      <c r="I218" s="127">
        <f t="shared" si="59"/>
        <v>0</v>
      </c>
      <c r="J218" s="574"/>
      <c r="K218" s="919"/>
      <c r="N218" s="557"/>
      <c r="O218" s="557"/>
    </row>
    <row r="219" spans="1:15" x14ac:dyDescent="0.2">
      <c r="A219" s="913" t="s">
        <v>612</v>
      </c>
      <c r="B219" s="868" t="s">
        <v>613</v>
      </c>
      <c r="C219" s="595"/>
      <c r="D219" s="494">
        <f>SUM(D220:D223)</f>
        <v>2486</v>
      </c>
      <c r="E219" s="494">
        <f t="shared" ref="E219:I219" si="64">SUM(E220:E223)</f>
        <v>0</v>
      </c>
      <c r="F219" s="494">
        <f t="shared" si="64"/>
        <v>0</v>
      </c>
      <c r="G219" s="494">
        <f t="shared" si="64"/>
        <v>0</v>
      </c>
      <c r="H219" s="494">
        <f t="shared" si="64"/>
        <v>2486</v>
      </c>
      <c r="I219" s="494">
        <f t="shared" si="64"/>
        <v>0</v>
      </c>
      <c r="J219" s="580"/>
      <c r="K219" s="919" t="s">
        <v>611</v>
      </c>
      <c r="N219" s="557"/>
      <c r="O219" s="557"/>
    </row>
    <row r="220" spans="1:15" x14ac:dyDescent="0.2">
      <c r="A220" s="914"/>
      <c r="B220" s="875"/>
      <c r="C220" s="575">
        <v>1150</v>
      </c>
      <c r="D220" s="493">
        <v>1012</v>
      </c>
      <c r="E220" s="127"/>
      <c r="F220" s="127"/>
      <c r="G220" s="127"/>
      <c r="H220" s="127">
        <f t="shared" si="59"/>
        <v>1012</v>
      </c>
      <c r="I220" s="127">
        <f t="shared" si="59"/>
        <v>0</v>
      </c>
      <c r="J220" s="574"/>
      <c r="K220" s="919"/>
      <c r="N220" s="557"/>
      <c r="O220" s="557"/>
    </row>
    <row r="221" spans="1:15" x14ac:dyDescent="0.2">
      <c r="A221" s="914"/>
      <c r="B221" s="875"/>
      <c r="C221" s="575">
        <v>1210</v>
      </c>
      <c r="D221" s="493">
        <v>51</v>
      </c>
      <c r="E221" s="127"/>
      <c r="F221" s="127"/>
      <c r="G221" s="127"/>
      <c r="H221" s="127">
        <f t="shared" si="59"/>
        <v>51</v>
      </c>
      <c r="I221" s="127">
        <f t="shared" si="59"/>
        <v>0</v>
      </c>
      <c r="J221" s="574"/>
      <c r="K221" s="919"/>
      <c r="N221" s="557"/>
      <c r="O221" s="557"/>
    </row>
    <row r="222" spans="1:15" x14ac:dyDescent="0.2">
      <c r="A222" s="914"/>
      <c r="B222" s="875"/>
      <c r="C222" s="575">
        <v>2314</v>
      </c>
      <c r="D222" s="493">
        <v>1213</v>
      </c>
      <c r="E222" s="127"/>
      <c r="F222" s="127"/>
      <c r="G222" s="127"/>
      <c r="H222" s="127">
        <f t="shared" si="59"/>
        <v>1213</v>
      </c>
      <c r="I222" s="127">
        <f t="shared" si="59"/>
        <v>0</v>
      </c>
      <c r="J222" s="574"/>
      <c r="K222" s="919"/>
      <c r="N222" s="557"/>
      <c r="O222" s="557"/>
    </row>
    <row r="223" spans="1:15" x14ac:dyDescent="0.2">
      <c r="A223" s="915"/>
      <c r="B223" s="869"/>
      <c r="C223" s="607">
        <v>2363</v>
      </c>
      <c r="D223" s="493">
        <v>210</v>
      </c>
      <c r="E223" s="127"/>
      <c r="F223" s="127"/>
      <c r="G223" s="127"/>
      <c r="H223" s="127">
        <f>D223+F223</f>
        <v>210</v>
      </c>
      <c r="I223" s="127">
        <f>E223+G223</f>
        <v>0</v>
      </c>
      <c r="J223" s="574"/>
      <c r="K223" s="919"/>
      <c r="N223" s="557"/>
      <c r="O223" s="557"/>
    </row>
    <row r="224" spans="1:15" x14ac:dyDescent="0.2">
      <c r="A224" s="913" t="s">
        <v>614</v>
      </c>
      <c r="B224" s="868" t="s">
        <v>615</v>
      </c>
      <c r="C224" s="595"/>
      <c r="D224" s="494">
        <f>SUM(D225:D230)</f>
        <v>4626</v>
      </c>
      <c r="E224" s="494">
        <f t="shared" ref="E224:I224" si="65">SUM(E225:E230)</f>
        <v>0</v>
      </c>
      <c r="F224" s="494">
        <f t="shared" si="65"/>
        <v>0</v>
      </c>
      <c r="G224" s="494">
        <f t="shared" si="65"/>
        <v>0</v>
      </c>
      <c r="H224" s="494">
        <f t="shared" si="65"/>
        <v>4626</v>
      </c>
      <c r="I224" s="494">
        <f t="shared" si="65"/>
        <v>0</v>
      </c>
      <c r="J224" s="574"/>
      <c r="K224" s="919" t="s">
        <v>616</v>
      </c>
      <c r="N224" s="557"/>
      <c r="O224" s="557"/>
    </row>
    <row r="225" spans="1:15" x14ac:dyDescent="0.2">
      <c r="A225" s="914"/>
      <c r="B225" s="875"/>
      <c r="C225" s="575">
        <v>1150</v>
      </c>
      <c r="D225" s="493">
        <v>1800</v>
      </c>
      <c r="E225" s="127"/>
      <c r="F225" s="127"/>
      <c r="G225" s="127"/>
      <c r="H225" s="127">
        <f t="shared" ref="H225:I244" si="66">D225+F225</f>
        <v>1800</v>
      </c>
      <c r="I225" s="127">
        <f t="shared" si="66"/>
        <v>0</v>
      </c>
      <c r="J225" s="574"/>
      <c r="K225" s="919"/>
      <c r="N225" s="557"/>
      <c r="O225" s="557"/>
    </row>
    <row r="226" spans="1:15" x14ac:dyDescent="0.2">
      <c r="A226" s="914"/>
      <c r="B226" s="875"/>
      <c r="C226" s="575">
        <v>1210</v>
      </c>
      <c r="D226" s="493">
        <v>91</v>
      </c>
      <c r="E226" s="127"/>
      <c r="F226" s="127"/>
      <c r="G226" s="127"/>
      <c r="H226" s="127">
        <f t="shared" si="66"/>
        <v>91</v>
      </c>
      <c r="I226" s="127">
        <f t="shared" si="66"/>
        <v>0</v>
      </c>
      <c r="J226" s="574"/>
      <c r="K226" s="919"/>
      <c r="N226" s="557"/>
      <c r="O226" s="557"/>
    </row>
    <row r="227" spans="1:15" x14ac:dyDescent="0.2">
      <c r="A227" s="914"/>
      <c r="B227" s="875"/>
      <c r="C227" s="575">
        <v>2262</v>
      </c>
      <c r="D227" s="493">
        <v>700</v>
      </c>
      <c r="E227" s="127"/>
      <c r="F227" s="127"/>
      <c r="G227" s="127"/>
      <c r="H227" s="127">
        <f t="shared" si="66"/>
        <v>700</v>
      </c>
      <c r="I227" s="127">
        <f t="shared" si="66"/>
        <v>0</v>
      </c>
      <c r="J227" s="574"/>
      <c r="K227" s="919"/>
      <c r="N227" s="557"/>
      <c r="O227" s="557"/>
    </row>
    <row r="228" spans="1:15" x14ac:dyDescent="0.2">
      <c r="A228" s="914"/>
      <c r="B228" s="875"/>
      <c r="C228" s="575">
        <v>2275</v>
      </c>
      <c r="D228" s="493">
        <v>500</v>
      </c>
      <c r="E228" s="127"/>
      <c r="F228" s="127"/>
      <c r="G228" s="127"/>
      <c r="H228" s="127">
        <f t="shared" si="66"/>
        <v>500</v>
      </c>
      <c r="I228" s="127">
        <f t="shared" si="66"/>
        <v>0</v>
      </c>
      <c r="J228" s="574"/>
      <c r="K228" s="919"/>
      <c r="N228" s="557"/>
      <c r="O228" s="557"/>
    </row>
    <row r="229" spans="1:15" x14ac:dyDescent="0.2">
      <c r="A229" s="914"/>
      <c r="B229" s="875"/>
      <c r="C229" s="575">
        <v>2314</v>
      </c>
      <c r="D229" s="493">
        <v>1285</v>
      </c>
      <c r="E229" s="127"/>
      <c r="F229" s="127"/>
      <c r="G229" s="127"/>
      <c r="H229" s="127">
        <f t="shared" si="66"/>
        <v>1285</v>
      </c>
      <c r="I229" s="127">
        <f t="shared" si="66"/>
        <v>0</v>
      </c>
      <c r="J229" s="574"/>
      <c r="K229" s="919"/>
      <c r="N229" s="557"/>
      <c r="O229" s="557"/>
    </row>
    <row r="230" spans="1:15" x14ac:dyDescent="0.2">
      <c r="A230" s="915"/>
      <c r="B230" s="869"/>
      <c r="C230" s="607">
        <v>2363</v>
      </c>
      <c r="D230" s="493">
        <v>250</v>
      </c>
      <c r="E230" s="127"/>
      <c r="F230" s="127"/>
      <c r="G230" s="127"/>
      <c r="H230" s="127">
        <f t="shared" si="66"/>
        <v>250</v>
      </c>
      <c r="I230" s="127">
        <f t="shared" si="66"/>
        <v>0</v>
      </c>
      <c r="J230" s="574"/>
      <c r="K230" s="919"/>
      <c r="N230" s="557"/>
      <c r="O230" s="557"/>
    </row>
    <row r="231" spans="1:15" x14ac:dyDescent="0.2">
      <c r="A231" s="913" t="s">
        <v>617</v>
      </c>
      <c r="B231" s="916" t="s">
        <v>618</v>
      </c>
      <c r="C231" s="595"/>
      <c r="D231" s="494">
        <f>SUM(D232:D235)</f>
        <v>16680</v>
      </c>
      <c r="E231" s="494">
        <f t="shared" ref="E231:I231" si="67">SUM(E232:E235)</f>
        <v>0</v>
      </c>
      <c r="F231" s="494">
        <f t="shared" si="67"/>
        <v>0</v>
      </c>
      <c r="G231" s="494">
        <f t="shared" si="67"/>
        <v>0</v>
      </c>
      <c r="H231" s="494">
        <f t="shared" si="67"/>
        <v>16680</v>
      </c>
      <c r="I231" s="494">
        <f t="shared" si="67"/>
        <v>0</v>
      </c>
      <c r="J231" s="574"/>
      <c r="K231" s="919" t="s">
        <v>619</v>
      </c>
      <c r="N231" s="557"/>
      <c r="O231" s="557"/>
    </row>
    <row r="232" spans="1:15" x14ac:dyDescent="0.2">
      <c r="A232" s="914"/>
      <c r="B232" s="917"/>
      <c r="C232" s="575">
        <v>2121</v>
      </c>
      <c r="D232" s="493">
        <v>1570</v>
      </c>
      <c r="E232" s="127"/>
      <c r="F232" s="127"/>
      <c r="G232" s="127"/>
      <c r="H232" s="127">
        <f t="shared" si="66"/>
        <v>1570</v>
      </c>
      <c r="I232" s="127">
        <f t="shared" si="66"/>
        <v>0</v>
      </c>
      <c r="J232" s="574"/>
      <c r="K232" s="919"/>
      <c r="N232" s="557"/>
      <c r="O232" s="557"/>
    </row>
    <row r="233" spans="1:15" x14ac:dyDescent="0.2">
      <c r="A233" s="914"/>
      <c r="B233" s="917"/>
      <c r="C233" s="575">
        <v>2262</v>
      </c>
      <c r="D233" s="493">
        <v>7710</v>
      </c>
      <c r="E233" s="127"/>
      <c r="F233" s="127"/>
      <c r="G233" s="127"/>
      <c r="H233" s="127">
        <f t="shared" si="66"/>
        <v>7710</v>
      </c>
      <c r="I233" s="127">
        <f t="shared" si="66"/>
        <v>0</v>
      </c>
      <c r="J233" s="574"/>
      <c r="K233" s="919"/>
      <c r="N233" s="557"/>
      <c r="O233" s="557"/>
    </row>
    <row r="234" spans="1:15" x14ac:dyDescent="0.2">
      <c r="A234" s="914"/>
      <c r="B234" s="917"/>
      <c r="C234" s="575">
        <v>2275</v>
      </c>
      <c r="D234" s="493">
        <v>2700</v>
      </c>
      <c r="E234" s="493"/>
      <c r="F234" s="493"/>
      <c r="G234" s="493"/>
      <c r="H234" s="127">
        <f t="shared" si="66"/>
        <v>2700</v>
      </c>
      <c r="I234" s="127">
        <f t="shared" si="66"/>
        <v>0</v>
      </c>
      <c r="J234" s="574"/>
      <c r="K234" s="919"/>
      <c r="N234" s="557"/>
      <c r="O234" s="557"/>
    </row>
    <row r="235" spans="1:15" x14ac:dyDescent="0.2">
      <c r="A235" s="915"/>
      <c r="B235" s="918"/>
      <c r="C235" s="575">
        <v>2279</v>
      </c>
      <c r="D235" s="493">
        <v>4700</v>
      </c>
      <c r="E235" s="500"/>
      <c r="F235" s="579"/>
      <c r="G235" s="500"/>
      <c r="H235" s="127">
        <f t="shared" si="66"/>
        <v>4700</v>
      </c>
      <c r="I235" s="127">
        <f t="shared" si="66"/>
        <v>0</v>
      </c>
      <c r="J235" s="574"/>
      <c r="K235" s="919"/>
      <c r="N235" s="557"/>
      <c r="O235" s="557"/>
    </row>
    <row r="236" spans="1:15" x14ac:dyDescent="0.2">
      <c r="A236" s="906" t="s">
        <v>620</v>
      </c>
      <c r="B236" s="920" t="s">
        <v>621</v>
      </c>
      <c r="C236" s="608"/>
      <c r="D236" s="566">
        <f>SUM(D237)</f>
        <v>36013</v>
      </c>
      <c r="E236" s="566">
        <f t="shared" ref="E236:I236" si="68">SUM(E237)</f>
        <v>0</v>
      </c>
      <c r="F236" s="566">
        <f t="shared" si="68"/>
        <v>0</v>
      </c>
      <c r="G236" s="566">
        <f t="shared" si="68"/>
        <v>0</v>
      </c>
      <c r="H236" s="566">
        <f t="shared" si="68"/>
        <v>36013</v>
      </c>
      <c r="I236" s="566">
        <f t="shared" si="68"/>
        <v>0</v>
      </c>
      <c r="J236" s="573"/>
      <c r="K236" s="882" t="s">
        <v>622</v>
      </c>
      <c r="N236" s="557"/>
      <c r="O236" s="557"/>
    </row>
    <row r="237" spans="1:15" x14ac:dyDescent="0.2">
      <c r="A237" s="908"/>
      <c r="B237" s="921"/>
      <c r="C237" s="584">
        <v>2361</v>
      </c>
      <c r="D237" s="562">
        <v>36013</v>
      </c>
      <c r="E237" s="563"/>
      <c r="F237" s="563"/>
      <c r="G237" s="563"/>
      <c r="H237" s="563">
        <f t="shared" si="66"/>
        <v>36013</v>
      </c>
      <c r="I237" s="563">
        <f t="shared" si="66"/>
        <v>0</v>
      </c>
      <c r="J237" s="573"/>
      <c r="K237" s="882"/>
      <c r="N237" s="557"/>
      <c r="O237" s="557"/>
    </row>
    <row r="238" spans="1:15" x14ac:dyDescent="0.2">
      <c r="A238" s="593" t="s">
        <v>623</v>
      </c>
      <c r="B238" s="594" t="s">
        <v>624</v>
      </c>
      <c r="C238" s="587"/>
      <c r="D238" s="566">
        <f>SUM(D239,D240,D241,D242,D245)</f>
        <v>59500</v>
      </c>
      <c r="E238" s="566">
        <f t="shared" ref="E238:I238" si="69">SUM(E239,E240,E241,E242,E245)</f>
        <v>2950</v>
      </c>
      <c r="F238" s="566">
        <f t="shared" si="69"/>
        <v>0</v>
      </c>
      <c r="G238" s="566">
        <f t="shared" si="69"/>
        <v>0</v>
      </c>
      <c r="H238" s="566">
        <f t="shared" si="69"/>
        <v>59500</v>
      </c>
      <c r="I238" s="566">
        <f t="shared" si="69"/>
        <v>2950</v>
      </c>
      <c r="J238" s="567"/>
      <c r="K238" s="567"/>
      <c r="N238" s="557"/>
      <c r="O238" s="557"/>
    </row>
    <row r="239" spans="1:15" ht="60" x14ac:dyDescent="0.2">
      <c r="A239" s="609" t="s">
        <v>625</v>
      </c>
      <c r="B239" s="610" t="s">
        <v>626</v>
      </c>
      <c r="C239" s="561">
        <v>2314</v>
      </c>
      <c r="D239" s="566">
        <v>5650</v>
      </c>
      <c r="E239" s="611">
        <v>2200</v>
      </c>
      <c r="F239" s="611"/>
      <c r="G239" s="611"/>
      <c r="H239" s="611">
        <f t="shared" si="66"/>
        <v>5650</v>
      </c>
      <c r="I239" s="611">
        <f t="shared" si="66"/>
        <v>2200</v>
      </c>
      <c r="J239" s="573"/>
      <c r="K239" s="571" t="s">
        <v>627</v>
      </c>
      <c r="N239" s="557"/>
      <c r="O239" s="557"/>
    </row>
    <row r="240" spans="1:15" x14ac:dyDescent="0.2">
      <c r="A240" s="609" t="s">
        <v>628</v>
      </c>
      <c r="B240" s="610" t="s">
        <v>629</v>
      </c>
      <c r="C240" s="561">
        <v>2279</v>
      </c>
      <c r="D240" s="566">
        <v>3750</v>
      </c>
      <c r="E240" s="611">
        <v>750</v>
      </c>
      <c r="F240" s="611"/>
      <c r="G240" s="611"/>
      <c r="H240" s="611">
        <f t="shared" si="66"/>
        <v>3750</v>
      </c>
      <c r="I240" s="611">
        <f t="shared" si="66"/>
        <v>750</v>
      </c>
      <c r="J240" s="562"/>
      <c r="K240" s="565" t="s">
        <v>630</v>
      </c>
      <c r="N240" s="557"/>
      <c r="O240" s="557"/>
    </row>
    <row r="241" spans="1:18" x14ac:dyDescent="0.2">
      <c r="A241" s="609" t="s">
        <v>631</v>
      </c>
      <c r="B241" s="610" t="s">
        <v>632</v>
      </c>
      <c r="C241" s="561">
        <v>2248</v>
      </c>
      <c r="D241" s="566">
        <v>600</v>
      </c>
      <c r="E241" s="611">
        <v>0</v>
      </c>
      <c r="F241" s="611"/>
      <c r="G241" s="611"/>
      <c r="H241" s="611">
        <f t="shared" si="66"/>
        <v>600</v>
      </c>
      <c r="I241" s="611">
        <f t="shared" si="66"/>
        <v>0</v>
      </c>
      <c r="J241" s="571"/>
      <c r="K241" s="565" t="s">
        <v>630</v>
      </c>
      <c r="N241" s="557"/>
      <c r="O241" s="557"/>
    </row>
    <row r="242" spans="1:18" x14ac:dyDescent="0.2">
      <c r="A242" s="906" t="s">
        <v>633</v>
      </c>
      <c r="B242" s="909" t="s">
        <v>634</v>
      </c>
      <c r="C242" s="583"/>
      <c r="D242" s="566">
        <f>SUM(D243:D244)</f>
        <v>700</v>
      </c>
      <c r="E242" s="566">
        <f t="shared" ref="E242:I242" si="70">SUM(E243:E244)</f>
        <v>0</v>
      </c>
      <c r="F242" s="566">
        <f t="shared" si="70"/>
        <v>0</v>
      </c>
      <c r="G242" s="566">
        <f t="shared" si="70"/>
        <v>0</v>
      </c>
      <c r="H242" s="566">
        <f t="shared" si="70"/>
        <v>700</v>
      </c>
      <c r="I242" s="566">
        <f t="shared" si="70"/>
        <v>0</v>
      </c>
      <c r="J242" s="573"/>
      <c r="K242" s="912" t="s">
        <v>630</v>
      </c>
      <c r="N242" s="557"/>
      <c r="O242" s="557"/>
    </row>
    <row r="243" spans="1:18" x14ac:dyDescent="0.2">
      <c r="A243" s="907"/>
      <c r="B243" s="910"/>
      <c r="C243" s="561">
        <v>2223</v>
      </c>
      <c r="D243" s="562">
        <v>200</v>
      </c>
      <c r="E243" s="563"/>
      <c r="F243" s="563"/>
      <c r="G243" s="563"/>
      <c r="H243" s="563">
        <f t="shared" si="66"/>
        <v>200</v>
      </c>
      <c r="I243" s="563">
        <f t="shared" si="66"/>
        <v>0</v>
      </c>
      <c r="J243" s="560"/>
      <c r="K243" s="912"/>
      <c r="N243" s="557"/>
      <c r="O243" s="557"/>
      <c r="P243" s="541"/>
      <c r="Q243" s="541"/>
      <c r="R243" s="541"/>
    </row>
    <row r="244" spans="1:18" x14ac:dyDescent="0.2">
      <c r="A244" s="908"/>
      <c r="B244" s="911"/>
      <c r="C244" s="561">
        <v>2279</v>
      </c>
      <c r="D244" s="562">
        <v>500</v>
      </c>
      <c r="E244" s="563"/>
      <c r="F244" s="563"/>
      <c r="G244" s="563"/>
      <c r="H244" s="563">
        <f t="shared" si="66"/>
        <v>500</v>
      </c>
      <c r="I244" s="563">
        <f t="shared" si="66"/>
        <v>0</v>
      </c>
      <c r="J244" s="560"/>
      <c r="K244" s="912"/>
      <c r="N244" s="557"/>
      <c r="O244" s="557"/>
      <c r="P244" s="541"/>
      <c r="Q244" s="541"/>
      <c r="R244" s="541"/>
    </row>
    <row r="245" spans="1:18" x14ac:dyDescent="0.2">
      <c r="A245" s="906" t="s">
        <v>635</v>
      </c>
      <c r="B245" s="909" t="s">
        <v>636</v>
      </c>
      <c r="C245" s="561"/>
      <c r="D245" s="566">
        <f>SUM(D246:D249)</f>
        <v>48800</v>
      </c>
      <c r="E245" s="566">
        <f t="shared" ref="E245:I245" si="71">SUM(E246:E249)</f>
        <v>0</v>
      </c>
      <c r="F245" s="566">
        <f t="shared" si="71"/>
        <v>0</v>
      </c>
      <c r="G245" s="566">
        <f t="shared" si="71"/>
        <v>0</v>
      </c>
      <c r="H245" s="566">
        <f t="shared" si="71"/>
        <v>48800</v>
      </c>
      <c r="I245" s="566">
        <f t="shared" si="71"/>
        <v>0</v>
      </c>
      <c r="J245" s="560"/>
      <c r="K245" s="912" t="s">
        <v>637</v>
      </c>
      <c r="N245" s="557"/>
      <c r="O245" s="557"/>
      <c r="P245" s="541"/>
      <c r="Q245" s="541"/>
      <c r="R245" s="541"/>
    </row>
    <row r="246" spans="1:18" x14ac:dyDescent="0.2">
      <c r="A246" s="907"/>
      <c r="B246" s="910"/>
      <c r="C246" s="561">
        <v>2232</v>
      </c>
      <c r="D246" s="562">
        <v>100</v>
      </c>
      <c r="E246" s="563"/>
      <c r="F246" s="563"/>
      <c r="G246" s="563"/>
      <c r="H246" s="563">
        <f t="shared" ref="H246:I249" si="72">D246+F246</f>
        <v>100</v>
      </c>
      <c r="I246" s="563">
        <f t="shared" si="72"/>
        <v>0</v>
      </c>
      <c r="J246" s="560"/>
      <c r="K246" s="912"/>
      <c r="N246" s="557"/>
      <c r="O246" s="557"/>
      <c r="P246" s="541"/>
      <c r="Q246" s="541"/>
      <c r="R246" s="541"/>
    </row>
    <row r="247" spans="1:18" x14ac:dyDescent="0.2">
      <c r="A247" s="907"/>
      <c r="B247" s="910"/>
      <c r="C247" s="561">
        <v>2239</v>
      </c>
      <c r="D247" s="562">
        <v>37500</v>
      </c>
      <c r="E247" s="563"/>
      <c r="F247" s="563"/>
      <c r="G247" s="563"/>
      <c r="H247" s="563">
        <f t="shared" si="72"/>
        <v>37500</v>
      </c>
      <c r="I247" s="563">
        <f t="shared" si="72"/>
        <v>0</v>
      </c>
      <c r="J247" s="560"/>
      <c r="K247" s="912"/>
      <c r="N247" s="557"/>
      <c r="O247" s="557"/>
      <c r="P247" s="541"/>
      <c r="Q247" s="541"/>
      <c r="R247" s="541"/>
    </row>
    <row r="248" spans="1:18" x14ac:dyDescent="0.2">
      <c r="A248" s="907"/>
      <c r="B248" s="910"/>
      <c r="C248" s="561">
        <v>2279</v>
      </c>
      <c r="D248" s="562">
        <v>5400</v>
      </c>
      <c r="E248" s="563"/>
      <c r="F248" s="563"/>
      <c r="G248" s="563"/>
      <c r="H248" s="563">
        <f t="shared" si="72"/>
        <v>5400</v>
      </c>
      <c r="I248" s="563">
        <f t="shared" si="72"/>
        <v>0</v>
      </c>
      <c r="J248" s="560"/>
      <c r="K248" s="912"/>
      <c r="N248" s="557"/>
      <c r="O248" s="557"/>
      <c r="P248" s="541"/>
      <c r="Q248" s="541"/>
      <c r="R248" s="541"/>
    </row>
    <row r="249" spans="1:18" x14ac:dyDescent="0.2">
      <c r="A249" s="908"/>
      <c r="B249" s="911"/>
      <c r="C249" s="561">
        <v>2314</v>
      </c>
      <c r="D249" s="562">
        <v>5800</v>
      </c>
      <c r="E249" s="563"/>
      <c r="F249" s="563"/>
      <c r="G249" s="563"/>
      <c r="H249" s="563">
        <f t="shared" si="72"/>
        <v>5800</v>
      </c>
      <c r="I249" s="563">
        <f t="shared" si="72"/>
        <v>0</v>
      </c>
      <c r="J249" s="560"/>
      <c r="K249" s="912"/>
      <c r="N249" s="557"/>
      <c r="O249" s="557"/>
      <c r="P249" s="541"/>
      <c r="Q249" s="541"/>
      <c r="R249" s="541"/>
    </row>
    <row r="250" spans="1:18" x14ac:dyDescent="0.2">
      <c r="N250" s="557"/>
      <c r="O250" s="557"/>
    </row>
    <row r="251" spans="1:18" s="541" customFormat="1" x14ac:dyDescent="0.2">
      <c r="A251" s="512" t="s">
        <v>359</v>
      </c>
      <c r="B251" s="612"/>
      <c r="C251" s="612"/>
      <c r="D251" s="612"/>
      <c r="E251" s="613"/>
      <c r="F251" s="612"/>
      <c r="G251" s="613"/>
      <c r="H251" s="612"/>
      <c r="I251" s="612"/>
      <c r="J251" s="612"/>
      <c r="M251" s="512"/>
      <c r="N251" s="557"/>
      <c r="O251" s="557"/>
    </row>
    <row r="252" spans="1:18" s="541" customFormat="1" x14ac:dyDescent="0.2">
      <c r="A252" s="512" t="s">
        <v>360</v>
      </c>
      <c r="B252" s="612"/>
      <c r="C252" s="612"/>
      <c r="D252" s="612"/>
      <c r="E252" s="613"/>
      <c r="F252" s="612"/>
      <c r="G252" s="613"/>
      <c r="H252" s="612"/>
      <c r="I252" s="612"/>
      <c r="J252" s="612"/>
      <c r="M252" s="512"/>
      <c r="N252" s="557"/>
      <c r="O252" s="557"/>
    </row>
    <row r="253" spans="1:18" s="541" customFormat="1" x14ac:dyDescent="0.2">
      <c r="A253" s="904" t="s">
        <v>638</v>
      </c>
      <c r="B253" s="904"/>
      <c r="C253" s="904"/>
      <c r="D253" s="904"/>
      <c r="E253" s="904"/>
      <c r="F253" s="904"/>
      <c r="G253" s="904"/>
      <c r="H253" s="904"/>
      <c r="I253" s="904"/>
      <c r="J253" s="904"/>
      <c r="K253" s="904"/>
      <c r="L253" s="904"/>
      <c r="M253" s="512"/>
      <c r="N253" s="557"/>
      <c r="O253" s="557"/>
    </row>
    <row r="254" spans="1:18" s="541" customFormat="1" x14ac:dyDescent="0.2">
      <c r="A254" s="614" t="s">
        <v>639</v>
      </c>
      <c r="B254" s="614"/>
      <c r="C254" s="614"/>
      <c r="D254" s="614"/>
      <c r="E254" s="614"/>
      <c r="F254" s="615"/>
      <c r="G254" s="615"/>
      <c r="H254" s="615"/>
      <c r="I254" s="615"/>
      <c r="J254" s="616"/>
      <c r="K254" s="615"/>
      <c r="L254" s="615"/>
      <c r="M254" s="512"/>
      <c r="N254" s="557"/>
      <c r="O254" s="557"/>
    </row>
    <row r="255" spans="1:18" s="541" customFormat="1" ht="12" customHeight="1" x14ac:dyDescent="0.2">
      <c r="A255" s="905" t="s">
        <v>640</v>
      </c>
      <c r="B255" s="905"/>
      <c r="C255" s="905"/>
      <c r="D255" s="905"/>
      <c r="E255" s="905"/>
      <c r="F255" s="905"/>
      <c r="G255" s="905"/>
      <c r="H255" s="905"/>
      <c r="I255" s="905"/>
      <c r="J255" s="905"/>
      <c r="K255" s="905"/>
      <c r="L255" s="905"/>
      <c r="M255" s="512"/>
      <c r="N255" s="557"/>
      <c r="O255" s="557"/>
    </row>
    <row r="256" spans="1:18" s="541" customFormat="1" ht="12" customHeight="1" x14ac:dyDescent="0.2">
      <c r="A256" s="617" t="s">
        <v>641</v>
      </c>
      <c r="B256" s="617"/>
      <c r="C256" s="617"/>
      <c r="D256" s="617"/>
      <c r="E256" s="618"/>
      <c r="F256" s="618"/>
      <c r="G256" s="618"/>
      <c r="H256" s="618"/>
      <c r="I256" s="618"/>
      <c r="J256" s="618"/>
      <c r="K256" s="618"/>
      <c r="L256" s="618"/>
      <c r="M256" s="512"/>
      <c r="N256" s="557"/>
      <c r="O256" s="557"/>
    </row>
    <row r="257" spans="1:15" s="541" customFormat="1" ht="12" customHeight="1" x14ac:dyDescent="0.2">
      <c r="A257" s="617" t="s">
        <v>642</v>
      </c>
      <c r="B257" s="617"/>
      <c r="C257" s="617"/>
      <c r="D257" s="617"/>
      <c r="E257" s="618"/>
      <c r="F257" s="618"/>
      <c r="G257" s="618"/>
      <c r="H257" s="618"/>
      <c r="I257" s="618"/>
      <c r="J257" s="618"/>
      <c r="K257" s="618"/>
      <c r="L257" s="618"/>
      <c r="M257" s="512"/>
      <c r="N257" s="557"/>
      <c r="O257" s="557"/>
    </row>
    <row r="258" spans="1:15" s="619" customFormat="1" ht="12" customHeight="1" x14ac:dyDescent="0.2">
      <c r="A258" s="905" t="s">
        <v>643</v>
      </c>
      <c r="B258" s="905"/>
      <c r="C258" s="905"/>
      <c r="D258" s="905"/>
      <c r="E258" s="905"/>
      <c r="F258" s="905"/>
      <c r="G258" s="905"/>
      <c r="H258" s="905"/>
      <c r="I258" s="905"/>
      <c r="J258" s="905"/>
      <c r="K258" s="905"/>
      <c r="L258" s="905"/>
      <c r="M258" s="905"/>
    </row>
    <row r="259" spans="1:15" s="620" customFormat="1" ht="12" customHeight="1" x14ac:dyDescent="0.2">
      <c r="A259" s="905" t="s">
        <v>640</v>
      </c>
      <c r="B259" s="905"/>
      <c r="C259" s="905"/>
      <c r="D259" s="905"/>
      <c r="E259" s="905"/>
      <c r="F259" s="905"/>
      <c r="G259" s="905"/>
      <c r="H259" s="905"/>
      <c r="I259" s="905"/>
      <c r="J259" s="905"/>
      <c r="K259" s="905"/>
      <c r="L259" s="905"/>
      <c r="M259" s="618"/>
    </row>
    <row r="260" spans="1:15" s="620" customFormat="1" ht="12" customHeight="1" x14ac:dyDescent="0.2">
      <c r="A260" s="617" t="s">
        <v>644</v>
      </c>
      <c r="B260" s="618"/>
      <c r="C260" s="618"/>
      <c r="D260" s="618"/>
      <c r="E260" s="618"/>
      <c r="F260" s="618"/>
      <c r="G260" s="618"/>
      <c r="H260" s="618"/>
      <c r="I260" s="618"/>
      <c r="J260" s="618"/>
      <c r="K260" s="618"/>
      <c r="L260" s="618"/>
      <c r="M260" s="618"/>
    </row>
    <row r="261" spans="1:15" s="621" customFormat="1" ht="12" customHeight="1" x14ac:dyDescent="0.25">
      <c r="A261" s="621" t="s">
        <v>645</v>
      </c>
    </row>
    <row r="262" spans="1:15" s="620" customFormat="1" ht="12" customHeight="1" x14ac:dyDescent="0.2">
      <c r="A262" s="622" t="s">
        <v>646</v>
      </c>
      <c r="B262" s="618"/>
      <c r="C262" s="618"/>
      <c r="D262" s="618"/>
      <c r="E262" s="618"/>
      <c r="F262" s="618"/>
      <c r="G262" s="618"/>
      <c r="H262" s="618"/>
      <c r="I262" s="618"/>
      <c r="J262" s="618"/>
      <c r="K262" s="618"/>
      <c r="L262" s="618"/>
      <c r="M262" s="618"/>
    </row>
    <row r="263" spans="1:15" s="620" customFormat="1" ht="12" customHeight="1" x14ac:dyDescent="0.2">
      <c r="A263" s="905" t="s">
        <v>647</v>
      </c>
      <c r="B263" s="905"/>
      <c r="C263" s="905"/>
      <c r="D263" s="905"/>
      <c r="E263" s="905"/>
      <c r="F263" s="905"/>
      <c r="G263" s="905"/>
      <c r="H263" s="905"/>
      <c r="I263" s="905"/>
      <c r="J263" s="905"/>
      <c r="K263" s="905"/>
      <c r="L263" s="905"/>
      <c r="M263" s="618"/>
    </row>
    <row r="264" spans="1:15" s="620" customFormat="1" ht="12" customHeight="1" x14ac:dyDescent="0.2">
      <c r="A264" s="623" t="s">
        <v>648</v>
      </c>
      <c r="B264" s="623"/>
      <c r="C264" s="623"/>
      <c r="D264" s="623"/>
      <c r="E264" s="623"/>
      <c r="F264" s="623"/>
      <c r="G264" s="617"/>
      <c r="H264" s="618"/>
      <c r="I264" s="618"/>
      <c r="J264" s="618"/>
      <c r="K264" s="618"/>
      <c r="L264" s="618"/>
      <c r="M264" s="618"/>
    </row>
    <row r="265" spans="1:15" s="620" customFormat="1" ht="12" customHeight="1" x14ac:dyDescent="0.2">
      <c r="A265" s="617" t="s">
        <v>649</v>
      </c>
      <c r="B265" s="617"/>
      <c r="C265" s="617"/>
      <c r="D265" s="617"/>
      <c r="E265" s="617"/>
      <c r="F265" s="617"/>
      <c r="G265" s="617"/>
      <c r="H265" s="618"/>
      <c r="I265" s="618"/>
      <c r="J265" s="618"/>
      <c r="K265" s="618"/>
      <c r="L265" s="618"/>
      <c r="M265" s="618"/>
    </row>
    <row r="266" spans="1:15" s="620" customFormat="1" ht="12" customHeight="1" x14ac:dyDescent="0.2">
      <c r="A266" s="617" t="s">
        <v>650</v>
      </c>
      <c r="B266" s="617"/>
      <c r="C266" s="617"/>
      <c r="D266" s="617"/>
      <c r="E266" s="617"/>
      <c r="F266" s="617"/>
      <c r="G266" s="617"/>
      <c r="H266" s="618"/>
      <c r="I266" s="618"/>
      <c r="J266" s="618"/>
      <c r="K266" s="618"/>
      <c r="L266" s="618"/>
      <c r="M266" s="618"/>
    </row>
    <row r="267" spans="1:15" s="620" customFormat="1" ht="12" customHeight="1" x14ac:dyDescent="0.2">
      <c r="A267" s="617" t="s">
        <v>651</v>
      </c>
      <c r="B267" s="617"/>
      <c r="C267" s="617"/>
      <c r="D267" s="617"/>
      <c r="E267" s="617"/>
      <c r="F267" s="617"/>
      <c r="G267" s="618"/>
      <c r="H267" s="618"/>
      <c r="I267" s="618"/>
      <c r="J267" s="618"/>
      <c r="K267" s="618"/>
      <c r="L267" s="618"/>
      <c r="M267" s="618"/>
    </row>
    <row r="268" spans="1:15" s="620" customFormat="1" ht="12" customHeight="1" x14ac:dyDescent="0.2">
      <c r="A268" s="617" t="s">
        <v>652</v>
      </c>
      <c r="B268" s="617"/>
      <c r="C268" s="617"/>
      <c r="D268" s="617"/>
      <c r="E268" s="617"/>
      <c r="F268" s="617"/>
      <c r="G268" s="617"/>
      <c r="H268" s="617"/>
      <c r="I268" s="618"/>
      <c r="J268" s="618"/>
      <c r="K268" s="618"/>
      <c r="L268" s="618"/>
      <c r="M268" s="618"/>
    </row>
    <row r="269" spans="1:15" s="620" customFormat="1" ht="12" customHeight="1" x14ac:dyDescent="0.2">
      <c r="A269" s="617" t="s">
        <v>653</v>
      </c>
      <c r="B269" s="617"/>
      <c r="C269" s="617"/>
      <c r="D269" s="617"/>
      <c r="E269" s="617"/>
      <c r="F269" s="617"/>
      <c r="G269" s="617"/>
      <c r="H269" s="617"/>
      <c r="I269" s="617"/>
      <c r="J269" s="617"/>
      <c r="K269" s="617"/>
      <c r="L269" s="617"/>
      <c r="M269" s="618"/>
    </row>
    <row r="270" spans="1:15" s="620" customFormat="1" ht="12" customHeight="1" x14ac:dyDescent="0.2">
      <c r="A270" s="617" t="s">
        <v>654</v>
      </c>
      <c r="B270" s="617"/>
      <c r="C270" s="617"/>
      <c r="D270" s="617"/>
      <c r="E270" s="617"/>
      <c r="F270" s="617"/>
      <c r="G270" s="617"/>
      <c r="H270" s="617"/>
      <c r="I270" s="617"/>
      <c r="J270" s="617"/>
      <c r="K270" s="617"/>
      <c r="L270" s="617"/>
      <c r="M270" s="618"/>
    </row>
    <row r="271" spans="1:15" s="620" customFormat="1" ht="12" customHeight="1" x14ac:dyDescent="0.2">
      <c r="A271" s="617"/>
      <c r="B271" s="617" t="s">
        <v>655</v>
      </c>
      <c r="C271" s="617"/>
      <c r="D271" s="617"/>
      <c r="E271" s="617"/>
      <c r="F271" s="617"/>
      <c r="G271" s="617"/>
      <c r="H271" s="617"/>
      <c r="I271" s="617"/>
      <c r="J271" s="617"/>
      <c r="K271" s="617"/>
      <c r="L271" s="617"/>
      <c r="M271" s="618"/>
    </row>
    <row r="272" spans="1:15" s="620" customFormat="1" ht="12" customHeight="1" x14ac:dyDescent="0.2">
      <c r="A272" s="617" t="s">
        <v>656</v>
      </c>
      <c r="B272" s="617"/>
      <c r="C272" s="617"/>
      <c r="D272" s="617"/>
      <c r="E272" s="617"/>
      <c r="F272" s="617"/>
      <c r="G272" s="618"/>
      <c r="H272" s="618"/>
      <c r="I272" s="618"/>
      <c r="J272" s="618"/>
      <c r="K272" s="618"/>
      <c r="L272" s="618"/>
      <c r="M272" s="618"/>
    </row>
    <row r="273" spans="1:13" s="620" customFormat="1" ht="12" customHeight="1" x14ac:dyDescent="0.2">
      <c r="A273" s="617" t="s">
        <v>657</v>
      </c>
      <c r="B273" s="617"/>
      <c r="C273" s="617"/>
      <c r="D273" s="617"/>
      <c r="E273" s="617"/>
      <c r="F273" s="617"/>
      <c r="G273" s="618"/>
      <c r="H273" s="618"/>
      <c r="I273" s="618"/>
      <c r="J273" s="618"/>
      <c r="K273" s="618"/>
      <c r="L273" s="618"/>
      <c r="M273" s="618"/>
    </row>
    <row r="274" spans="1:13" s="620" customFormat="1" ht="12" customHeight="1" x14ac:dyDescent="0.2">
      <c r="A274" s="617" t="s">
        <v>658</v>
      </c>
      <c r="B274" s="617"/>
      <c r="C274" s="617"/>
      <c r="D274" s="617"/>
      <c r="E274" s="617"/>
      <c r="F274" s="617"/>
      <c r="G274" s="618"/>
      <c r="H274" s="618"/>
      <c r="I274" s="618"/>
      <c r="J274" s="618"/>
      <c r="K274" s="618"/>
      <c r="L274" s="618"/>
      <c r="M274" s="618"/>
    </row>
    <row r="275" spans="1:13" s="620" customFormat="1" ht="12" customHeight="1" x14ac:dyDescent="0.2">
      <c r="A275" s="617" t="s">
        <v>659</v>
      </c>
      <c r="B275" s="617"/>
      <c r="C275" s="617"/>
      <c r="D275" s="617"/>
      <c r="E275" s="617"/>
      <c r="F275" s="617"/>
      <c r="G275" s="617"/>
      <c r="H275" s="618"/>
      <c r="I275" s="618"/>
      <c r="J275" s="618"/>
      <c r="K275" s="618"/>
      <c r="L275" s="618"/>
      <c r="M275" s="618"/>
    </row>
    <row r="276" spans="1:13" s="620" customFormat="1" ht="12" customHeight="1" x14ac:dyDescent="0.2">
      <c r="B276" s="617" t="s">
        <v>660</v>
      </c>
      <c r="C276" s="617"/>
      <c r="D276" s="617"/>
      <c r="E276" s="617"/>
      <c r="F276" s="617"/>
      <c r="G276" s="617"/>
      <c r="H276" s="618"/>
      <c r="I276" s="618"/>
      <c r="J276" s="618"/>
      <c r="K276" s="618"/>
      <c r="L276" s="618"/>
      <c r="M276" s="618"/>
    </row>
    <row r="277" spans="1:13" s="620" customFormat="1" ht="12" customHeight="1" x14ac:dyDescent="0.2">
      <c r="A277" s="617" t="s">
        <v>661</v>
      </c>
      <c r="B277" s="617"/>
      <c r="C277" s="617"/>
      <c r="D277" s="617"/>
      <c r="E277" s="617"/>
      <c r="F277" s="617"/>
      <c r="G277" s="617"/>
      <c r="H277" s="618"/>
      <c r="I277" s="618"/>
      <c r="J277" s="618"/>
      <c r="K277" s="618"/>
      <c r="L277" s="618"/>
      <c r="M277" s="618"/>
    </row>
    <row r="278" spans="1:13" s="620" customFormat="1" ht="12" customHeight="1" x14ac:dyDescent="0.2">
      <c r="A278" s="617" t="s">
        <v>651</v>
      </c>
      <c r="B278" s="617"/>
      <c r="C278" s="617"/>
      <c r="D278" s="617"/>
      <c r="E278" s="617"/>
      <c r="F278" s="617"/>
      <c r="G278" s="618"/>
      <c r="H278" s="618"/>
      <c r="I278" s="618"/>
      <c r="J278" s="618"/>
      <c r="K278" s="618"/>
      <c r="L278" s="618"/>
      <c r="M278" s="618"/>
    </row>
    <row r="279" spans="1:13" s="620" customFormat="1" ht="12" customHeight="1" x14ac:dyDescent="0.2">
      <c r="A279" s="617" t="s">
        <v>662</v>
      </c>
      <c r="B279" s="617"/>
      <c r="C279" s="617"/>
      <c r="D279" s="617"/>
      <c r="E279" s="617"/>
      <c r="F279" s="617"/>
      <c r="G279" s="618"/>
      <c r="H279" s="618"/>
      <c r="I279" s="618"/>
      <c r="J279" s="618"/>
      <c r="K279" s="618"/>
      <c r="L279" s="618"/>
      <c r="M279" s="618"/>
    </row>
    <row r="280" spans="1:13" s="620" customFormat="1" ht="12" customHeight="1" x14ac:dyDescent="0.2">
      <c r="A280" s="617" t="s">
        <v>663</v>
      </c>
      <c r="B280" s="617"/>
      <c r="C280" s="617"/>
      <c r="D280" s="617"/>
      <c r="E280" s="617"/>
      <c r="F280" s="617"/>
      <c r="G280" s="618"/>
      <c r="H280" s="618"/>
      <c r="I280" s="618"/>
      <c r="J280" s="618"/>
      <c r="K280" s="618"/>
      <c r="L280" s="618"/>
      <c r="M280" s="618"/>
    </row>
    <row r="281" spans="1:13" s="620" customFormat="1" ht="12" customHeight="1" x14ac:dyDescent="0.2">
      <c r="A281" s="617" t="s">
        <v>651</v>
      </c>
      <c r="B281" s="617"/>
      <c r="C281" s="617"/>
      <c r="D281" s="617"/>
      <c r="E281" s="617"/>
      <c r="F281" s="617"/>
      <c r="G281" s="618"/>
      <c r="H281" s="618"/>
      <c r="I281" s="618"/>
      <c r="J281" s="618"/>
      <c r="K281" s="618"/>
      <c r="L281" s="618"/>
      <c r="M281" s="618"/>
    </row>
    <row r="282" spans="1:13" s="620" customFormat="1" ht="12" customHeight="1" x14ac:dyDescent="0.2">
      <c r="A282" s="617" t="s">
        <v>664</v>
      </c>
      <c r="B282" s="617"/>
      <c r="C282" s="617"/>
      <c r="D282" s="617"/>
      <c r="E282" s="617"/>
      <c r="F282" s="617"/>
      <c r="G282" s="618"/>
      <c r="H282" s="618"/>
      <c r="I282" s="618"/>
      <c r="J282" s="618"/>
      <c r="K282" s="618"/>
      <c r="L282" s="618"/>
      <c r="M282" s="618"/>
    </row>
    <row r="283" spans="1:13" s="620" customFormat="1" ht="12" customHeight="1" x14ac:dyDescent="0.2">
      <c r="A283" s="617" t="s">
        <v>665</v>
      </c>
      <c r="B283" s="617"/>
      <c r="C283" s="617"/>
      <c r="D283" s="617"/>
      <c r="E283" s="617"/>
      <c r="F283" s="617"/>
      <c r="G283" s="618"/>
      <c r="H283" s="618"/>
      <c r="I283" s="618"/>
      <c r="J283" s="618"/>
      <c r="K283" s="618"/>
      <c r="L283" s="618"/>
      <c r="M283" s="618"/>
    </row>
    <row r="284" spans="1:13" s="620" customFormat="1" ht="12" customHeight="1" x14ac:dyDescent="0.2">
      <c r="A284" s="617" t="s">
        <v>666</v>
      </c>
      <c r="B284" s="617"/>
      <c r="C284" s="617"/>
      <c r="D284" s="617"/>
      <c r="E284" s="617"/>
      <c r="F284" s="617"/>
      <c r="G284" s="618"/>
      <c r="H284" s="618"/>
      <c r="I284" s="618"/>
      <c r="J284" s="618"/>
      <c r="K284" s="618"/>
      <c r="L284" s="618"/>
      <c r="M284" s="618"/>
    </row>
    <row r="285" spans="1:13" s="620" customFormat="1" ht="12" customHeight="1" x14ac:dyDescent="0.2">
      <c r="A285" s="617" t="s">
        <v>667</v>
      </c>
      <c r="B285" s="617"/>
      <c r="C285" s="617"/>
      <c r="D285" s="617"/>
      <c r="E285" s="617"/>
      <c r="F285" s="617"/>
      <c r="G285" s="618"/>
      <c r="H285" s="618"/>
      <c r="I285" s="618"/>
      <c r="J285" s="618"/>
      <c r="K285" s="618"/>
      <c r="L285" s="618"/>
      <c r="M285" s="618"/>
    </row>
    <row r="286" spans="1:13" s="620" customFormat="1" ht="12" customHeight="1" x14ac:dyDescent="0.2">
      <c r="A286" s="617" t="s">
        <v>668</v>
      </c>
      <c r="B286" s="617"/>
      <c r="C286" s="617"/>
      <c r="D286" s="617"/>
      <c r="E286" s="617"/>
      <c r="F286" s="617"/>
      <c r="G286" s="618"/>
      <c r="H286" s="618"/>
      <c r="I286" s="618"/>
      <c r="J286" s="618"/>
      <c r="K286" s="618"/>
      <c r="L286" s="618"/>
      <c r="M286" s="618"/>
    </row>
    <row r="287" spans="1:13" s="620" customFormat="1" ht="12" customHeight="1" x14ac:dyDescent="0.2">
      <c r="A287" s="617" t="s">
        <v>651</v>
      </c>
      <c r="B287" s="617"/>
      <c r="C287" s="617"/>
      <c r="D287" s="617"/>
      <c r="E287" s="617"/>
      <c r="F287" s="617"/>
      <c r="G287" s="618"/>
      <c r="H287" s="618"/>
      <c r="I287" s="618"/>
      <c r="J287" s="618"/>
      <c r="K287" s="618"/>
      <c r="L287" s="618"/>
      <c r="M287" s="618"/>
    </row>
    <row r="288" spans="1:13" s="620" customFormat="1" ht="12" customHeight="1" x14ac:dyDescent="0.2">
      <c r="A288" s="617" t="s">
        <v>669</v>
      </c>
      <c r="B288" s="617"/>
      <c r="C288" s="617"/>
      <c r="D288" s="617"/>
      <c r="E288" s="617"/>
      <c r="F288" s="617"/>
      <c r="G288" s="618"/>
      <c r="H288" s="618"/>
      <c r="I288" s="618"/>
      <c r="J288" s="618"/>
      <c r="K288" s="618"/>
      <c r="L288" s="618"/>
      <c r="M288" s="618"/>
    </row>
    <row r="289" spans="1:13" s="620" customFormat="1" ht="12" customHeight="1" x14ac:dyDescent="0.2">
      <c r="A289" s="617" t="s">
        <v>670</v>
      </c>
      <c r="B289" s="617"/>
      <c r="C289" s="617"/>
      <c r="D289" s="617"/>
      <c r="E289" s="617"/>
      <c r="F289" s="617"/>
      <c r="G289" s="618"/>
      <c r="H289" s="618"/>
      <c r="I289" s="618"/>
      <c r="J289" s="618"/>
      <c r="K289" s="618"/>
      <c r="L289" s="618"/>
      <c r="M289" s="618"/>
    </row>
    <row r="290" spans="1:13" s="620" customFormat="1" ht="12" customHeight="1" x14ac:dyDescent="0.2">
      <c r="A290" s="617" t="s">
        <v>671</v>
      </c>
      <c r="B290" s="617"/>
      <c r="C290" s="617"/>
      <c r="D290" s="617"/>
      <c r="E290" s="617"/>
      <c r="F290" s="617"/>
      <c r="G290" s="618"/>
      <c r="H290" s="618"/>
      <c r="I290" s="618"/>
      <c r="J290" s="618"/>
      <c r="K290" s="618"/>
      <c r="L290" s="618"/>
      <c r="M290" s="618"/>
    </row>
    <row r="291" spans="1:13" s="620" customFormat="1" ht="12" customHeight="1" x14ac:dyDescent="0.2">
      <c r="A291" s="617" t="s">
        <v>672</v>
      </c>
      <c r="B291" s="617"/>
      <c r="C291" s="617"/>
      <c r="D291" s="617"/>
      <c r="E291" s="617"/>
      <c r="F291" s="617"/>
      <c r="G291" s="618"/>
      <c r="H291" s="618"/>
      <c r="I291" s="618"/>
      <c r="J291" s="618"/>
      <c r="K291" s="618"/>
      <c r="L291" s="618"/>
      <c r="M291" s="618"/>
    </row>
    <row r="292" spans="1:13" s="620" customFormat="1" ht="12" customHeight="1" x14ac:dyDescent="0.2">
      <c r="A292" s="617" t="s">
        <v>673</v>
      </c>
      <c r="B292" s="617"/>
      <c r="C292" s="617"/>
      <c r="D292" s="617"/>
      <c r="E292" s="617"/>
      <c r="F292" s="617"/>
      <c r="G292" s="618"/>
      <c r="H292" s="618"/>
      <c r="I292" s="618"/>
      <c r="J292" s="618"/>
      <c r="K292" s="618"/>
      <c r="L292" s="618"/>
      <c r="M292" s="618"/>
    </row>
    <row r="293" spans="1:13" s="620" customFormat="1" ht="12" customHeight="1" x14ac:dyDescent="0.2">
      <c r="A293" s="617" t="s">
        <v>674</v>
      </c>
      <c r="B293" s="617"/>
      <c r="C293" s="617"/>
      <c r="D293" s="617"/>
      <c r="E293" s="617"/>
      <c r="F293" s="617"/>
      <c r="G293" s="618"/>
      <c r="H293" s="618"/>
      <c r="I293" s="618"/>
      <c r="J293" s="618"/>
      <c r="K293" s="618"/>
      <c r="L293" s="618"/>
      <c r="M293" s="618"/>
    </row>
    <row r="294" spans="1:13" s="620" customFormat="1" ht="12" customHeight="1" x14ac:dyDescent="0.2">
      <c r="A294" s="617" t="s">
        <v>675</v>
      </c>
      <c r="B294" s="617"/>
      <c r="C294" s="617"/>
      <c r="D294" s="617"/>
      <c r="E294" s="617"/>
      <c r="F294" s="617"/>
      <c r="G294" s="618"/>
      <c r="H294" s="618"/>
      <c r="I294" s="618"/>
      <c r="J294" s="618"/>
      <c r="K294" s="618"/>
      <c r="L294" s="618"/>
      <c r="M294" s="618"/>
    </row>
    <row r="295" spans="1:13" s="620" customFormat="1" ht="12" customHeight="1" x14ac:dyDescent="0.2">
      <c r="A295" s="617" t="s">
        <v>676</v>
      </c>
      <c r="B295" s="617"/>
      <c r="C295" s="617"/>
      <c r="D295" s="617"/>
      <c r="E295" s="617"/>
      <c r="F295" s="617"/>
      <c r="G295" s="618"/>
      <c r="H295" s="618"/>
      <c r="I295" s="618"/>
      <c r="J295" s="618"/>
      <c r="K295" s="618"/>
      <c r="L295" s="618"/>
      <c r="M295" s="618"/>
    </row>
    <row r="296" spans="1:13" s="620" customFormat="1" ht="12" customHeight="1" x14ac:dyDescent="0.2">
      <c r="A296" s="617"/>
      <c r="B296" s="617" t="s">
        <v>677</v>
      </c>
      <c r="C296" s="617"/>
      <c r="D296" s="617"/>
      <c r="E296" s="617"/>
      <c r="F296" s="617"/>
      <c r="G296" s="618"/>
      <c r="H296" s="618"/>
      <c r="I296" s="618"/>
      <c r="J296" s="618"/>
      <c r="K296" s="618"/>
      <c r="L296" s="618"/>
      <c r="M296" s="618"/>
    </row>
    <row r="297" spans="1:13" s="620" customFormat="1" ht="12" customHeight="1" x14ac:dyDescent="0.2">
      <c r="A297" s="617" t="s">
        <v>651</v>
      </c>
      <c r="B297" s="617"/>
      <c r="C297" s="617"/>
      <c r="D297" s="617"/>
      <c r="E297" s="617"/>
      <c r="F297" s="617"/>
      <c r="G297" s="618"/>
      <c r="H297" s="618"/>
      <c r="I297" s="618"/>
      <c r="J297" s="618"/>
      <c r="K297" s="618"/>
      <c r="L297" s="618"/>
      <c r="M297" s="618"/>
    </row>
    <row r="298" spans="1:13" s="620" customFormat="1" ht="12" customHeight="1" x14ac:dyDescent="0.2">
      <c r="A298" s="617" t="s">
        <v>678</v>
      </c>
      <c r="B298" s="617"/>
      <c r="C298" s="617"/>
      <c r="D298" s="617"/>
      <c r="E298" s="617"/>
      <c r="F298" s="617"/>
      <c r="G298" s="618"/>
      <c r="H298" s="618"/>
      <c r="I298" s="618"/>
      <c r="J298" s="618"/>
      <c r="K298" s="618"/>
      <c r="L298" s="618"/>
      <c r="M298" s="618"/>
    </row>
    <row r="299" spans="1:13" s="620" customFormat="1" ht="12" customHeight="1" x14ac:dyDescent="0.2">
      <c r="A299" s="617" t="s">
        <v>679</v>
      </c>
      <c r="B299" s="617"/>
      <c r="C299" s="617"/>
      <c r="D299" s="617"/>
      <c r="E299" s="617"/>
      <c r="F299" s="617"/>
      <c r="G299" s="618"/>
      <c r="H299" s="618"/>
      <c r="I299" s="618"/>
      <c r="J299" s="618"/>
      <c r="K299" s="618"/>
      <c r="L299" s="618"/>
      <c r="M299" s="618"/>
    </row>
    <row r="300" spans="1:13" s="620" customFormat="1" ht="12" customHeight="1" x14ac:dyDescent="0.2">
      <c r="A300" s="617" t="s">
        <v>651</v>
      </c>
      <c r="B300" s="617"/>
      <c r="C300" s="617"/>
      <c r="D300" s="617"/>
      <c r="E300" s="617"/>
      <c r="F300" s="617"/>
      <c r="G300" s="618"/>
      <c r="H300" s="618"/>
      <c r="I300" s="618"/>
      <c r="J300" s="618"/>
      <c r="K300" s="618"/>
      <c r="L300" s="618"/>
      <c r="M300" s="618"/>
    </row>
    <row r="301" spans="1:13" s="620" customFormat="1" ht="12" customHeight="1" x14ac:dyDescent="0.2">
      <c r="A301" s="617" t="s">
        <v>680</v>
      </c>
      <c r="B301" s="617"/>
      <c r="C301" s="617"/>
      <c r="D301" s="617"/>
      <c r="E301" s="617"/>
      <c r="F301" s="617"/>
      <c r="G301" s="618"/>
      <c r="H301" s="618"/>
      <c r="I301" s="618"/>
      <c r="J301" s="618"/>
      <c r="K301" s="618"/>
      <c r="L301" s="618"/>
      <c r="M301" s="618"/>
    </row>
    <row r="302" spans="1:13" s="620" customFormat="1" ht="12" customHeight="1" x14ac:dyDescent="0.2">
      <c r="A302" s="623" t="s">
        <v>681</v>
      </c>
      <c r="B302" s="617"/>
      <c r="C302" s="617"/>
      <c r="D302" s="617"/>
      <c r="E302" s="617"/>
      <c r="F302" s="617"/>
      <c r="G302" s="618"/>
      <c r="H302" s="618"/>
      <c r="I302" s="618"/>
      <c r="J302" s="618"/>
      <c r="K302" s="618"/>
      <c r="L302" s="618"/>
      <c r="M302" s="618"/>
    </row>
    <row r="303" spans="1:13" s="620" customFormat="1" ht="12" customHeight="1" x14ac:dyDescent="0.2">
      <c r="A303" s="617" t="s">
        <v>682</v>
      </c>
      <c r="B303" s="617"/>
      <c r="C303" s="617"/>
      <c r="D303" s="617"/>
      <c r="E303" s="617"/>
      <c r="F303" s="617"/>
      <c r="G303" s="618"/>
      <c r="H303" s="618"/>
      <c r="I303" s="618"/>
      <c r="J303" s="618"/>
      <c r="K303" s="618"/>
      <c r="L303" s="618"/>
      <c r="M303" s="618"/>
    </row>
    <row r="304" spans="1:13" s="620" customFormat="1" ht="12" customHeight="1" x14ac:dyDescent="0.2">
      <c r="A304" s="617" t="s">
        <v>683</v>
      </c>
      <c r="B304" s="617"/>
      <c r="C304" s="617"/>
      <c r="D304" s="617"/>
      <c r="E304" s="617"/>
      <c r="F304" s="617"/>
      <c r="G304" s="618"/>
      <c r="H304" s="618"/>
      <c r="I304" s="618"/>
      <c r="J304" s="618"/>
      <c r="K304" s="618"/>
      <c r="L304" s="618"/>
      <c r="M304" s="618"/>
    </row>
    <row r="305" spans="1:13" s="620" customFormat="1" ht="12" customHeight="1" x14ac:dyDescent="0.2">
      <c r="A305" s="617" t="s">
        <v>684</v>
      </c>
      <c r="B305" s="617"/>
      <c r="C305" s="617"/>
      <c r="D305" s="617"/>
      <c r="E305" s="617"/>
      <c r="F305" s="617"/>
      <c r="G305" s="618"/>
      <c r="H305" s="618"/>
      <c r="I305" s="618"/>
      <c r="J305" s="618"/>
      <c r="K305" s="618"/>
      <c r="L305" s="618"/>
      <c r="M305" s="618"/>
    </row>
    <row r="306" spans="1:13" s="620" customFormat="1" ht="12" customHeight="1" x14ac:dyDescent="0.2">
      <c r="A306" s="617" t="s">
        <v>685</v>
      </c>
      <c r="B306" s="617"/>
      <c r="C306" s="617"/>
      <c r="D306" s="617"/>
      <c r="E306" s="617"/>
      <c r="F306" s="617"/>
      <c r="G306" s="618"/>
      <c r="H306" s="618"/>
      <c r="I306" s="618"/>
      <c r="J306" s="618"/>
      <c r="K306" s="618"/>
      <c r="L306" s="618"/>
      <c r="M306" s="618"/>
    </row>
    <row r="307" spans="1:13" s="620" customFormat="1" ht="12" customHeight="1" x14ac:dyDescent="0.2">
      <c r="A307" s="617" t="s">
        <v>686</v>
      </c>
      <c r="B307" s="617"/>
      <c r="C307" s="617"/>
      <c r="D307" s="617"/>
      <c r="E307" s="617"/>
      <c r="F307" s="617"/>
      <c r="G307" s="618"/>
      <c r="H307" s="618"/>
      <c r="I307" s="618"/>
      <c r="J307" s="618"/>
      <c r="K307" s="618"/>
      <c r="L307" s="618"/>
      <c r="M307" s="618"/>
    </row>
    <row r="308" spans="1:13" s="620" customFormat="1" ht="12" customHeight="1" x14ac:dyDescent="0.2">
      <c r="A308" s="617"/>
      <c r="B308" s="617" t="s">
        <v>687</v>
      </c>
      <c r="C308" s="617"/>
      <c r="D308" s="617"/>
      <c r="E308" s="617"/>
      <c r="F308" s="617"/>
      <c r="G308" s="618"/>
      <c r="H308" s="618"/>
      <c r="I308" s="618"/>
      <c r="J308" s="618"/>
      <c r="K308" s="618"/>
      <c r="L308" s="618"/>
      <c r="M308" s="618"/>
    </row>
    <row r="309" spans="1:13" s="620" customFormat="1" ht="12" customHeight="1" x14ac:dyDescent="0.2">
      <c r="A309" s="617" t="s">
        <v>688</v>
      </c>
      <c r="B309" s="617"/>
      <c r="C309" s="617"/>
      <c r="D309" s="617"/>
      <c r="E309" s="617"/>
      <c r="F309" s="617"/>
      <c r="G309" s="618"/>
      <c r="H309" s="618"/>
      <c r="I309" s="618"/>
      <c r="J309" s="618"/>
      <c r="K309" s="618"/>
      <c r="L309" s="618"/>
      <c r="M309" s="618"/>
    </row>
    <row r="310" spans="1:13" s="620" customFormat="1" ht="12" customHeight="1" x14ac:dyDescent="0.2">
      <c r="A310" s="617" t="s">
        <v>689</v>
      </c>
      <c r="B310" s="617"/>
      <c r="C310" s="617"/>
      <c r="D310" s="617"/>
      <c r="E310" s="617"/>
      <c r="F310" s="617"/>
      <c r="G310" s="618"/>
      <c r="H310" s="618"/>
      <c r="I310" s="618"/>
      <c r="J310" s="618"/>
      <c r="K310" s="618"/>
      <c r="L310" s="618"/>
      <c r="M310" s="618"/>
    </row>
    <row r="311" spans="1:13" s="620" customFormat="1" ht="12" customHeight="1" x14ac:dyDescent="0.2">
      <c r="A311" s="617"/>
      <c r="B311" s="617" t="s">
        <v>690</v>
      </c>
      <c r="C311" s="617"/>
      <c r="D311" s="617"/>
      <c r="E311" s="617"/>
      <c r="F311" s="617"/>
      <c r="G311" s="618"/>
      <c r="H311" s="618"/>
      <c r="I311" s="618"/>
      <c r="J311" s="618"/>
      <c r="K311" s="618"/>
      <c r="L311" s="618"/>
      <c r="M311" s="618"/>
    </row>
    <row r="312" spans="1:13" s="620" customFormat="1" ht="12" customHeight="1" x14ac:dyDescent="0.2">
      <c r="A312" s="617" t="s">
        <v>691</v>
      </c>
      <c r="B312" s="617"/>
      <c r="C312" s="617"/>
      <c r="D312" s="617"/>
      <c r="E312" s="617"/>
      <c r="F312" s="617"/>
      <c r="G312" s="618"/>
      <c r="H312" s="618"/>
      <c r="I312" s="618"/>
      <c r="J312" s="618"/>
      <c r="K312" s="618"/>
      <c r="L312" s="618"/>
      <c r="M312" s="618"/>
    </row>
    <row r="313" spans="1:13" s="620" customFormat="1" ht="12" customHeight="1" x14ac:dyDescent="0.2">
      <c r="A313" s="618"/>
      <c r="B313" s="618"/>
      <c r="C313" s="618"/>
      <c r="D313" s="618"/>
      <c r="E313" s="618"/>
      <c r="F313" s="618"/>
      <c r="G313" s="618"/>
      <c r="H313" s="618"/>
      <c r="I313" s="618"/>
      <c r="J313" s="618"/>
      <c r="K313" s="618"/>
      <c r="L313" s="618"/>
      <c r="M313" s="618"/>
    </row>
    <row r="314" spans="1:13" x14ac:dyDescent="0.2">
      <c r="A314" s="624"/>
      <c r="B314" s="624"/>
      <c r="C314" s="624"/>
      <c r="D314" s="624"/>
      <c r="E314" s="625"/>
      <c r="F314" s="624"/>
      <c r="G314" s="625"/>
      <c r="H314" s="624"/>
      <c r="I314" s="624"/>
      <c r="J314" s="624"/>
      <c r="K314" s="624"/>
      <c r="L314" s="624"/>
      <c r="M314" s="626"/>
    </row>
  </sheetData>
  <mergeCells count="160">
    <mergeCell ref="A12:B12"/>
    <mergeCell ref="A13:A19"/>
    <mergeCell ref="B13:B19"/>
    <mergeCell ref="K13:K19"/>
    <mergeCell ref="A20:A28"/>
    <mergeCell ref="B20:B28"/>
    <mergeCell ref="K20:K28"/>
    <mergeCell ref="A5:K5"/>
    <mergeCell ref="A7:B7"/>
    <mergeCell ref="A10:A11"/>
    <mergeCell ref="B10:B11"/>
    <mergeCell ref="C10:C11"/>
    <mergeCell ref="D10:E10"/>
    <mergeCell ref="F10:G10"/>
    <mergeCell ref="H10:I10"/>
    <mergeCell ref="J10:J11"/>
    <mergeCell ref="K10:K11"/>
    <mergeCell ref="A42:A49"/>
    <mergeCell ref="B42:B49"/>
    <mergeCell ref="K42:K49"/>
    <mergeCell ref="A50:A56"/>
    <mergeCell ref="B50:B56"/>
    <mergeCell ref="K50:K56"/>
    <mergeCell ref="A30:A35"/>
    <mergeCell ref="B30:B35"/>
    <mergeCell ref="K30:K35"/>
    <mergeCell ref="A36:A41"/>
    <mergeCell ref="B36:B41"/>
    <mergeCell ref="K36:K41"/>
    <mergeCell ref="A68:A71"/>
    <mergeCell ref="B68:B71"/>
    <mergeCell ref="K68:K71"/>
    <mergeCell ref="A72:A76"/>
    <mergeCell ref="B72:B76"/>
    <mergeCell ref="K72:K76"/>
    <mergeCell ref="A58:A62"/>
    <mergeCell ref="B58:B62"/>
    <mergeCell ref="K58:K62"/>
    <mergeCell ref="A63:A67"/>
    <mergeCell ref="B63:B67"/>
    <mergeCell ref="K63:K67"/>
    <mergeCell ref="A87:A89"/>
    <mergeCell ref="B87:B89"/>
    <mergeCell ref="K87:K89"/>
    <mergeCell ref="A90:A93"/>
    <mergeCell ref="B90:B93"/>
    <mergeCell ref="K90:K93"/>
    <mergeCell ref="A77:A80"/>
    <mergeCell ref="B77:B80"/>
    <mergeCell ref="K77:K80"/>
    <mergeCell ref="A81:A85"/>
    <mergeCell ref="B81:B85"/>
    <mergeCell ref="K81:K85"/>
    <mergeCell ref="A104:A107"/>
    <mergeCell ref="B104:B107"/>
    <mergeCell ref="K104:K107"/>
    <mergeCell ref="A108:A112"/>
    <mergeCell ref="B108:B112"/>
    <mergeCell ref="K108:K112"/>
    <mergeCell ref="A94:A97"/>
    <mergeCell ref="B94:B97"/>
    <mergeCell ref="K94:K97"/>
    <mergeCell ref="A98:A103"/>
    <mergeCell ref="B98:B103"/>
    <mergeCell ref="K98:K103"/>
    <mergeCell ref="A123:A126"/>
    <mergeCell ref="B123:B126"/>
    <mergeCell ref="K123:K126"/>
    <mergeCell ref="A127:A131"/>
    <mergeCell ref="B127:B131"/>
    <mergeCell ref="K127:K131"/>
    <mergeCell ref="A113:A117"/>
    <mergeCell ref="B113:B117"/>
    <mergeCell ref="K113:K117"/>
    <mergeCell ref="A118:A122"/>
    <mergeCell ref="B118:B122"/>
    <mergeCell ref="K118:K122"/>
    <mergeCell ref="A141:A145"/>
    <mergeCell ref="B141:B145"/>
    <mergeCell ref="K141:K145"/>
    <mergeCell ref="A146:A147"/>
    <mergeCell ref="B146:B147"/>
    <mergeCell ref="K146:K147"/>
    <mergeCell ref="A133:A136"/>
    <mergeCell ref="B133:B136"/>
    <mergeCell ref="K133:K136"/>
    <mergeCell ref="A137:A140"/>
    <mergeCell ref="B137:B140"/>
    <mergeCell ref="K137:K140"/>
    <mergeCell ref="A157:A158"/>
    <mergeCell ref="B157:B158"/>
    <mergeCell ref="K157:K158"/>
    <mergeCell ref="A159:A161"/>
    <mergeCell ref="B159:B161"/>
    <mergeCell ref="K159:K161"/>
    <mergeCell ref="A149:A154"/>
    <mergeCell ref="B149:B154"/>
    <mergeCell ref="K149:K154"/>
    <mergeCell ref="A155:A156"/>
    <mergeCell ref="B155:B156"/>
    <mergeCell ref="K155:K156"/>
    <mergeCell ref="A167:A173"/>
    <mergeCell ref="B167:B173"/>
    <mergeCell ref="K167:K173"/>
    <mergeCell ref="A174:A179"/>
    <mergeCell ref="B174:B179"/>
    <mergeCell ref="K174:K179"/>
    <mergeCell ref="A162:A163"/>
    <mergeCell ref="B162:B163"/>
    <mergeCell ref="K162:K163"/>
    <mergeCell ref="A165:A166"/>
    <mergeCell ref="B165:B166"/>
    <mergeCell ref="K165:K166"/>
    <mergeCell ref="A187:A188"/>
    <mergeCell ref="B187:B188"/>
    <mergeCell ref="K187:K188"/>
    <mergeCell ref="A189:A190"/>
    <mergeCell ref="B189:B190"/>
    <mergeCell ref="K189:K190"/>
    <mergeCell ref="A180:A184"/>
    <mergeCell ref="B180:B184"/>
    <mergeCell ref="K180:K184"/>
    <mergeCell ref="A185:A186"/>
    <mergeCell ref="B185:B186"/>
    <mergeCell ref="K185:K186"/>
    <mergeCell ref="A203:A208"/>
    <mergeCell ref="B203:B208"/>
    <mergeCell ref="K203:K208"/>
    <mergeCell ref="A210:A218"/>
    <mergeCell ref="B210:B218"/>
    <mergeCell ref="K210:K218"/>
    <mergeCell ref="A191:A195"/>
    <mergeCell ref="B191:B195"/>
    <mergeCell ref="K191:K195"/>
    <mergeCell ref="A196:A202"/>
    <mergeCell ref="B196:B202"/>
    <mergeCell ref="K196:K202"/>
    <mergeCell ref="A231:A235"/>
    <mergeCell ref="B231:B235"/>
    <mergeCell ref="K231:K235"/>
    <mergeCell ref="A236:A237"/>
    <mergeCell ref="B236:B237"/>
    <mergeCell ref="K236:K237"/>
    <mergeCell ref="A219:A223"/>
    <mergeCell ref="B219:B223"/>
    <mergeCell ref="K219:K223"/>
    <mergeCell ref="A224:A230"/>
    <mergeCell ref="B224:B230"/>
    <mergeCell ref="K224:K230"/>
    <mergeCell ref="A253:L253"/>
    <mergeCell ref="A255:L255"/>
    <mergeCell ref="A258:M258"/>
    <mergeCell ref="A259:L259"/>
    <mergeCell ref="A263:L263"/>
    <mergeCell ref="A242:A244"/>
    <mergeCell ref="B242:B244"/>
    <mergeCell ref="K242:K244"/>
    <mergeCell ref="A245:A249"/>
    <mergeCell ref="B245:B249"/>
    <mergeCell ref="K245:K249"/>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33.pielikums Jūrmalas pilsētas domes
2018.gada 23.augusta saistošajiem noteikumiem Nr.31
(protokols Nr.11, 8.punkts)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5"/>
  <sheetViews>
    <sheetView view="pageLayout" zoomScaleNormal="100" workbookViewId="0">
      <selection activeCell="T11" sqref="T11"/>
    </sheetView>
  </sheetViews>
  <sheetFormatPr defaultRowHeight="12" outlineLevelCol="1" x14ac:dyDescent="0.25"/>
  <cols>
    <col min="1" max="1" width="10.140625" style="390" customWidth="1"/>
    <col min="2" max="2" width="28" style="390" customWidth="1"/>
    <col min="3" max="3" width="7.7109375" style="390" customWidth="1"/>
    <col min="4" max="5" width="7.7109375" style="390" hidden="1" customWidth="1" outlineLevel="1"/>
    <col min="6" max="6" width="7.7109375" style="390" customWidth="1" collapsed="1"/>
    <col min="7" max="7" width="9.7109375" style="390" hidden="1" customWidth="1" outlineLevel="1"/>
    <col min="8" max="8" width="9.42578125" style="390" hidden="1" customWidth="1" outlineLevel="1"/>
    <col min="9" max="9" width="7.7109375" style="390" customWidth="1" collapsed="1"/>
    <col min="10" max="11" width="7.7109375" style="390" hidden="1" customWidth="1" outlineLevel="1"/>
    <col min="12" max="12" width="7.7109375" style="390" customWidth="1" collapsed="1"/>
    <col min="13" max="13" width="7.7109375" style="390"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703</v>
      </c>
      <c r="P1" s="1"/>
    </row>
    <row r="2" spans="1:17" ht="35.25" customHeight="1" x14ac:dyDescent="0.25">
      <c r="A2" s="801" t="s">
        <v>1</v>
      </c>
      <c r="B2" s="802"/>
      <c r="C2" s="802"/>
      <c r="D2" s="802"/>
      <c r="E2" s="802"/>
      <c r="F2" s="802"/>
      <c r="G2" s="802"/>
      <c r="H2" s="802"/>
      <c r="I2" s="802"/>
      <c r="J2" s="802"/>
      <c r="K2" s="802"/>
      <c r="L2" s="802"/>
      <c r="M2" s="802"/>
      <c r="N2" s="802"/>
      <c r="O2" s="802"/>
      <c r="P2" s="803"/>
      <c r="Q2" s="5"/>
    </row>
    <row r="3" spans="1:17" ht="12.75" customHeight="1" x14ac:dyDescent="0.25">
      <c r="A3" s="6" t="s">
        <v>2</v>
      </c>
      <c r="B3" s="7"/>
      <c r="C3" s="804" t="s">
        <v>3</v>
      </c>
      <c r="D3" s="804"/>
      <c r="E3" s="804"/>
      <c r="F3" s="804"/>
      <c r="G3" s="804"/>
      <c r="H3" s="804"/>
      <c r="I3" s="804"/>
      <c r="J3" s="804"/>
      <c r="K3" s="804"/>
      <c r="L3" s="804"/>
      <c r="M3" s="804"/>
      <c r="N3" s="804"/>
      <c r="O3" s="804"/>
      <c r="P3" s="805"/>
      <c r="Q3" s="5"/>
    </row>
    <row r="4" spans="1:17" ht="12.75" customHeight="1" x14ac:dyDescent="0.25">
      <c r="A4" s="6" t="s">
        <v>4</v>
      </c>
      <c r="B4" s="7"/>
      <c r="C4" s="804" t="s">
        <v>5</v>
      </c>
      <c r="D4" s="804"/>
      <c r="E4" s="804"/>
      <c r="F4" s="804"/>
      <c r="G4" s="804"/>
      <c r="H4" s="804"/>
      <c r="I4" s="804"/>
      <c r="J4" s="804"/>
      <c r="K4" s="804"/>
      <c r="L4" s="804"/>
      <c r="M4" s="804"/>
      <c r="N4" s="804"/>
      <c r="O4" s="804"/>
      <c r="P4" s="805"/>
      <c r="Q4" s="5"/>
    </row>
    <row r="5" spans="1:17" ht="12.75" customHeight="1" x14ac:dyDescent="0.25">
      <c r="A5" s="8" t="s">
        <v>6</v>
      </c>
      <c r="B5" s="9"/>
      <c r="C5" s="799" t="s">
        <v>7</v>
      </c>
      <c r="D5" s="799"/>
      <c r="E5" s="799"/>
      <c r="F5" s="799"/>
      <c r="G5" s="799"/>
      <c r="H5" s="799"/>
      <c r="I5" s="799"/>
      <c r="J5" s="799"/>
      <c r="K5" s="799"/>
      <c r="L5" s="799"/>
      <c r="M5" s="799"/>
      <c r="N5" s="799"/>
      <c r="O5" s="799"/>
      <c r="P5" s="800"/>
      <c r="Q5" s="5"/>
    </row>
    <row r="6" spans="1:17" ht="12.75" customHeight="1" x14ac:dyDescent="0.25">
      <c r="A6" s="8" t="s">
        <v>8</v>
      </c>
      <c r="B6" s="9"/>
      <c r="C6" s="799" t="s">
        <v>704</v>
      </c>
      <c r="D6" s="799"/>
      <c r="E6" s="799"/>
      <c r="F6" s="799"/>
      <c r="G6" s="799"/>
      <c r="H6" s="799"/>
      <c r="I6" s="799"/>
      <c r="J6" s="799"/>
      <c r="K6" s="799"/>
      <c r="L6" s="799"/>
      <c r="M6" s="799"/>
      <c r="N6" s="799"/>
      <c r="O6" s="799"/>
      <c r="P6" s="800"/>
      <c r="Q6" s="5"/>
    </row>
    <row r="7" spans="1:17" ht="25.5" customHeight="1" x14ac:dyDescent="0.25">
      <c r="A7" s="8" t="s">
        <v>10</v>
      </c>
      <c r="B7" s="9"/>
      <c r="C7" s="804" t="s">
        <v>705</v>
      </c>
      <c r="D7" s="804"/>
      <c r="E7" s="804"/>
      <c r="F7" s="804"/>
      <c r="G7" s="804"/>
      <c r="H7" s="804"/>
      <c r="I7" s="804"/>
      <c r="J7" s="804"/>
      <c r="K7" s="804"/>
      <c r="L7" s="804"/>
      <c r="M7" s="804"/>
      <c r="N7" s="804"/>
      <c r="O7" s="804"/>
      <c r="P7" s="805"/>
      <c r="Q7" s="5"/>
    </row>
    <row r="8" spans="1:17" ht="12.75" customHeight="1" x14ac:dyDescent="0.25">
      <c r="A8" s="10" t="s">
        <v>12</v>
      </c>
      <c r="B8" s="9"/>
      <c r="C8" s="806"/>
      <c r="D8" s="806"/>
      <c r="E8" s="806"/>
      <c r="F8" s="806"/>
      <c r="G8" s="806"/>
      <c r="H8" s="806"/>
      <c r="I8" s="806"/>
      <c r="J8" s="806"/>
      <c r="K8" s="806"/>
      <c r="L8" s="806"/>
      <c r="M8" s="806"/>
      <c r="N8" s="806"/>
      <c r="O8" s="806"/>
      <c r="P8" s="807"/>
      <c r="Q8" s="5"/>
    </row>
    <row r="9" spans="1:17" ht="12.75" customHeight="1" x14ac:dyDescent="0.25">
      <c r="A9" s="8"/>
      <c r="B9" s="9" t="s">
        <v>13</v>
      </c>
      <c r="C9" s="799" t="s">
        <v>14</v>
      </c>
      <c r="D9" s="799"/>
      <c r="E9" s="799"/>
      <c r="F9" s="799"/>
      <c r="G9" s="799"/>
      <c r="H9" s="799"/>
      <c r="I9" s="799"/>
      <c r="J9" s="799"/>
      <c r="K9" s="799"/>
      <c r="L9" s="799"/>
      <c r="M9" s="799"/>
      <c r="N9" s="799"/>
      <c r="O9" s="799"/>
      <c r="P9" s="800"/>
      <c r="Q9" s="5"/>
    </row>
    <row r="10" spans="1:17" ht="12.75" customHeight="1" x14ac:dyDescent="0.25">
      <c r="A10" s="8"/>
      <c r="B10" s="9" t="s">
        <v>15</v>
      </c>
      <c r="C10" s="799"/>
      <c r="D10" s="799"/>
      <c r="E10" s="799"/>
      <c r="F10" s="799"/>
      <c r="G10" s="799"/>
      <c r="H10" s="799"/>
      <c r="I10" s="799"/>
      <c r="J10" s="799"/>
      <c r="K10" s="799"/>
      <c r="L10" s="799"/>
      <c r="M10" s="799"/>
      <c r="N10" s="799"/>
      <c r="O10" s="799"/>
      <c r="P10" s="800"/>
      <c r="Q10" s="5"/>
    </row>
    <row r="11" spans="1:17" ht="12.75" customHeight="1" x14ac:dyDescent="0.25">
      <c r="A11" s="8"/>
      <c r="B11" s="9" t="s">
        <v>16</v>
      </c>
      <c r="C11" s="806"/>
      <c r="D11" s="806"/>
      <c r="E11" s="806"/>
      <c r="F11" s="806"/>
      <c r="G11" s="806"/>
      <c r="H11" s="806"/>
      <c r="I11" s="806"/>
      <c r="J11" s="806"/>
      <c r="K11" s="806"/>
      <c r="L11" s="806"/>
      <c r="M11" s="806"/>
      <c r="N11" s="806"/>
      <c r="O11" s="806"/>
      <c r="P11" s="807"/>
      <c r="Q11" s="5"/>
    </row>
    <row r="12" spans="1:17" ht="12.75" customHeight="1" x14ac:dyDescent="0.25">
      <c r="A12" s="8"/>
      <c r="B12" s="9" t="s">
        <v>17</v>
      </c>
      <c r="C12" s="799"/>
      <c r="D12" s="799"/>
      <c r="E12" s="799"/>
      <c r="F12" s="799"/>
      <c r="G12" s="799"/>
      <c r="H12" s="799"/>
      <c r="I12" s="799"/>
      <c r="J12" s="799"/>
      <c r="K12" s="799"/>
      <c r="L12" s="799"/>
      <c r="M12" s="799"/>
      <c r="N12" s="799"/>
      <c r="O12" s="799"/>
      <c r="P12" s="800"/>
      <c r="Q12" s="5"/>
    </row>
    <row r="13" spans="1:17" ht="12.75" customHeight="1" x14ac:dyDescent="0.25">
      <c r="A13" s="8"/>
      <c r="B13" s="9" t="s">
        <v>19</v>
      </c>
      <c r="C13" s="799"/>
      <c r="D13" s="799"/>
      <c r="E13" s="799"/>
      <c r="F13" s="799"/>
      <c r="G13" s="799"/>
      <c r="H13" s="799"/>
      <c r="I13" s="799"/>
      <c r="J13" s="799"/>
      <c r="K13" s="799"/>
      <c r="L13" s="799"/>
      <c r="M13" s="799"/>
      <c r="N13" s="799"/>
      <c r="O13" s="799"/>
      <c r="P13" s="800"/>
      <c r="Q13" s="5"/>
    </row>
    <row r="14" spans="1:17" ht="12.75" customHeight="1" x14ac:dyDescent="0.25">
      <c r="A14" s="11"/>
      <c r="B14" s="12"/>
      <c r="C14" s="808"/>
      <c r="D14" s="808"/>
      <c r="E14" s="808"/>
      <c r="F14" s="808"/>
      <c r="G14" s="808"/>
      <c r="H14" s="808"/>
      <c r="I14" s="808"/>
      <c r="J14" s="808"/>
      <c r="K14" s="808"/>
      <c r="L14" s="808"/>
      <c r="M14" s="808"/>
      <c r="N14" s="808"/>
      <c r="O14" s="808"/>
      <c r="P14" s="809"/>
      <c r="Q14" s="5"/>
    </row>
    <row r="15" spans="1:17" s="14" customFormat="1" ht="12.75" customHeight="1" x14ac:dyDescent="0.25">
      <c r="A15" s="810" t="s">
        <v>20</v>
      </c>
      <c r="B15" s="813" t="s">
        <v>21</v>
      </c>
      <c r="C15" s="815" t="s">
        <v>22</v>
      </c>
      <c r="D15" s="816"/>
      <c r="E15" s="816"/>
      <c r="F15" s="816"/>
      <c r="G15" s="816"/>
      <c r="H15" s="816"/>
      <c r="I15" s="816"/>
      <c r="J15" s="816"/>
      <c r="K15" s="816"/>
      <c r="L15" s="816"/>
      <c r="M15" s="816"/>
      <c r="N15" s="816"/>
      <c r="O15" s="816"/>
      <c r="P15" s="817"/>
      <c r="Q15" s="13"/>
    </row>
    <row r="16" spans="1:17" s="14" customFormat="1" ht="12.75" customHeight="1" x14ac:dyDescent="0.25">
      <c r="A16" s="811"/>
      <c r="B16" s="814"/>
      <c r="C16" s="818" t="s">
        <v>23</v>
      </c>
      <c r="D16" s="820" t="s">
        <v>24</v>
      </c>
      <c r="E16" s="822" t="s">
        <v>25</v>
      </c>
      <c r="F16" s="848" t="s">
        <v>26</v>
      </c>
      <c r="G16" s="827" t="s">
        <v>27</v>
      </c>
      <c r="H16" s="849" t="s">
        <v>28</v>
      </c>
      <c r="I16" s="852" t="s">
        <v>29</v>
      </c>
      <c r="J16" s="853" t="s">
        <v>30</v>
      </c>
      <c r="K16" s="854" t="s">
        <v>31</v>
      </c>
      <c r="L16" s="850" t="s">
        <v>32</v>
      </c>
      <c r="M16" s="834" t="s">
        <v>33</v>
      </c>
      <c r="N16" s="836" t="s">
        <v>34</v>
      </c>
      <c r="O16" s="830" t="s">
        <v>35</v>
      </c>
      <c r="P16" s="832" t="s">
        <v>36</v>
      </c>
    </row>
    <row r="17" spans="1:16" s="15" customFormat="1" ht="71.25" customHeight="1" thickBot="1" x14ac:dyDescent="0.3">
      <c r="A17" s="812"/>
      <c r="B17" s="814"/>
      <c r="C17" s="819"/>
      <c r="D17" s="821"/>
      <c r="E17" s="823"/>
      <c r="F17" s="825"/>
      <c r="G17" s="827"/>
      <c r="H17" s="849"/>
      <c r="I17" s="852"/>
      <c r="J17" s="845"/>
      <c r="K17" s="855"/>
      <c r="L17" s="851"/>
      <c r="M17" s="835"/>
      <c r="N17" s="837"/>
      <c r="O17" s="831"/>
      <c r="P17" s="833"/>
    </row>
    <row r="18" spans="1:16" s="15" customFormat="1" ht="9.75" customHeight="1" thickTop="1" x14ac:dyDescent="0.25">
      <c r="A18" s="16" t="s">
        <v>37</v>
      </c>
      <c r="B18" s="16">
        <v>2</v>
      </c>
      <c r="C18" s="17">
        <v>3</v>
      </c>
      <c r="D18" s="18">
        <v>4</v>
      </c>
      <c r="E18" s="19">
        <v>5</v>
      </c>
      <c r="F18" s="16">
        <v>6</v>
      </c>
      <c r="G18" s="18">
        <v>7</v>
      </c>
      <c r="H18" s="422">
        <v>8</v>
      </c>
      <c r="I18" s="16">
        <v>9</v>
      </c>
      <c r="J18" s="20">
        <v>10</v>
      </c>
      <c r="K18" s="19">
        <v>11</v>
      </c>
      <c r="L18" s="16">
        <v>12</v>
      </c>
      <c r="M18" s="17">
        <v>13</v>
      </c>
      <c r="N18" s="22">
        <v>14</v>
      </c>
      <c r="O18" s="21">
        <v>15</v>
      </c>
      <c r="P18" s="21">
        <v>16</v>
      </c>
    </row>
    <row r="19" spans="1:16" s="34" customFormat="1" hidden="1" x14ac:dyDescent="0.25">
      <c r="A19" s="23"/>
      <c r="B19" s="24" t="s">
        <v>38</v>
      </c>
      <c r="C19" s="25"/>
      <c r="D19" s="26"/>
      <c r="E19" s="31"/>
      <c r="F19" s="639"/>
      <c r="G19" s="26"/>
      <c r="H19" s="29"/>
      <c r="I19" s="30"/>
      <c r="J19" s="29"/>
      <c r="K19" s="31"/>
      <c r="M19" s="32"/>
      <c r="N19" s="31"/>
      <c r="O19" s="30"/>
      <c r="P19" s="33"/>
    </row>
    <row r="20" spans="1:16" s="34" customFormat="1" ht="12.75" thickBot="1" x14ac:dyDescent="0.3">
      <c r="A20" s="35"/>
      <c r="B20" s="36" t="s">
        <v>39</v>
      </c>
      <c r="C20" s="37">
        <f>F20+I20+L20+O20</f>
        <v>1421347</v>
      </c>
      <c r="D20" s="38">
        <f>SUM(D21,D24,D25,D41,D43)</f>
        <v>820112</v>
      </c>
      <c r="E20" s="39">
        <f t="shared" ref="E20:F20" si="0">SUM(E21,E24,E25,E41,E43)</f>
        <v>-24147</v>
      </c>
      <c r="F20" s="40">
        <f t="shared" si="0"/>
        <v>795965</v>
      </c>
      <c r="G20" s="38">
        <f>SUM(G21,G24,G43)</f>
        <v>625382</v>
      </c>
      <c r="H20" s="424">
        <f t="shared" ref="H20:I20" si="1">SUM(H21,H24,H43)</f>
        <v>0</v>
      </c>
      <c r="I20" s="40">
        <f t="shared" si="1"/>
        <v>625382</v>
      </c>
      <c r="J20" s="41">
        <f>SUM(J21,J26,J43)</f>
        <v>0</v>
      </c>
      <c r="K20" s="39">
        <f t="shared" ref="K20:L20" si="2">SUM(K21,K26,K43)</f>
        <v>0</v>
      </c>
      <c r="L20" s="40">
        <f t="shared" si="2"/>
        <v>0</v>
      </c>
      <c r="M20" s="37">
        <f>SUM(M21,M45)</f>
        <v>0</v>
      </c>
      <c r="N20" s="43">
        <f t="shared" ref="N20:O20" si="3">SUM(N21,N45)</f>
        <v>0</v>
      </c>
      <c r="O20" s="42">
        <f t="shared" si="3"/>
        <v>0</v>
      </c>
      <c r="P20" s="44"/>
    </row>
    <row r="21" spans="1:16" ht="12.75" hidden="1" thickTop="1" x14ac:dyDescent="0.25">
      <c r="A21" s="45"/>
      <c r="B21" s="46" t="s">
        <v>40</v>
      </c>
      <c r="C21" s="47">
        <f t="shared" ref="C21:C84" si="4">F21+I21+L21+O21</f>
        <v>0</v>
      </c>
      <c r="D21" s="48">
        <f>SUM(D22:D23)</f>
        <v>0</v>
      </c>
      <c r="E21" s="53">
        <f t="shared" ref="E21" si="5">SUM(E22:E23)</f>
        <v>0</v>
      </c>
      <c r="F21" s="425">
        <f>SUM(F22:F23)</f>
        <v>0</v>
      </c>
      <c r="G21" s="48">
        <f>SUM(G22:G23)</f>
        <v>0</v>
      </c>
      <c r="H21" s="51">
        <f t="shared" ref="H21:I21" si="6">SUM(H22:H23)</f>
        <v>0</v>
      </c>
      <c r="I21" s="52">
        <f t="shared" si="6"/>
        <v>0</v>
      </c>
      <c r="J21" s="51">
        <f>SUM(J22:J23)</f>
        <v>0</v>
      </c>
      <c r="K21" s="53">
        <f t="shared" ref="K21:L21" si="7">SUM(K22:K23)</f>
        <v>0</v>
      </c>
      <c r="L21" s="426">
        <f t="shared" si="7"/>
        <v>0</v>
      </c>
      <c r="M21" s="47">
        <f>SUM(M22:M23)</f>
        <v>0</v>
      </c>
      <c r="N21" s="53">
        <f t="shared" ref="N21:O21" si="8">SUM(N22:N23)</f>
        <v>0</v>
      </c>
      <c r="O21" s="52">
        <f t="shared" si="8"/>
        <v>0</v>
      </c>
      <c r="P21" s="54"/>
    </row>
    <row r="22" spans="1:16" ht="12.75" hidden="1" thickTop="1" x14ac:dyDescent="0.25">
      <c r="A22" s="55"/>
      <c r="B22" s="56" t="s">
        <v>41</v>
      </c>
      <c r="C22" s="57">
        <f t="shared" si="4"/>
        <v>0</v>
      </c>
      <c r="D22" s="58"/>
      <c r="E22" s="63"/>
      <c r="F22" s="427">
        <f>D22+E22</f>
        <v>0</v>
      </c>
      <c r="G22" s="58"/>
      <c r="H22" s="61"/>
      <c r="I22" s="62">
        <f>G22+H22</f>
        <v>0</v>
      </c>
      <c r="J22" s="61"/>
      <c r="K22" s="63"/>
      <c r="L22" s="428">
        <f>J22+K22</f>
        <v>0</v>
      </c>
      <c r="M22" s="64"/>
      <c r="N22" s="63"/>
      <c r="O22" s="62">
        <f>M22+N22</f>
        <v>0</v>
      </c>
      <c r="P22" s="65"/>
    </row>
    <row r="23" spans="1:16" ht="12.75" hidden="1" thickTop="1" x14ac:dyDescent="0.25">
      <c r="A23" s="66"/>
      <c r="B23" s="67" t="s">
        <v>42</v>
      </c>
      <c r="C23" s="68">
        <f t="shared" si="4"/>
        <v>0</v>
      </c>
      <c r="D23" s="69"/>
      <c r="E23" s="74"/>
      <c r="F23" s="429">
        <f>D23+E23</f>
        <v>0</v>
      </c>
      <c r="G23" s="69"/>
      <c r="H23" s="72"/>
      <c r="I23" s="73">
        <f>G23+H23</f>
        <v>0</v>
      </c>
      <c r="J23" s="72"/>
      <c r="K23" s="74"/>
      <c r="L23" s="430">
        <f>J23+K23</f>
        <v>0</v>
      </c>
      <c r="M23" s="75"/>
      <c r="N23" s="74"/>
      <c r="O23" s="73">
        <f>M23+N23</f>
        <v>0</v>
      </c>
      <c r="P23" s="76"/>
    </row>
    <row r="24" spans="1:16" s="34" customFormat="1" ht="25.5" thickTop="1" thickBot="1" x14ac:dyDescent="0.3">
      <c r="A24" s="77">
        <v>19300</v>
      </c>
      <c r="B24" s="77" t="s">
        <v>43</v>
      </c>
      <c r="C24" s="78">
        <f>F24+I24</f>
        <v>1421347</v>
      </c>
      <c r="D24" s="79">
        <v>820112</v>
      </c>
      <c r="E24" s="80">
        <v>-24147</v>
      </c>
      <c r="F24" s="81">
        <f>D24+E24</f>
        <v>795965</v>
      </c>
      <c r="G24" s="79">
        <v>625382</v>
      </c>
      <c r="H24" s="431"/>
      <c r="I24" s="81">
        <f>G24+H24</f>
        <v>625382</v>
      </c>
      <c r="J24" s="84" t="s">
        <v>44</v>
      </c>
      <c r="K24" s="432" t="s">
        <v>44</v>
      </c>
      <c r="L24" s="433" t="s">
        <v>44</v>
      </c>
      <c r="M24" s="87" t="s">
        <v>44</v>
      </c>
      <c r="N24" s="85" t="s">
        <v>44</v>
      </c>
      <c r="O24" s="86" t="s">
        <v>44</v>
      </c>
      <c r="P24" s="88"/>
    </row>
    <row r="25" spans="1:16" s="34" customFormat="1" ht="24.75" hidden="1" thickTop="1" x14ac:dyDescent="0.25">
      <c r="A25" s="89"/>
      <c r="B25" s="90" t="s">
        <v>45</v>
      </c>
      <c r="C25" s="91">
        <f>F25</f>
        <v>0</v>
      </c>
      <c r="D25" s="92"/>
      <c r="E25" s="434"/>
      <c r="F25" s="435">
        <f>D25+E25</f>
        <v>0</v>
      </c>
      <c r="G25" s="95" t="s">
        <v>44</v>
      </c>
      <c r="H25" s="96" t="s">
        <v>44</v>
      </c>
      <c r="I25" s="97" t="s">
        <v>44</v>
      </c>
      <c r="J25" s="96" t="s">
        <v>44</v>
      </c>
      <c r="K25" s="98" t="s">
        <v>44</v>
      </c>
      <c r="L25" s="436" t="s">
        <v>44</v>
      </c>
      <c r="M25" s="99" t="s">
        <v>44</v>
      </c>
      <c r="N25" s="98" t="s">
        <v>44</v>
      </c>
      <c r="O25" s="97" t="s">
        <v>44</v>
      </c>
      <c r="P25" s="100"/>
    </row>
    <row r="26" spans="1:16" s="34" customFormat="1" ht="36.75" hidden="1" thickTop="1" x14ac:dyDescent="0.25">
      <c r="A26" s="90">
        <v>21300</v>
      </c>
      <c r="B26" s="90" t="s">
        <v>46</v>
      </c>
      <c r="C26" s="91">
        <f>L26</f>
        <v>0</v>
      </c>
      <c r="D26" s="95" t="s">
        <v>44</v>
      </c>
      <c r="E26" s="98" t="s">
        <v>44</v>
      </c>
      <c r="F26" s="437" t="s">
        <v>44</v>
      </c>
      <c r="G26" s="95" t="s">
        <v>44</v>
      </c>
      <c r="H26" s="96" t="s">
        <v>44</v>
      </c>
      <c r="I26" s="97" t="s">
        <v>44</v>
      </c>
      <c r="J26" s="103">
        <f>SUM(J27,J31,J33,J36)</f>
        <v>0</v>
      </c>
      <c r="K26" s="104">
        <f t="shared" ref="K26:L26" si="9">SUM(K27,K31,K33,K36)</f>
        <v>0</v>
      </c>
      <c r="L26" s="438">
        <f t="shared" si="9"/>
        <v>0</v>
      </c>
      <c r="M26" s="99" t="s">
        <v>44</v>
      </c>
      <c r="N26" s="98" t="s">
        <v>44</v>
      </c>
      <c r="O26" s="97" t="s">
        <v>44</v>
      </c>
      <c r="P26" s="100"/>
    </row>
    <row r="27" spans="1:16" s="34" customFormat="1" ht="24.75" hidden="1" thickTop="1" x14ac:dyDescent="0.25">
      <c r="A27" s="106">
        <v>21350</v>
      </c>
      <c r="B27" s="90" t="s">
        <v>47</v>
      </c>
      <c r="C27" s="91">
        <f t="shared" ref="C27:C40" si="10">L27</f>
        <v>0</v>
      </c>
      <c r="D27" s="95" t="s">
        <v>44</v>
      </c>
      <c r="E27" s="98" t="s">
        <v>44</v>
      </c>
      <c r="F27" s="437" t="s">
        <v>44</v>
      </c>
      <c r="G27" s="95" t="s">
        <v>44</v>
      </c>
      <c r="H27" s="96" t="s">
        <v>44</v>
      </c>
      <c r="I27" s="97" t="s">
        <v>44</v>
      </c>
      <c r="J27" s="103">
        <f>SUM(J28:J30)</f>
        <v>0</v>
      </c>
      <c r="K27" s="104">
        <f t="shared" ref="K27:L27" si="11">SUM(K28:K30)</f>
        <v>0</v>
      </c>
      <c r="L27" s="438">
        <f t="shared" si="11"/>
        <v>0</v>
      </c>
      <c r="M27" s="99" t="s">
        <v>44</v>
      </c>
      <c r="N27" s="98" t="s">
        <v>44</v>
      </c>
      <c r="O27" s="97" t="s">
        <v>44</v>
      </c>
      <c r="P27" s="100"/>
    </row>
    <row r="28" spans="1:16" ht="12.75" hidden="1" thickTop="1" x14ac:dyDescent="0.25">
      <c r="A28" s="55">
        <v>21351</v>
      </c>
      <c r="B28" s="107" t="s">
        <v>48</v>
      </c>
      <c r="C28" s="108">
        <f t="shared" si="10"/>
        <v>0</v>
      </c>
      <c r="D28" s="109" t="s">
        <v>44</v>
      </c>
      <c r="E28" s="117" t="s">
        <v>44</v>
      </c>
      <c r="F28" s="439" t="s">
        <v>44</v>
      </c>
      <c r="G28" s="109" t="s">
        <v>44</v>
      </c>
      <c r="H28" s="112" t="s">
        <v>44</v>
      </c>
      <c r="I28" s="113" t="s">
        <v>44</v>
      </c>
      <c r="J28" s="114"/>
      <c r="K28" s="115"/>
      <c r="L28" s="428">
        <f>J28+K28</f>
        <v>0</v>
      </c>
      <c r="M28" s="116" t="s">
        <v>44</v>
      </c>
      <c r="N28" s="117" t="s">
        <v>44</v>
      </c>
      <c r="O28" s="113" t="s">
        <v>44</v>
      </c>
      <c r="P28" s="118"/>
    </row>
    <row r="29" spans="1:16" ht="12.75" hidden="1" thickTop="1" x14ac:dyDescent="0.25">
      <c r="A29" s="66">
        <v>21352</v>
      </c>
      <c r="B29" s="119" t="s">
        <v>49</v>
      </c>
      <c r="C29" s="120">
        <f t="shared" si="10"/>
        <v>0</v>
      </c>
      <c r="D29" s="121" t="s">
        <v>44</v>
      </c>
      <c r="E29" s="129" t="s">
        <v>44</v>
      </c>
      <c r="F29" s="440" t="s">
        <v>44</v>
      </c>
      <c r="G29" s="121" t="s">
        <v>44</v>
      </c>
      <c r="H29" s="124" t="s">
        <v>44</v>
      </c>
      <c r="I29" s="125" t="s">
        <v>44</v>
      </c>
      <c r="J29" s="126"/>
      <c r="K29" s="127"/>
      <c r="L29" s="430">
        <f>J29+K29</f>
        <v>0</v>
      </c>
      <c r="M29" s="128" t="s">
        <v>44</v>
      </c>
      <c r="N29" s="129" t="s">
        <v>44</v>
      </c>
      <c r="O29" s="125" t="s">
        <v>44</v>
      </c>
      <c r="P29" s="130"/>
    </row>
    <row r="30" spans="1:16" ht="24.75" hidden="1" thickTop="1" x14ac:dyDescent="0.25">
      <c r="A30" s="66">
        <v>21359</v>
      </c>
      <c r="B30" s="119" t="s">
        <v>50</v>
      </c>
      <c r="C30" s="120">
        <f t="shared" si="10"/>
        <v>0</v>
      </c>
      <c r="D30" s="121" t="s">
        <v>44</v>
      </c>
      <c r="E30" s="129" t="s">
        <v>44</v>
      </c>
      <c r="F30" s="440" t="s">
        <v>44</v>
      </c>
      <c r="G30" s="121" t="s">
        <v>44</v>
      </c>
      <c r="H30" s="124" t="s">
        <v>44</v>
      </c>
      <c r="I30" s="125" t="s">
        <v>44</v>
      </c>
      <c r="J30" s="126"/>
      <c r="K30" s="127"/>
      <c r="L30" s="430">
        <f>J30+K30</f>
        <v>0</v>
      </c>
      <c r="M30" s="128" t="s">
        <v>44</v>
      </c>
      <c r="N30" s="129" t="s">
        <v>44</v>
      </c>
      <c r="O30" s="125" t="s">
        <v>44</v>
      </c>
      <c r="P30" s="130"/>
    </row>
    <row r="31" spans="1:16" s="34" customFormat="1" ht="36.75" hidden="1" thickTop="1" x14ac:dyDescent="0.25">
      <c r="A31" s="106">
        <v>21370</v>
      </c>
      <c r="B31" s="90" t="s">
        <v>51</v>
      </c>
      <c r="C31" s="91">
        <f t="shared" si="10"/>
        <v>0</v>
      </c>
      <c r="D31" s="95" t="s">
        <v>44</v>
      </c>
      <c r="E31" s="98" t="s">
        <v>44</v>
      </c>
      <c r="F31" s="437" t="s">
        <v>44</v>
      </c>
      <c r="G31" s="95" t="s">
        <v>44</v>
      </c>
      <c r="H31" s="96" t="s">
        <v>44</v>
      </c>
      <c r="I31" s="97" t="s">
        <v>44</v>
      </c>
      <c r="J31" s="103">
        <f>SUM(J32)</f>
        <v>0</v>
      </c>
      <c r="K31" s="104">
        <f t="shared" ref="K31:L31" si="12">SUM(K32)</f>
        <v>0</v>
      </c>
      <c r="L31" s="438">
        <f t="shared" si="12"/>
        <v>0</v>
      </c>
      <c r="M31" s="99" t="s">
        <v>44</v>
      </c>
      <c r="N31" s="98" t="s">
        <v>44</v>
      </c>
      <c r="O31" s="97" t="s">
        <v>44</v>
      </c>
      <c r="P31" s="100"/>
    </row>
    <row r="32" spans="1:16" ht="36.75" hidden="1" thickTop="1" x14ac:dyDescent="0.25">
      <c r="A32" s="131">
        <v>21379</v>
      </c>
      <c r="B32" s="132" t="s">
        <v>52</v>
      </c>
      <c r="C32" s="133">
        <f t="shared" si="10"/>
        <v>0</v>
      </c>
      <c r="D32" s="134" t="s">
        <v>44</v>
      </c>
      <c r="E32" s="143" t="s">
        <v>44</v>
      </c>
      <c r="F32" s="441" t="s">
        <v>44</v>
      </c>
      <c r="G32" s="134" t="s">
        <v>44</v>
      </c>
      <c r="H32" s="137" t="s">
        <v>44</v>
      </c>
      <c r="I32" s="138" t="s">
        <v>44</v>
      </c>
      <c r="J32" s="139"/>
      <c r="K32" s="140"/>
      <c r="L32" s="442">
        <f>J32+K32</f>
        <v>0</v>
      </c>
      <c r="M32" s="142" t="s">
        <v>44</v>
      </c>
      <c r="N32" s="143" t="s">
        <v>44</v>
      </c>
      <c r="O32" s="138" t="s">
        <v>44</v>
      </c>
      <c r="P32" s="144"/>
    </row>
    <row r="33" spans="1:16" s="34" customFormat="1" ht="12.75" hidden="1" thickTop="1" x14ac:dyDescent="0.25">
      <c r="A33" s="106">
        <v>21380</v>
      </c>
      <c r="B33" s="90" t="s">
        <v>53</v>
      </c>
      <c r="C33" s="91">
        <f t="shared" si="10"/>
        <v>0</v>
      </c>
      <c r="D33" s="95" t="s">
        <v>44</v>
      </c>
      <c r="E33" s="98" t="s">
        <v>44</v>
      </c>
      <c r="F33" s="437" t="s">
        <v>44</v>
      </c>
      <c r="G33" s="95" t="s">
        <v>44</v>
      </c>
      <c r="H33" s="96" t="s">
        <v>44</v>
      </c>
      <c r="I33" s="97" t="s">
        <v>44</v>
      </c>
      <c r="J33" s="103">
        <f>SUM(J34:J35)</f>
        <v>0</v>
      </c>
      <c r="K33" s="104">
        <f t="shared" ref="K33:L33" si="13">SUM(K34:K35)</f>
        <v>0</v>
      </c>
      <c r="L33" s="438">
        <f t="shared" si="13"/>
        <v>0</v>
      </c>
      <c r="M33" s="99" t="s">
        <v>44</v>
      </c>
      <c r="N33" s="98" t="s">
        <v>44</v>
      </c>
      <c r="O33" s="97" t="s">
        <v>44</v>
      </c>
      <c r="P33" s="100"/>
    </row>
    <row r="34" spans="1:16" ht="12.75" hidden="1" thickTop="1" x14ac:dyDescent="0.25">
      <c r="A34" s="56">
        <v>21381</v>
      </c>
      <c r="B34" s="107" t="s">
        <v>54</v>
      </c>
      <c r="C34" s="108">
        <f t="shared" si="10"/>
        <v>0</v>
      </c>
      <c r="D34" s="109" t="s">
        <v>44</v>
      </c>
      <c r="E34" s="117" t="s">
        <v>44</v>
      </c>
      <c r="F34" s="439" t="s">
        <v>44</v>
      </c>
      <c r="G34" s="109" t="s">
        <v>44</v>
      </c>
      <c r="H34" s="112" t="s">
        <v>44</v>
      </c>
      <c r="I34" s="113" t="s">
        <v>44</v>
      </c>
      <c r="J34" s="114"/>
      <c r="K34" s="115"/>
      <c r="L34" s="428">
        <f>J34+K34</f>
        <v>0</v>
      </c>
      <c r="M34" s="116" t="s">
        <v>44</v>
      </c>
      <c r="N34" s="117" t="s">
        <v>44</v>
      </c>
      <c r="O34" s="113" t="s">
        <v>44</v>
      </c>
      <c r="P34" s="118"/>
    </row>
    <row r="35" spans="1:16" ht="24.75" hidden="1" thickTop="1" x14ac:dyDescent="0.25">
      <c r="A35" s="67">
        <v>21383</v>
      </c>
      <c r="B35" s="119" t="s">
        <v>55</v>
      </c>
      <c r="C35" s="120">
        <f t="shared" si="10"/>
        <v>0</v>
      </c>
      <c r="D35" s="121" t="s">
        <v>44</v>
      </c>
      <c r="E35" s="129" t="s">
        <v>44</v>
      </c>
      <c r="F35" s="440" t="s">
        <v>44</v>
      </c>
      <c r="G35" s="121" t="s">
        <v>44</v>
      </c>
      <c r="H35" s="124" t="s">
        <v>44</v>
      </c>
      <c r="I35" s="125" t="s">
        <v>44</v>
      </c>
      <c r="J35" s="126"/>
      <c r="K35" s="127"/>
      <c r="L35" s="430">
        <f>J35+K35</f>
        <v>0</v>
      </c>
      <c r="M35" s="128" t="s">
        <v>44</v>
      </c>
      <c r="N35" s="129" t="s">
        <v>44</v>
      </c>
      <c r="O35" s="125" t="s">
        <v>44</v>
      </c>
      <c r="P35" s="130"/>
    </row>
    <row r="36" spans="1:16" s="34" customFormat="1" ht="25.5" hidden="1" customHeight="1" x14ac:dyDescent="0.25">
      <c r="A36" s="106">
        <v>21390</v>
      </c>
      <c r="B36" s="90" t="s">
        <v>56</v>
      </c>
      <c r="C36" s="91">
        <f t="shared" si="10"/>
        <v>0</v>
      </c>
      <c r="D36" s="95" t="s">
        <v>44</v>
      </c>
      <c r="E36" s="98" t="s">
        <v>44</v>
      </c>
      <c r="F36" s="437" t="s">
        <v>44</v>
      </c>
      <c r="G36" s="95" t="s">
        <v>44</v>
      </c>
      <c r="H36" s="96" t="s">
        <v>44</v>
      </c>
      <c r="I36" s="97" t="s">
        <v>44</v>
      </c>
      <c r="J36" s="103">
        <f>SUM(J37:J40)</f>
        <v>0</v>
      </c>
      <c r="K36" s="104">
        <f t="shared" ref="K36:L36" si="14">SUM(K37:K40)</f>
        <v>0</v>
      </c>
      <c r="L36" s="438">
        <f t="shared" si="14"/>
        <v>0</v>
      </c>
      <c r="M36" s="99" t="s">
        <v>44</v>
      </c>
      <c r="N36" s="98" t="s">
        <v>44</v>
      </c>
      <c r="O36" s="97" t="s">
        <v>44</v>
      </c>
      <c r="P36" s="100"/>
    </row>
    <row r="37" spans="1:16" ht="24.75" hidden="1" thickTop="1" x14ac:dyDescent="0.25">
      <c r="A37" s="56">
        <v>21391</v>
      </c>
      <c r="B37" s="107" t="s">
        <v>57</v>
      </c>
      <c r="C37" s="108">
        <f t="shared" si="10"/>
        <v>0</v>
      </c>
      <c r="D37" s="109" t="s">
        <v>44</v>
      </c>
      <c r="E37" s="117" t="s">
        <v>44</v>
      </c>
      <c r="F37" s="439" t="s">
        <v>44</v>
      </c>
      <c r="G37" s="109" t="s">
        <v>44</v>
      </c>
      <c r="H37" s="112" t="s">
        <v>44</v>
      </c>
      <c r="I37" s="113" t="s">
        <v>44</v>
      </c>
      <c r="J37" s="114"/>
      <c r="K37" s="115"/>
      <c r="L37" s="428">
        <f>J37+K37</f>
        <v>0</v>
      </c>
      <c r="M37" s="116" t="s">
        <v>44</v>
      </c>
      <c r="N37" s="117" t="s">
        <v>44</v>
      </c>
      <c r="O37" s="113" t="s">
        <v>44</v>
      </c>
      <c r="P37" s="118"/>
    </row>
    <row r="38" spans="1:16" ht="12.75" hidden="1" thickTop="1" x14ac:dyDescent="0.25">
      <c r="A38" s="67">
        <v>21393</v>
      </c>
      <c r="B38" s="119" t="s">
        <v>58</v>
      </c>
      <c r="C38" s="120">
        <f t="shared" si="10"/>
        <v>0</v>
      </c>
      <c r="D38" s="121" t="s">
        <v>44</v>
      </c>
      <c r="E38" s="129" t="s">
        <v>44</v>
      </c>
      <c r="F38" s="440" t="s">
        <v>44</v>
      </c>
      <c r="G38" s="121" t="s">
        <v>44</v>
      </c>
      <c r="H38" s="124" t="s">
        <v>44</v>
      </c>
      <c r="I38" s="125" t="s">
        <v>44</v>
      </c>
      <c r="J38" s="126"/>
      <c r="K38" s="127"/>
      <c r="L38" s="430">
        <f>J38+K38</f>
        <v>0</v>
      </c>
      <c r="M38" s="128" t="s">
        <v>44</v>
      </c>
      <c r="N38" s="129" t="s">
        <v>44</v>
      </c>
      <c r="O38" s="125" t="s">
        <v>44</v>
      </c>
      <c r="P38" s="130"/>
    </row>
    <row r="39" spans="1:16" ht="12.75" hidden="1" thickTop="1" x14ac:dyDescent="0.25">
      <c r="A39" s="67">
        <v>21395</v>
      </c>
      <c r="B39" s="119" t="s">
        <v>59</v>
      </c>
      <c r="C39" s="120">
        <f t="shared" si="10"/>
        <v>0</v>
      </c>
      <c r="D39" s="121" t="s">
        <v>44</v>
      </c>
      <c r="E39" s="129" t="s">
        <v>44</v>
      </c>
      <c r="F39" s="440" t="s">
        <v>44</v>
      </c>
      <c r="G39" s="121" t="s">
        <v>44</v>
      </c>
      <c r="H39" s="124" t="s">
        <v>44</v>
      </c>
      <c r="I39" s="125" t="s">
        <v>44</v>
      </c>
      <c r="J39" s="126"/>
      <c r="K39" s="127"/>
      <c r="L39" s="430">
        <f>J39+K39</f>
        <v>0</v>
      </c>
      <c r="M39" s="128" t="s">
        <v>44</v>
      </c>
      <c r="N39" s="129" t="s">
        <v>44</v>
      </c>
      <c r="O39" s="125" t="s">
        <v>44</v>
      </c>
      <c r="P39" s="130"/>
    </row>
    <row r="40" spans="1:16" ht="24.75" hidden="1" thickTop="1" x14ac:dyDescent="0.25">
      <c r="A40" s="145">
        <v>21399</v>
      </c>
      <c r="B40" s="146" t="s">
        <v>60</v>
      </c>
      <c r="C40" s="147">
        <f t="shared" si="10"/>
        <v>0</v>
      </c>
      <c r="D40" s="148" t="s">
        <v>44</v>
      </c>
      <c r="E40" s="157" t="s">
        <v>44</v>
      </c>
      <c r="F40" s="443" t="s">
        <v>44</v>
      </c>
      <c r="G40" s="148" t="s">
        <v>44</v>
      </c>
      <c r="H40" s="151" t="s">
        <v>44</v>
      </c>
      <c r="I40" s="152" t="s">
        <v>44</v>
      </c>
      <c r="J40" s="153"/>
      <c r="K40" s="154"/>
      <c r="L40" s="444">
        <f>J40+K40</f>
        <v>0</v>
      </c>
      <c r="M40" s="156" t="s">
        <v>44</v>
      </c>
      <c r="N40" s="157" t="s">
        <v>44</v>
      </c>
      <c r="O40" s="152" t="s">
        <v>44</v>
      </c>
      <c r="P40" s="158"/>
    </row>
    <row r="41" spans="1:16" s="34" customFormat="1" ht="26.25" hidden="1" customHeight="1" x14ac:dyDescent="0.25">
      <c r="A41" s="159">
        <v>21420</v>
      </c>
      <c r="B41" s="160" t="s">
        <v>61</v>
      </c>
      <c r="C41" s="161">
        <f>F41</f>
        <v>0</v>
      </c>
      <c r="D41" s="162">
        <f>SUM(D42)</f>
        <v>0</v>
      </c>
      <c r="E41" s="445">
        <f t="shared" ref="E41:F41" si="15">SUM(E42)</f>
        <v>0</v>
      </c>
      <c r="F41" s="446">
        <f t="shared" si="15"/>
        <v>0</v>
      </c>
      <c r="G41" s="165" t="s">
        <v>44</v>
      </c>
      <c r="H41" s="166" t="s">
        <v>44</v>
      </c>
      <c r="I41" s="167" t="s">
        <v>44</v>
      </c>
      <c r="J41" s="166" t="s">
        <v>44</v>
      </c>
      <c r="K41" s="168" t="s">
        <v>44</v>
      </c>
      <c r="L41" s="447" t="s">
        <v>44</v>
      </c>
      <c r="M41" s="169" t="s">
        <v>44</v>
      </c>
      <c r="N41" s="168" t="s">
        <v>44</v>
      </c>
      <c r="O41" s="167" t="s">
        <v>44</v>
      </c>
      <c r="P41" s="170"/>
    </row>
    <row r="42" spans="1:16" s="34" customFormat="1" ht="26.25" hidden="1" customHeight="1" x14ac:dyDescent="0.25">
      <c r="A42" s="145">
        <v>21429</v>
      </c>
      <c r="B42" s="146" t="s">
        <v>62</v>
      </c>
      <c r="C42" s="147">
        <f>F42</f>
        <v>0</v>
      </c>
      <c r="D42" s="171"/>
      <c r="E42" s="448"/>
      <c r="F42" s="303">
        <f>D42+E42</f>
        <v>0</v>
      </c>
      <c r="G42" s="148" t="s">
        <v>44</v>
      </c>
      <c r="H42" s="151" t="s">
        <v>44</v>
      </c>
      <c r="I42" s="152" t="s">
        <v>44</v>
      </c>
      <c r="J42" s="151" t="s">
        <v>44</v>
      </c>
      <c r="K42" s="157" t="s">
        <v>44</v>
      </c>
      <c r="L42" s="449" t="s">
        <v>44</v>
      </c>
      <c r="M42" s="156" t="s">
        <v>44</v>
      </c>
      <c r="N42" s="157" t="s">
        <v>44</v>
      </c>
      <c r="O42" s="152" t="s">
        <v>44</v>
      </c>
      <c r="P42" s="158"/>
    </row>
    <row r="43" spans="1:16" s="34" customFormat="1" ht="24.75" hidden="1" thickTop="1" x14ac:dyDescent="0.25">
      <c r="A43" s="106">
        <v>21490</v>
      </c>
      <c r="B43" s="90" t="s">
        <v>63</v>
      </c>
      <c r="C43" s="174">
        <f>F43+I43+L43</f>
        <v>0</v>
      </c>
      <c r="D43" s="175">
        <f>D44</f>
        <v>0</v>
      </c>
      <c r="E43" s="180">
        <f t="shared" ref="E43:L43" si="16">E44</f>
        <v>0</v>
      </c>
      <c r="F43" s="450">
        <f t="shared" si="16"/>
        <v>0</v>
      </c>
      <c r="G43" s="175">
        <f t="shared" si="16"/>
        <v>0</v>
      </c>
      <c r="H43" s="178">
        <f t="shared" si="16"/>
        <v>0</v>
      </c>
      <c r="I43" s="179">
        <f t="shared" si="16"/>
        <v>0</v>
      </c>
      <c r="J43" s="178">
        <f t="shared" si="16"/>
        <v>0</v>
      </c>
      <c r="K43" s="180">
        <f t="shared" si="16"/>
        <v>0</v>
      </c>
      <c r="L43" s="451">
        <f t="shared" si="16"/>
        <v>0</v>
      </c>
      <c r="M43" s="99" t="s">
        <v>44</v>
      </c>
      <c r="N43" s="98" t="s">
        <v>44</v>
      </c>
      <c r="O43" s="97" t="s">
        <v>44</v>
      </c>
      <c r="P43" s="100"/>
    </row>
    <row r="44" spans="1:16" s="34" customFormat="1" ht="24.75" hidden="1" thickTop="1" x14ac:dyDescent="0.25">
      <c r="A44" s="67">
        <v>21499</v>
      </c>
      <c r="B44" s="119" t="s">
        <v>64</v>
      </c>
      <c r="C44" s="181">
        <f>F44+I44+L44</f>
        <v>0</v>
      </c>
      <c r="D44" s="182"/>
      <c r="E44" s="186"/>
      <c r="F44" s="452">
        <f>D44+E44</f>
        <v>0</v>
      </c>
      <c r="G44" s="182"/>
      <c r="H44" s="185"/>
      <c r="I44" s="141">
        <f>G44+H44</f>
        <v>0</v>
      </c>
      <c r="J44" s="185"/>
      <c r="K44" s="186"/>
      <c r="L44" s="442">
        <f>J44+K44</f>
        <v>0</v>
      </c>
      <c r="M44" s="142" t="s">
        <v>44</v>
      </c>
      <c r="N44" s="143" t="s">
        <v>44</v>
      </c>
      <c r="O44" s="138" t="s">
        <v>44</v>
      </c>
      <c r="P44" s="144"/>
    </row>
    <row r="45" spans="1:16" ht="12.75" hidden="1" customHeight="1" x14ac:dyDescent="0.25">
      <c r="A45" s="187">
        <v>23000</v>
      </c>
      <c r="B45" s="188" t="s">
        <v>65</v>
      </c>
      <c r="C45" s="174">
        <f>O45</f>
        <v>0</v>
      </c>
      <c r="D45" s="95" t="s">
        <v>44</v>
      </c>
      <c r="E45" s="98" t="s">
        <v>44</v>
      </c>
      <c r="F45" s="437" t="s">
        <v>44</v>
      </c>
      <c r="G45" s="95" t="s">
        <v>44</v>
      </c>
      <c r="H45" s="96" t="s">
        <v>44</v>
      </c>
      <c r="I45" s="97" t="s">
        <v>44</v>
      </c>
      <c r="J45" s="96" t="s">
        <v>44</v>
      </c>
      <c r="K45" s="98" t="s">
        <v>44</v>
      </c>
      <c r="L45" s="436" t="s">
        <v>44</v>
      </c>
      <c r="M45" s="174">
        <f>SUM(M46:M47)</f>
        <v>0</v>
      </c>
      <c r="N45" s="180">
        <f t="shared" ref="N45:O45" si="17">SUM(N46:N47)</f>
        <v>0</v>
      </c>
      <c r="O45" s="179">
        <f t="shared" si="17"/>
        <v>0</v>
      </c>
      <c r="P45" s="189"/>
    </row>
    <row r="46" spans="1:16" ht="24.75" hidden="1" thickTop="1" x14ac:dyDescent="0.25">
      <c r="A46" s="190">
        <v>23410</v>
      </c>
      <c r="B46" s="191" t="s">
        <v>66</v>
      </c>
      <c r="C46" s="161">
        <f t="shared" ref="C46:C47" si="18">O46</f>
        <v>0</v>
      </c>
      <c r="D46" s="165" t="s">
        <v>44</v>
      </c>
      <c r="E46" s="168" t="s">
        <v>44</v>
      </c>
      <c r="F46" s="453" t="s">
        <v>44</v>
      </c>
      <c r="G46" s="165" t="s">
        <v>44</v>
      </c>
      <c r="H46" s="166" t="s">
        <v>44</v>
      </c>
      <c r="I46" s="167" t="s">
        <v>44</v>
      </c>
      <c r="J46" s="166" t="s">
        <v>44</v>
      </c>
      <c r="K46" s="168" t="s">
        <v>44</v>
      </c>
      <c r="L46" s="447" t="s">
        <v>44</v>
      </c>
      <c r="M46" s="194"/>
      <c r="N46" s="195"/>
      <c r="O46" s="196">
        <f>M46+N46</f>
        <v>0</v>
      </c>
      <c r="P46" s="197"/>
    </row>
    <row r="47" spans="1:16" ht="24.75" hidden="1" thickTop="1" x14ac:dyDescent="0.25">
      <c r="A47" s="190">
        <v>23510</v>
      </c>
      <c r="B47" s="191" t="s">
        <v>67</v>
      </c>
      <c r="C47" s="161">
        <f t="shared" si="18"/>
        <v>0</v>
      </c>
      <c r="D47" s="165" t="s">
        <v>44</v>
      </c>
      <c r="E47" s="168" t="s">
        <v>44</v>
      </c>
      <c r="F47" s="453" t="s">
        <v>44</v>
      </c>
      <c r="G47" s="165" t="s">
        <v>44</v>
      </c>
      <c r="H47" s="166" t="s">
        <v>44</v>
      </c>
      <c r="I47" s="167" t="s">
        <v>44</v>
      </c>
      <c r="J47" s="166" t="s">
        <v>44</v>
      </c>
      <c r="K47" s="168" t="s">
        <v>44</v>
      </c>
      <c r="L47" s="447" t="s">
        <v>44</v>
      </c>
      <c r="M47" s="194"/>
      <c r="N47" s="195"/>
      <c r="O47" s="196">
        <f>M47+N47</f>
        <v>0</v>
      </c>
      <c r="P47" s="197"/>
    </row>
    <row r="48" spans="1:16" ht="12.75" hidden="1" thickTop="1" x14ac:dyDescent="0.25">
      <c r="A48" s="198"/>
      <c r="B48" s="191"/>
      <c r="C48" s="199"/>
      <c r="D48" s="200"/>
      <c r="E48" s="640"/>
      <c r="F48" s="453"/>
      <c r="G48" s="200"/>
      <c r="H48" s="202"/>
      <c r="I48" s="73"/>
      <c r="J48" s="203"/>
      <c r="K48" s="195"/>
      <c r="L48" s="641"/>
      <c r="M48" s="194"/>
      <c r="N48" s="195"/>
      <c r="O48" s="196"/>
      <c r="P48" s="197"/>
    </row>
    <row r="49" spans="1:16" s="34" customFormat="1" ht="12.75" hidden="1" thickTop="1" x14ac:dyDescent="0.25">
      <c r="A49" s="204"/>
      <c r="B49" s="205" t="s">
        <v>68</v>
      </c>
      <c r="C49" s="206"/>
      <c r="D49" s="207"/>
      <c r="E49" s="212"/>
      <c r="F49" s="642"/>
      <c r="G49" s="207"/>
      <c r="H49" s="210"/>
      <c r="I49" s="211"/>
      <c r="J49" s="210"/>
      <c r="K49" s="212"/>
      <c r="L49" s="643"/>
      <c r="M49" s="213"/>
      <c r="N49" s="212"/>
      <c r="O49" s="211"/>
      <c r="P49" s="214"/>
    </row>
    <row r="50" spans="1:16" s="34" customFormat="1" ht="13.5" thickTop="1" thickBot="1" x14ac:dyDescent="0.3">
      <c r="A50" s="215"/>
      <c r="B50" s="35" t="s">
        <v>69</v>
      </c>
      <c r="C50" s="216">
        <f t="shared" si="4"/>
        <v>1421347</v>
      </c>
      <c r="D50" s="217">
        <f>SUM(D51,D283)</f>
        <v>820112</v>
      </c>
      <c r="E50" s="218">
        <f t="shared" ref="E50:F50" si="19">SUM(E51,E283)</f>
        <v>-24147</v>
      </c>
      <c r="F50" s="219">
        <f t="shared" si="19"/>
        <v>795965</v>
      </c>
      <c r="G50" s="217">
        <f>SUM(G51,G283)</f>
        <v>625382</v>
      </c>
      <c r="H50" s="458">
        <f t="shared" ref="H50:I50" si="20">SUM(H51,H283)</f>
        <v>0</v>
      </c>
      <c r="I50" s="219">
        <f t="shared" si="20"/>
        <v>625382</v>
      </c>
      <c r="J50" s="220">
        <f>SUM(J51,J283)</f>
        <v>0</v>
      </c>
      <c r="K50" s="218">
        <f t="shared" ref="K50:L50" si="21">SUM(K51,K283)</f>
        <v>0</v>
      </c>
      <c r="L50" s="219">
        <f t="shared" si="21"/>
        <v>0</v>
      </c>
      <c r="M50" s="216">
        <f>SUM(M51,M283)</f>
        <v>0</v>
      </c>
      <c r="N50" s="222">
        <f t="shared" ref="N50:O50" si="22">SUM(N51,N283)</f>
        <v>0</v>
      </c>
      <c r="O50" s="221">
        <f t="shared" si="22"/>
        <v>0</v>
      </c>
      <c r="P50" s="223"/>
    </row>
    <row r="51" spans="1:16" s="34" customFormat="1" ht="36.75" thickTop="1" x14ac:dyDescent="0.25">
      <c r="A51" s="224"/>
      <c r="B51" s="225" t="s">
        <v>70</v>
      </c>
      <c r="C51" s="226">
        <f t="shared" si="4"/>
        <v>1421347</v>
      </c>
      <c r="D51" s="227">
        <f>SUM(D52,D194)</f>
        <v>820112</v>
      </c>
      <c r="E51" s="228">
        <f t="shared" ref="E51:F51" si="23">SUM(E52,E194)</f>
        <v>-24147</v>
      </c>
      <c r="F51" s="229">
        <f t="shared" si="23"/>
        <v>795965</v>
      </c>
      <c r="G51" s="227">
        <f>SUM(G52,G194)</f>
        <v>625382</v>
      </c>
      <c r="H51" s="459">
        <f t="shared" ref="H51:I51" si="24">SUM(H52,H194)</f>
        <v>0</v>
      </c>
      <c r="I51" s="229">
        <f t="shared" si="24"/>
        <v>625382</v>
      </c>
      <c r="J51" s="230">
        <f>SUM(J52,J194)</f>
        <v>0</v>
      </c>
      <c r="K51" s="228">
        <f t="shared" ref="K51:L51" si="25">SUM(K52,K194)</f>
        <v>0</v>
      </c>
      <c r="L51" s="229">
        <f t="shared" si="25"/>
        <v>0</v>
      </c>
      <c r="M51" s="226">
        <f>SUM(M52,M194)</f>
        <v>0</v>
      </c>
      <c r="N51" s="232">
        <f t="shared" ref="N51:O51" si="26">SUM(N52,N194)</f>
        <v>0</v>
      </c>
      <c r="O51" s="231">
        <f t="shared" si="26"/>
        <v>0</v>
      </c>
      <c r="P51" s="233"/>
    </row>
    <row r="52" spans="1:16" s="34" customFormat="1" ht="24" x14ac:dyDescent="0.25">
      <c r="A52" s="28"/>
      <c r="B52" s="23" t="s">
        <v>71</v>
      </c>
      <c r="C52" s="234">
        <f t="shared" si="4"/>
        <v>1421347</v>
      </c>
      <c r="D52" s="235">
        <f>SUM(D53,D75,D173,D187)</f>
        <v>820112</v>
      </c>
      <c r="E52" s="236">
        <f t="shared" ref="E52:F52" si="27">SUM(E53,E75,E173,E187)</f>
        <v>-24147</v>
      </c>
      <c r="F52" s="237">
        <f t="shared" si="27"/>
        <v>795965</v>
      </c>
      <c r="G52" s="235">
        <f>SUM(G53,G75,G173,G187)</f>
        <v>625382</v>
      </c>
      <c r="H52" s="460">
        <f t="shared" ref="H52:I52" si="28">SUM(H53,H75,H173,H187)</f>
        <v>0</v>
      </c>
      <c r="I52" s="237">
        <f t="shared" si="28"/>
        <v>625382</v>
      </c>
      <c r="J52" s="238">
        <f>SUM(J53,J75,J173,J187)</f>
        <v>0</v>
      </c>
      <c r="K52" s="236">
        <f t="shared" ref="K52:L52" si="29">SUM(K53,K75,K173,K187)</f>
        <v>0</v>
      </c>
      <c r="L52" s="237">
        <f t="shared" si="29"/>
        <v>0</v>
      </c>
      <c r="M52" s="234">
        <f>SUM(M53,M75,M173,M187)</f>
        <v>0</v>
      </c>
      <c r="N52" s="240">
        <f t="shared" ref="N52:O52" si="30">SUM(N53,N75,N173,N187)</f>
        <v>0</v>
      </c>
      <c r="O52" s="239">
        <f t="shared" si="30"/>
        <v>0</v>
      </c>
      <c r="P52" s="241"/>
    </row>
    <row r="53" spans="1:16" s="34" customFormat="1" hidden="1" x14ac:dyDescent="0.25">
      <c r="A53" s="242">
        <v>1000</v>
      </c>
      <c r="B53" s="242" t="s">
        <v>72</v>
      </c>
      <c r="C53" s="243">
        <f t="shared" si="4"/>
        <v>0</v>
      </c>
      <c r="D53" s="244">
        <f>SUM(D54,D67)</f>
        <v>0</v>
      </c>
      <c r="E53" s="249">
        <f t="shared" ref="E53:F53" si="31">SUM(E54,E67)</f>
        <v>0</v>
      </c>
      <c r="F53" s="476">
        <f t="shared" si="31"/>
        <v>0</v>
      </c>
      <c r="G53" s="244">
        <f>SUM(G54,G67)</f>
        <v>0</v>
      </c>
      <c r="H53" s="247">
        <f t="shared" ref="H53:I53" si="32">SUM(H54,H67)</f>
        <v>0</v>
      </c>
      <c r="I53" s="248">
        <f t="shared" si="32"/>
        <v>0</v>
      </c>
      <c r="J53" s="247">
        <f>SUM(J54,J67)</f>
        <v>0</v>
      </c>
      <c r="K53" s="249">
        <f t="shared" ref="K53:L53" si="33">SUM(K54,K67)</f>
        <v>0</v>
      </c>
      <c r="L53" s="461">
        <f t="shared" si="33"/>
        <v>0</v>
      </c>
      <c r="M53" s="243">
        <f>SUM(M54,M67)</f>
        <v>0</v>
      </c>
      <c r="N53" s="249">
        <f t="shared" ref="N53:O53" si="34">SUM(N54,N67)</f>
        <v>0</v>
      </c>
      <c r="O53" s="248">
        <f t="shared" si="34"/>
        <v>0</v>
      </c>
      <c r="P53" s="250"/>
    </row>
    <row r="54" spans="1:16" hidden="1" x14ac:dyDescent="0.25">
      <c r="A54" s="90">
        <v>1100</v>
      </c>
      <c r="B54" s="251" t="s">
        <v>73</v>
      </c>
      <c r="C54" s="91">
        <f t="shared" si="4"/>
        <v>0</v>
      </c>
      <c r="D54" s="252">
        <f>SUM(D55,D58,D66)</f>
        <v>0</v>
      </c>
      <c r="E54" s="104">
        <f t="shared" ref="E54:F54" si="35">SUM(E55,E58,E66)</f>
        <v>0</v>
      </c>
      <c r="F54" s="435">
        <f t="shared" si="35"/>
        <v>0</v>
      </c>
      <c r="G54" s="252">
        <f>SUM(G55,G58,G66)</f>
        <v>0</v>
      </c>
      <c r="H54" s="103">
        <f t="shared" ref="H54:I54" si="36">SUM(H55,H58,H66)</f>
        <v>0</v>
      </c>
      <c r="I54" s="105">
        <f t="shared" si="36"/>
        <v>0</v>
      </c>
      <c r="J54" s="103">
        <f>SUM(J55,J58,J66)</f>
        <v>0</v>
      </c>
      <c r="K54" s="104">
        <f t="shared" ref="K54:L54" si="37">SUM(K55,K58,K66)</f>
        <v>0</v>
      </c>
      <c r="L54" s="438">
        <f t="shared" si="37"/>
        <v>0</v>
      </c>
      <c r="M54" s="254">
        <f>SUM(M55,M58,M66)</f>
        <v>0</v>
      </c>
      <c r="N54" s="255">
        <f t="shared" ref="N54:O54" si="38">SUM(N55,N58,N66)</f>
        <v>0</v>
      </c>
      <c r="O54" s="256">
        <f t="shared" si="38"/>
        <v>0</v>
      </c>
      <c r="P54" s="257"/>
    </row>
    <row r="55" spans="1:16" hidden="1" x14ac:dyDescent="0.25">
      <c r="A55" s="258">
        <v>1110</v>
      </c>
      <c r="B55" s="191" t="s">
        <v>74</v>
      </c>
      <c r="C55" s="199">
        <f t="shared" si="4"/>
        <v>0</v>
      </c>
      <c r="D55" s="259">
        <f>SUM(D56:D57)</f>
        <v>0</v>
      </c>
      <c r="E55" s="264">
        <f t="shared" ref="E55:F55" si="39">SUM(E56:E57)</f>
        <v>0</v>
      </c>
      <c r="F55" s="462">
        <f t="shared" si="39"/>
        <v>0</v>
      </c>
      <c r="G55" s="259">
        <f>SUM(G56:G57)</f>
        <v>0</v>
      </c>
      <c r="H55" s="262">
        <f t="shared" ref="H55:I55" si="40">SUM(H56:H57)</f>
        <v>0</v>
      </c>
      <c r="I55" s="263">
        <f t="shared" si="40"/>
        <v>0</v>
      </c>
      <c r="J55" s="262">
        <f>SUM(J56:J57)</f>
        <v>0</v>
      </c>
      <c r="K55" s="264">
        <f t="shared" ref="K55:L55" si="41">SUM(K56:K57)</f>
        <v>0</v>
      </c>
      <c r="L55" s="463">
        <f t="shared" si="41"/>
        <v>0</v>
      </c>
      <c r="M55" s="199">
        <f>SUM(M56:M57)</f>
        <v>0</v>
      </c>
      <c r="N55" s="264">
        <f t="shared" ref="N55:O55" si="42">SUM(N56:N57)</f>
        <v>0</v>
      </c>
      <c r="O55" s="263">
        <f t="shared" si="42"/>
        <v>0</v>
      </c>
      <c r="P55" s="265"/>
    </row>
    <row r="56" spans="1:16" hidden="1" x14ac:dyDescent="0.25">
      <c r="A56" s="56">
        <v>1111</v>
      </c>
      <c r="B56" s="107" t="s">
        <v>75</v>
      </c>
      <c r="C56" s="108">
        <f t="shared" si="4"/>
        <v>0</v>
      </c>
      <c r="D56" s="266"/>
      <c r="E56" s="115"/>
      <c r="F56" s="464">
        <f t="shared" ref="F56:F57" si="43">D56+E56</f>
        <v>0</v>
      </c>
      <c r="G56" s="266"/>
      <c r="H56" s="114"/>
      <c r="I56" s="269">
        <f t="shared" ref="I56:I57" si="44">G56+H56</f>
        <v>0</v>
      </c>
      <c r="J56" s="114"/>
      <c r="K56" s="115"/>
      <c r="L56" s="465">
        <f t="shared" ref="L56:L57" si="45">J56+K56</f>
        <v>0</v>
      </c>
      <c r="M56" s="270"/>
      <c r="N56" s="115"/>
      <c r="O56" s="269">
        <f>M56+N56</f>
        <v>0</v>
      </c>
      <c r="P56" s="271"/>
    </row>
    <row r="57" spans="1:16" ht="24" hidden="1" customHeight="1" x14ac:dyDescent="0.25">
      <c r="A57" s="67">
        <v>1119</v>
      </c>
      <c r="B57" s="119" t="s">
        <v>76</v>
      </c>
      <c r="C57" s="120">
        <f t="shared" si="4"/>
        <v>0</v>
      </c>
      <c r="D57" s="272"/>
      <c r="E57" s="127"/>
      <c r="F57" s="429">
        <f t="shared" si="43"/>
        <v>0</v>
      </c>
      <c r="G57" s="272"/>
      <c r="H57" s="126"/>
      <c r="I57" s="274">
        <f t="shared" si="44"/>
        <v>0</v>
      </c>
      <c r="J57" s="126"/>
      <c r="K57" s="127"/>
      <c r="L57" s="466">
        <f t="shared" si="45"/>
        <v>0</v>
      </c>
      <c r="M57" s="275"/>
      <c r="N57" s="127"/>
      <c r="O57" s="274">
        <f>M57+N57</f>
        <v>0</v>
      </c>
      <c r="P57" s="276"/>
    </row>
    <row r="58" spans="1:16" hidden="1" x14ac:dyDescent="0.25">
      <c r="A58" s="277">
        <v>1140</v>
      </c>
      <c r="B58" s="119" t="s">
        <v>77</v>
      </c>
      <c r="C58" s="120">
        <f t="shared" si="4"/>
        <v>0</v>
      </c>
      <c r="D58" s="278">
        <f>SUM(D59:D65)</f>
        <v>0</v>
      </c>
      <c r="E58" s="281">
        <f t="shared" ref="E58:F58" si="46">SUM(E59:E65)</f>
        <v>0</v>
      </c>
      <c r="F58" s="429">
        <f t="shared" si="46"/>
        <v>0</v>
      </c>
      <c r="G58" s="278">
        <f>SUM(G59:G65)</f>
        <v>0</v>
      </c>
      <c r="H58" s="280">
        <f t="shared" ref="H58:I58" si="47">SUM(H59:H65)</f>
        <v>0</v>
      </c>
      <c r="I58" s="274">
        <f t="shared" si="47"/>
        <v>0</v>
      </c>
      <c r="J58" s="280">
        <f>SUM(J59:J65)</f>
        <v>0</v>
      </c>
      <c r="K58" s="281">
        <f t="shared" ref="K58:L58" si="48">SUM(K59:K65)</f>
        <v>0</v>
      </c>
      <c r="L58" s="466">
        <f t="shared" si="48"/>
        <v>0</v>
      </c>
      <c r="M58" s="120">
        <f>SUM(M59:M65)</f>
        <v>0</v>
      </c>
      <c r="N58" s="281">
        <f t="shared" ref="N58:O58" si="49">SUM(N59:N65)</f>
        <v>0</v>
      </c>
      <c r="O58" s="274">
        <f t="shared" si="49"/>
        <v>0</v>
      </c>
      <c r="P58" s="276"/>
    </row>
    <row r="59" spans="1:16" hidden="1" x14ac:dyDescent="0.25">
      <c r="A59" s="67">
        <v>1141</v>
      </c>
      <c r="B59" s="119" t="s">
        <v>78</v>
      </c>
      <c r="C59" s="120">
        <f t="shared" si="4"/>
        <v>0</v>
      </c>
      <c r="D59" s="272"/>
      <c r="E59" s="127"/>
      <c r="F59" s="429">
        <f t="shared" ref="F59:F66" si="50">D59+E59</f>
        <v>0</v>
      </c>
      <c r="G59" s="272"/>
      <c r="H59" s="126"/>
      <c r="I59" s="274">
        <f t="shared" ref="I59:I66" si="51">G59+H59</f>
        <v>0</v>
      </c>
      <c r="J59" s="126"/>
      <c r="K59" s="127"/>
      <c r="L59" s="466">
        <f t="shared" ref="L59:L66" si="52">J59+K59</f>
        <v>0</v>
      </c>
      <c r="M59" s="275"/>
      <c r="N59" s="127"/>
      <c r="O59" s="274">
        <f t="shared" ref="O59:O66" si="53">M59+N59</f>
        <v>0</v>
      </c>
      <c r="P59" s="276"/>
    </row>
    <row r="60" spans="1:16" ht="24.75" hidden="1" customHeight="1" x14ac:dyDescent="0.25">
      <c r="A60" s="67">
        <v>1142</v>
      </c>
      <c r="B60" s="119" t="s">
        <v>79</v>
      </c>
      <c r="C60" s="120">
        <f t="shared" si="4"/>
        <v>0</v>
      </c>
      <c r="D60" s="272"/>
      <c r="E60" s="127"/>
      <c r="F60" s="429">
        <f t="shared" si="50"/>
        <v>0</v>
      </c>
      <c r="G60" s="272"/>
      <c r="H60" s="126"/>
      <c r="I60" s="274">
        <f t="shared" si="51"/>
        <v>0</v>
      </c>
      <c r="J60" s="126"/>
      <c r="K60" s="127"/>
      <c r="L60" s="466">
        <f>J60+K60</f>
        <v>0</v>
      </c>
      <c r="M60" s="275"/>
      <c r="N60" s="127"/>
      <c r="O60" s="274">
        <f t="shared" si="53"/>
        <v>0</v>
      </c>
      <c r="P60" s="276"/>
    </row>
    <row r="61" spans="1:16" ht="24" hidden="1" x14ac:dyDescent="0.25">
      <c r="A61" s="67">
        <v>1145</v>
      </c>
      <c r="B61" s="119" t="s">
        <v>80</v>
      </c>
      <c r="C61" s="120">
        <f t="shared" si="4"/>
        <v>0</v>
      </c>
      <c r="D61" s="272"/>
      <c r="E61" s="127"/>
      <c r="F61" s="429">
        <f t="shared" si="50"/>
        <v>0</v>
      </c>
      <c r="G61" s="272"/>
      <c r="H61" s="126"/>
      <c r="I61" s="274">
        <f t="shared" si="51"/>
        <v>0</v>
      </c>
      <c r="J61" s="126"/>
      <c r="K61" s="127"/>
      <c r="L61" s="466">
        <f t="shared" si="52"/>
        <v>0</v>
      </c>
      <c r="M61" s="275"/>
      <c r="N61" s="127"/>
      <c r="O61" s="274">
        <f>M61+N61</f>
        <v>0</v>
      </c>
      <c r="P61" s="276"/>
    </row>
    <row r="62" spans="1:16" ht="27.75" hidden="1" customHeight="1" x14ac:dyDescent="0.25">
      <c r="A62" s="67">
        <v>1146</v>
      </c>
      <c r="B62" s="119" t="s">
        <v>81</v>
      </c>
      <c r="C62" s="120">
        <f t="shared" si="4"/>
        <v>0</v>
      </c>
      <c r="D62" s="272"/>
      <c r="E62" s="127"/>
      <c r="F62" s="429">
        <f t="shared" si="50"/>
        <v>0</v>
      </c>
      <c r="G62" s="272"/>
      <c r="H62" s="126"/>
      <c r="I62" s="274">
        <f t="shared" si="51"/>
        <v>0</v>
      </c>
      <c r="J62" s="126"/>
      <c r="K62" s="127"/>
      <c r="L62" s="466">
        <f t="shared" si="52"/>
        <v>0</v>
      </c>
      <c r="M62" s="275"/>
      <c r="N62" s="127"/>
      <c r="O62" s="274">
        <f t="shared" si="53"/>
        <v>0</v>
      </c>
      <c r="P62" s="276"/>
    </row>
    <row r="63" spans="1:16" hidden="1" x14ac:dyDescent="0.25">
      <c r="A63" s="67">
        <v>1147</v>
      </c>
      <c r="B63" s="119" t="s">
        <v>82</v>
      </c>
      <c r="C63" s="120">
        <f t="shared" si="4"/>
        <v>0</v>
      </c>
      <c r="D63" s="272"/>
      <c r="E63" s="127"/>
      <c r="F63" s="429">
        <f t="shared" si="50"/>
        <v>0</v>
      </c>
      <c r="G63" s="272"/>
      <c r="H63" s="126"/>
      <c r="I63" s="274">
        <f t="shared" si="51"/>
        <v>0</v>
      </c>
      <c r="J63" s="126"/>
      <c r="K63" s="127"/>
      <c r="L63" s="466">
        <f t="shared" si="52"/>
        <v>0</v>
      </c>
      <c r="M63" s="275"/>
      <c r="N63" s="127"/>
      <c r="O63" s="274">
        <f t="shared" si="53"/>
        <v>0</v>
      </c>
      <c r="P63" s="276"/>
    </row>
    <row r="64" spans="1:16" hidden="1" x14ac:dyDescent="0.25">
      <c r="A64" s="67">
        <v>1148</v>
      </c>
      <c r="B64" s="119" t="s">
        <v>83</v>
      </c>
      <c r="C64" s="120">
        <f t="shared" si="4"/>
        <v>0</v>
      </c>
      <c r="D64" s="272"/>
      <c r="E64" s="127"/>
      <c r="F64" s="429">
        <f t="shared" si="50"/>
        <v>0</v>
      </c>
      <c r="G64" s="272"/>
      <c r="H64" s="126"/>
      <c r="I64" s="274">
        <f t="shared" si="51"/>
        <v>0</v>
      </c>
      <c r="J64" s="126"/>
      <c r="K64" s="127"/>
      <c r="L64" s="466">
        <f t="shared" si="52"/>
        <v>0</v>
      </c>
      <c r="M64" s="275"/>
      <c r="N64" s="127"/>
      <c r="O64" s="274">
        <f t="shared" si="53"/>
        <v>0</v>
      </c>
      <c r="P64" s="276"/>
    </row>
    <row r="65" spans="1:16" ht="24" hidden="1" customHeight="1" x14ac:dyDescent="0.25">
      <c r="A65" s="67">
        <v>1149</v>
      </c>
      <c r="B65" s="119" t="s">
        <v>84</v>
      </c>
      <c r="C65" s="120">
        <f>F65+I65+L65+O65</f>
        <v>0</v>
      </c>
      <c r="D65" s="272"/>
      <c r="E65" s="127"/>
      <c r="F65" s="429">
        <f t="shared" si="50"/>
        <v>0</v>
      </c>
      <c r="G65" s="272"/>
      <c r="H65" s="126"/>
      <c r="I65" s="274">
        <f t="shared" si="51"/>
        <v>0</v>
      </c>
      <c r="J65" s="126"/>
      <c r="K65" s="127"/>
      <c r="L65" s="466">
        <f t="shared" si="52"/>
        <v>0</v>
      </c>
      <c r="M65" s="275"/>
      <c r="N65" s="127"/>
      <c r="O65" s="274">
        <f t="shared" si="53"/>
        <v>0</v>
      </c>
      <c r="P65" s="276"/>
    </row>
    <row r="66" spans="1:16" ht="36" hidden="1" x14ac:dyDescent="0.25">
      <c r="A66" s="258">
        <v>1150</v>
      </c>
      <c r="B66" s="191" t="s">
        <v>85</v>
      </c>
      <c r="C66" s="199">
        <f>F66+I66+L66+O66</f>
        <v>0</v>
      </c>
      <c r="D66" s="282"/>
      <c r="E66" s="285"/>
      <c r="F66" s="462">
        <f t="shared" si="50"/>
        <v>0</v>
      </c>
      <c r="G66" s="282"/>
      <c r="H66" s="284"/>
      <c r="I66" s="263">
        <f t="shared" si="51"/>
        <v>0</v>
      </c>
      <c r="J66" s="284"/>
      <c r="K66" s="285"/>
      <c r="L66" s="463">
        <f t="shared" si="52"/>
        <v>0</v>
      </c>
      <c r="M66" s="286"/>
      <c r="N66" s="285"/>
      <c r="O66" s="263">
        <f t="shared" si="53"/>
        <v>0</v>
      </c>
      <c r="P66" s="265"/>
    </row>
    <row r="67" spans="1:16" ht="24" hidden="1" x14ac:dyDescent="0.25">
      <c r="A67" s="90">
        <v>1200</v>
      </c>
      <c r="B67" s="251" t="s">
        <v>86</v>
      </c>
      <c r="C67" s="91">
        <f t="shared" si="4"/>
        <v>0</v>
      </c>
      <c r="D67" s="252">
        <f>SUM(D68:D69)</f>
        <v>0</v>
      </c>
      <c r="E67" s="104">
        <f t="shared" ref="E67:F67" si="54">SUM(E68:E69)</f>
        <v>0</v>
      </c>
      <c r="F67" s="435">
        <f t="shared" si="54"/>
        <v>0</v>
      </c>
      <c r="G67" s="252">
        <f>SUM(G68:G69)</f>
        <v>0</v>
      </c>
      <c r="H67" s="103">
        <f t="shared" ref="H67:I67" si="55">SUM(H68:H69)</f>
        <v>0</v>
      </c>
      <c r="I67" s="105">
        <f t="shared" si="55"/>
        <v>0</v>
      </c>
      <c r="J67" s="103">
        <f>SUM(J68:J69)</f>
        <v>0</v>
      </c>
      <c r="K67" s="104">
        <f t="shared" ref="K67:L67" si="56">SUM(K68:K69)</f>
        <v>0</v>
      </c>
      <c r="L67" s="438">
        <f t="shared" si="56"/>
        <v>0</v>
      </c>
      <c r="M67" s="91">
        <f>SUM(M68:M69)</f>
        <v>0</v>
      </c>
      <c r="N67" s="104">
        <f t="shared" ref="N67:O67" si="57">SUM(N68:N69)</f>
        <v>0</v>
      </c>
      <c r="O67" s="105">
        <f t="shared" si="57"/>
        <v>0</v>
      </c>
      <c r="P67" s="287"/>
    </row>
    <row r="68" spans="1:16" ht="24" hidden="1" x14ac:dyDescent="0.25">
      <c r="A68" s="630">
        <v>1210</v>
      </c>
      <c r="B68" s="107" t="s">
        <v>87</v>
      </c>
      <c r="C68" s="108">
        <f t="shared" si="4"/>
        <v>0</v>
      </c>
      <c r="D68" s="266"/>
      <c r="E68" s="115"/>
      <c r="F68" s="464">
        <f>D68+E68</f>
        <v>0</v>
      </c>
      <c r="G68" s="266"/>
      <c r="H68" s="114"/>
      <c r="I68" s="269">
        <f>G68+H68</f>
        <v>0</v>
      </c>
      <c r="J68" s="114"/>
      <c r="K68" s="115"/>
      <c r="L68" s="465">
        <f>J68+K68</f>
        <v>0</v>
      </c>
      <c r="M68" s="270"/>
      <c r="N68" s="115"/>
      <c r="O68" s="269">
        <f>M68+N68</f>
        <v>0</v>
      </c>
      <c r="P68" s="271"/>
    </row>
    <row r="69" spans="1:16" ht="24" hidden="1" x14ac:dyDescent="0.25">
      <c r="A69" s="277">
        <v>1220</v>
      </c>
      <c r="B69" s="119" t="s">
        <v>88</v>
      </c>
      <c r="C69" s="120">
        <f t="shared" si="4"/>
        <v>0</v>
      </c>
      <c r="D69" s="278">
        <f>SUM(D70:D74)</f>
        <v>0</v>
      </c>
      <c r="E69" s="281">
        <f t="shared" ref="E69:F69" si="58">SUM(E70:E74)</f>
        <v>0</v>
      </c>
      <c r="F69" s="429">
        <f t="shared" si="58"/>
        <v>0</v>
      </c>
      <c r="G69" s="278">
        <f>SUM(G70:G74)</f>
        <v>0</v>
      </c>
      <c r="H69" s="280">
        <f t="shared" ref="H69:I69" si="59">SUM(H70:H74)</f>
        <v>0</v>
      </c>
      <c r="I69" s="274">
        <f t="shared" si="59"/>
        <v>0</v>
      </c>
      <c r="J69" s="280">
        <f>SUM(J70:J74)</f>
        <v>0</v>
      </c>
      <c r="K69" s="281">
        <f t="shared" ref="K69:L69" si="60">SUM(K70:K74)</f>
        <v>0</v>
      </c>
      <c r="L69" s="466">
        <f t="shared" si="60"/>
        <v>0</v>
      </c>
      <c r="M69" s="120">
        <f>SUM(M70:M74)</f>
        <v>0</v>
      </c>
      <c r="N69" s="281">
        <f t="shared" ref="N69:O69" si="61">SUM(N70:N74)</f>
        <v>0</v>
      </c>
      <c r="O69" s="274">
        <f t="shared" si="61"/>
        <v>0</v>
      </c>
      <c r="P69" s="276"/>
    </row>
    <row r="70" spans="1:16" ht="48" hidden="1" x14ac:dyDescent="0.25">
      <c r="A70" s="67">
        <v>1221</v>
      </c>
      <c r="B70" s="119" t="s">
        <v>89</v>
      </c>
      <c r="C70" s="120">
        <f t="shared" si="4"/>
        <v>0</v>
      </c>
      <c r="D70" s="272"/>
      <c r="E70" s="127"/>
      <c r="F70" s="429">
        <f t="shared" ref="F70:F74" si="62">D70+E70</f>
        <v>0</v>
      </c>
      <c r="G70" s="272"/>
      <c r="H70" s="126"/>
      <c r="I70" s="274">
        <f t="shared" ref="I70:I74" si="63">G70+H70</f>
        <v>0</v>
      </c>
      <c r="J70" s="126"/>
      <c r="K70" s="127"/>
      <c r="L70" s="466">
        <f t="shared" ref="L70:L74" si="64">J70+K70</f>
        <v>0</v>
      </c>
      <c r="M70" s="275"/>
      <c r="N70" s="127"/>
      <c r="O70" s="274">
        <f t="shared" ref="O70:O74" si="65">M70+N70</f>
        <v>0</v>
      </c>
      <c r="P70" s="276"/>
    </row>
    <row r="71" spans="1:16" hidden="1" x14ac:dyDescent="0.25">
      <c r="A71" s="67">
        <v>1223</v>
      </c>
      <c r="B71" s="119" t="s">
        <v>90</v>
      </c>
      <c r="C71" s="120">
        <f t="shared" si="4"/>
        <v>0</v>
      </c>
      <c r="D71" s="272"/>
      <c r="E71" s="127"/>
      <c r="F71" s="429">
        <f t="shared" si="62"/>
        <v>0</v>
      </c>
      <c r="G71" s="272"/>
      <c r="H71" s="126"/>
      <c r="I71" s="274">
        <f t="shared" si="63"/>
        <v>0</v>
      </c>
      <c r="J71" s="126"/>
      <c r="K71" s="127"/>
      <c r="L71" s="466">
        <f t="shared" si="64"/>
        <v>0</v>
      </c>
      <c r="M71" s="275"/>
      <c r="N71" s="127"/>
      <c r="O71" s="274">
        <f t="shared" si="65"/>
        <v>0</v>
      </c>
      <c r="P71" s="276"/>
    </row>
    <row r="72" spans="1:16" hidden="1" x14ac:dyDescent="0.25">
      <c r="A72" s="67">
        <v>1225</v>
      </c>
      <c r="B72" s="119" t="s">
        <v>91</v>
      </c>
      <c r="C72" s="120">
        <f t="shared" si="4"/>
        <v>0</v>
      </c>
      <c r="D72" s="272"/>
      <c r="E72" s="127"/>
      <c r="F72" s="429">
        <f t="shared" si="62"/>
        <v>0</v>
      </c>
      <c r="G72" s="272"/>
      <c r="H72" s="126"/>
      <c r="I72" s="274">
        <f t="shared" si="63"/>
        <v>0</v>
      </c>
      <c r="J72" s="126"/>
      <c r="K72" s="127"/>
      <c r="L72" s="466">
        <f t="shared" si="64"/>
        <v>0</v>
      </c>
      <c r="M72" s="275"/>
      <c r="N72" s="127"/>
      <c r="O72" s="274">
        <f t="shared" si="65"/>
        <v>0</v>
      </c>
      <c r="P72" s="276"/>
    </row>
    <row r="73" spans="1:16" ht="36" hidden="1" x14ac:dyDescent="0.25">
      <c r="A73" s="67">
        <v>1227</v>
      </c>
      <c r="B73" s="119" t="s">
        <v>92</v>
      </c>
      <c r="C73" s="120">
        <f t="shared" si="4"/>
        <v>0</v>
      </c>
      <c r="D73" s="272"/>
      <c r="E73" s="127"/>
      <c r="F73" s="429">
        <f t="shared" si="62"/>
        <v>0</v>
      </c>
      <c r="G73" s="272"/>
      <c r="H73" s="126"/>
      <c r="I73" s="274">
        <f t="shared" si="63"/>
        <v>0</v>
      </c>
      <c r="J73" s="126"/>
      <c r="K73" s="127"/>
      <c r="L73" s="466">
        <f t="shared" si="64"/>
        <v>0</v>
      </c>
      <c r="M73" s="275"/>
      <c r="N73" s="127"/>
      <c r="O73" s="274">
        <f t="shared" si="65"/>
        <v>0</v>
      </c>
      <c r="P73" s="276"/>
    </row>
    <row r="74" spans="1:16" ht="48" hidden="1" x14ac:dyDescent="0.25">
      <c r="A74" s="67">
        <v>1228</v>
      </c>
      <c r="B74" s="119" t="s">
        <v>93</v>
      </c>
      <c r="C74" s="120">
        <f t="shared" si="4"/>
        <v>0</v>
      </c>
      <c r="D74" s="272"/>
      <c r="E74" s="127"/>
      <c r="F74" s="429">
        <f t="shared" si="62"/>
        <v>0</v>
      </c>
      <c r="G74" s="272"/>
      <c r="H74" s="126"/>
      <c r="I74" s="274">
        <f t="shared" si="63"/>
        <v>0</v>
      </c>
      <c r="J74" s="126"/>
      <c r="K74" s="127"/>
      <c r="L74" s="466">
        <f t="shared" si="64"/>
        <v>0</v>
      </c>
      <c r="M74" s="275"/>
      <c r="N74" s="127"/>
      <c r="O74" s="274">
        <f t="shared" si="65"/>
        <v>0</v>
      </c>
      <c r="P74" s="276"/>
    </row>
    <row r="75" spans="1:16" x14ac:dyDescent="0.25">
      <c r="A75" s="242">
        <v>2000</v>
      </c>
      <c r="B75" s="242" t="s">
        <v>94</v>
      </c>
      <c r="C75" s="243">
        <f t="shared" si="4"/>
        <v>1421347</v>
      </c>
      <c r="D75" s="244">
        <f>SUM(D76,D83,D130,D164,D165,D172)</f>
        <v>820112</v>
      </c>
      <c r="E75" s="245">
        <f t="shared" ref="E75:F75" si="66">SUM(E76,E83,E130,E164,E165,E172)</f>
        <v>-24147</v>
      </c>
      <c r="F75" s="246">
        <f t="shared" si="66"/>
        <v>795965</v>
      </c>
      <c r="G75" s="244">
        <f>SUM(G76,G83,G130,G164,G165,G172)</f>
        <v>625382</v>
      </c>
      <c r="H75" s="461">
        <f t="shared" ref="H75:I75" si="67">SUM(H76,H83,H130,H164,H165,H172)</f>
        <v>0</v>
      </c>
      <c r="I75" s="246">
        <f t="shared" si="67"/>
        <v>625382</v>
      </c>
      <c r="J75" s="247">
        <f>SUM(J76,J83,J130,J164,J165,J172)</f>
        <v>0</v>
      </c>
      <c r="K75" s="245">
        <f t="shared" ref="K75:L75" si="68">SUM(K76,K83,K130,K164,K165,K172)</f>
        <v>0</v>
      </c>
      <c r="L75" s="246">
        <f t="shared" si="68"/>
        <v>0</v>
      </c>
      <c r="M75" s="243">
        <f>SUM(M76,M83,M130,M164,M165,M172)</f>
        <v>0</v>
      </c>
      <c r="N75" s="249">
        <f t="shared" ref="N75:O75" si="69">SUM(N76,N83,N130,N164,N165,N172)</f>
        <v>0</v>
      </c>
      <c r="O75" s="248">
        <f t="shared" si="69"/>
        <v>0</v>
      </c>
      <c r="P75" s="250"/>
    </row>
    <row r="76" spans="1:16" ht="24" hidden="1" x14ac:dyDescent="0.25">
      <c r="A76" s="90">
        <v>2100</v>
      </c>
      <c r="B76" s="251" t="s">
        <v>95</v>
      </c>
      <c r="C76" s="91">
        <f t="shared" si="4"/>
        <v>0</v>
      </c>
      <c r="D76" s="252">
        <f>SUM(D77,D80)</f>
        <v>0</v>
      </c>
      <c r="E76" s="104">
        <f t="shared" ref="E76:F76" si="70">SUM(E77,E80)</f>
        <v>0</v>
      </c>
      <c r="F76" s="435">
        <f t="shared" si="70"/>
        <v>0</v>
      </c>
      <c r="G76" s="252">
        <f>SUM(G77,G80)</f>
        <v>0</v>
      </c>
      <c r="H76" s="103">
        <f t="shared" ref="H76:I76" si="71">SUM(H77,H80)</f>
        <v>0</v>
      </c>
      <c r="I76" s="105">
        <f t="shared" si="71"/>
        <v>0</v>
      </c>
      <c r="J76" s="103">
        <f>SUM(J77,J80)</f>
        <v>0</v>
      </c>
      <c r="K76" s="104">
        <f t="shared" ref="K76:L76" si="72">SUM(K77,K80)</f>
        <v>0</v>
      </c>
      <c r="L76" s="438">
        <f t="shared" si="72"/>
        <v>0</v>
      </c>
      <c r="M76" s="91">
        <f>SUM(M77,M80)</f>
        <v>0</v>
      </c>
      <c r="N76" s="104">
        <f t="shared" ref="N76:O76" si="73">SUM(N77,N80)</f>
        <v>0</v>
      </c>
      <c r="O76" s="105">
        <f t="shared" si="73"/>
        <v>0</v>
      </c>
      <c r="P76" s="287"/>
    </row>
    <row r="77" spans="1:16" ht="24" hidden="1" x14ac:dyDescent="0.25">
      <c r="A77" s="630">
        <v>2110</v>
      </c>
      <c r="B77" s="107" t="s">
        <v>96</v>
      </c>
      <c r="C77" s="108">
        <f t="shared" si="4"/>
        <v>0</v>
      </c>
      <c r="D77" s="289">
        <f>SUM(D78:D79)</f>
        <v>0</v>
      </c>
      <c r="E77" s="292">
        <f t="shared" ref="E77:F77" si="74">SUM(E78:E79)</f>
        <v>0</v>
      </c>
      <c r="F77" s="464">
        <f t="shared" si="74"/>
        <v>0</v>
      </c>
      <c r="G77" s="289">
        <f>SUM(G78:G79)</f>
        <v>0</v>
      </c>
      <c r="H77" s="291">
        <f t="shared" ref="H77:I77" si="75">SUM(H78:H79)</f>
        <v>0</v>
      </c>
      <c r="I77" s="269">
        <f t="shared" si="75"/>
        <v>0</v>
      </c>
      <c r="J77" s="291">
        <f>SUM(J78:J79)</f>
        <v>0</v>
      </c>
      <c r="K77" s="292">
        <f t="shared" ref="K77:L77" si="76">SUM(K78:K79)</f>
        <v>0</v>
      </c>
      <c r="L77" s="465">
        <f t="shared" si="76"/>
        <v>0</v>
      </c>
      <c r="M77" s="108">
        <f>SUM(M78:M79)</f>
        <v>0</v>
      </c>
      <c r="N77" s="292">
        <f t="shared" ref="N77:O77" si="77">SUM(N78:N79)</f>
        <v>0</v>
      </c>
      <c r="O77" s="269">
        <f t="shared" si="77"/>
        <v>0</v>
      </c>
      <c r="P77" s="271"/>
    </row>
    <row r="78" spans="1:16" hidden="1" x14ac:dyDescent="0.25">
      <c r="A78" s="67">
        <v>2111</v>
      </c>
      <c r="B78" s="119" t="s">
        <v>97</v>
      </c>
      <c r="C78" s="120">
        <f t="shared" si="4"/>
        <v>0</v>
      </c>
      <c r="D78" s="272"/>
      <c r="E78" s="127"/>
      <c r="F78" s="429">
        <f t="shared" ref="F78:F79" si="78">D78+E78</f>
        <v>0</v>
      </c>
      <c r="G78" s="272"/>
      <c r="H78" s="126"/>
      <c r="I78" s="274">
        <f t="shared" ref="I78:I79" si="79">G78+H78</f>
        <v>0</v>
      </c>
      <c r="J78" s="126"/>
      <c r="K78" s="127"/>
      <c r="L78" s="466">
        <f t="shared" ref="L78:L79" si="80">J78+K78</f>
        <v>0</v>
      </c>
      <c r="M78" s="275"/>
      <c r="N78" s="127"/>
      <c r="O78" s="274">
        <f t="shared" ref="O78:O79" si="81">M78+N78</f>
        <v>0</v>
      </c>
      <c r="P78" s="276"/>
    </row>
    <row r="79" spans="1:16" ht="24" hidden="1" x14ac:dyDescent="0.25">
      <c r="A79" s="67">
        <v>2112</v>
      </c>
      <c r="B79" s="119" t="s">
        <v>98</v>
      </c>
      <c r="C79" s="120">
        <f t="shared" si="4"/>
        <v>0</v>
      </c>
      <c r="D79" s="272"/>
      <c r="E79" s="127"/>
      <c r="F79" s="429">
        <f t="shared" si="78"/>
        <v>0</v>
      </c>
      <c r="G79" s="272"/>
      <c r="H79" s="126"/>
      <c r="I79" s="274">
        <f t="shared" si="79"/>
        <v>0</v>
      </c>
      <c r="J79" s="126"/>
      <c r="K79" s="127"/>
      <c r="L79" s="466">
        <f t="shared" si="80"/>
        <v>0</v>
      </c>
      <c r="M79" s="275"/>
      <c r="N79" s="127"/>
      <c r="O79" s="274">
        <f t="shared" si="81"/>
        <v>0</v>
      </c>
      <c r="P79" s="276"/>
    </row>
    <row r="80" spans="1:16" ht="24" hidden="1" x14ac:dyDescent="0.25">
      <c r="A80" s="277">
        <v>2120</v>
      </c>
      <c r="B80" s="119" t="s">
        <v>99</v>
      </c>
      <c r="C80" s="120">
        <f t="shared" si="4"/>
        <v>0</v>
      </c>
      <c r="D80" s="278">
        <f>SUM(D81:D82)</f>
        <v>0</v>
      </c>
      <c r="E80" s="281">
        <f t="shared" ref="E80:F80" si="82">SUM(E81:E82)</f>
        <v>0</v>
      </c>
      <c r="F80" s="429">
        <f t="shared" si="82"/>
        <v>0</v>
      </c>
      <c r="G80" s="278">
        <f>SUM(G81:G82)</f>
        <v>0</v>
      </c>
      <c r="H80" s="280">
        <f t="shared" ref="H80:I80" si="83">SUM(H81:H82)</f>
        <v>0</v>
      </c>
      <c r="I80" s="274">
        <f t="shared" si="83"/>
        <v>0</v>
      </c>
      <c r="J80" s="280">
        <f>SUM(J81:J82)</f>
        <v>0</v>
      </c>
      <c r="K80" s="281">
        <f t="shared" ref="K80:L80" si="84">SUM(K81:K82)</f>
        <v>0</v>
      </c>
      <c r="L80" s="466">
        <f t="shared" si="84"/>
        <v>0</v>
      </c>
      <c r="M80" s="120">
        <f>SUM(M81:M82)</f>
        <v>0</v>
      </c>
      <c r="N80" s="281">
        <f t="shared" ref="N80:O80" si="85">SUM(N81:N82)</f>
        <v>0</v>
      </c>
      <c r="O80" s="274">
        <f t="shared" si="85"/>
        <v>0</v>
      </c>
      <c r="P80" s="276"/>
    </row>
    <row r="81" spans="1:16" hidden="1" x14ac:dyDescent="0.25">
      <c r="A81" s="67">
        <v>2121</v>
      </c>
      <c r="B81" s="119" t="s">
        <v>97</v>
      </c>
      <c r="C81" s="120">
        <f t="shared" si="4"/>
        <v>0</v>
      </c>
      <c r="D81" s="272"/>
      <c r="E81" s="127"/>
      <c r="F81" s="429">
        <f t="shared" ref="F81:F82" si="86">D81+E81</f>
        <v>0</v>
      </c>
      <c r="G81" s="272"/>
      <c r="H81" s="126"/>
      <c r="I81" s="274">
        <f t="shared" ref="I81:I82" si="87">G81+H81</f>
        <v>0</v>
      </c>
      <c r="J81" s="126"/>
      <c r="K81" s="127"/>
      <c r="L81" s="466">
        <f t="shared" ref="L81:L82" si="88">J81+K81</f>
        <v>0</v>
      </c>
      <c r="M81" s="275"/>
      <c r="N81" s="127"/>
      <c r="O81" s="274">
        <f t="shared" ref="O81:O82" si="89">M81+N81</f>
        <v>0</v>
      </c>
      <c r="P81" s="276"/>
    </row>
    <row r="82" spans="1:16" ht="24" hidden="1" x14ac:dyDescent="0.25">
      <c r="A82" s="67">
        <v>2122</v>
      </c>
      <c r="B82" s="119" t="s">
        <v>98</v>
      </c>
      <c r="C82" s="120">
        <f t="shared" si="4"/>
        <v>0</v>
      </c>
      <c r="D82" s="272"/>
      <c r="E82" s="127"/>
      <c r="F82" s="429">
        <f t="shared" si="86"/>
        <v>0</v>
      </c>
      <c r="G82" s="272"/>
      <c r="H82" s="126"/>
      <c r="I82" s="274">
        <f t="shared" si="87"/>
        <v>0</v>
      </c>
      <c r="J82" s="126"/>
      <c r="K82" s="127"/>
      <c r="L82" s="466">
        <f t="shared" si="88"/>
        <v>0</v>
      </c>
      <c r="M82" s="275"/>
      <c r="N82" s="127"/>
      <c r="O82" s="274">
        <f t="shared" si="89"/>
        <v>0</v>
      </c>
      <c r="P82" s="276"/>
    </row>
    <row r="83" spans="1:16" x14ac:dyDescent="0.25">
      <c r="A83" s="90">
        <v>2200</v>
      </c>
      <c r="B83" s="251" t="s">
        <v>100</v>
      </c>
      <c r="C83" s="91">
        <f t="shared" si="4"/>
        <v>1421347</v>
      </c>
      <c r="D83" s="252">
        <f>SUM(D84,D89,D95,D103,D112,D116,D122,D128)</f>
        <v>820112</v>
      </c>
      <c r="E83" s="253">
        <f t="shared" ref="E83:F83" si="90">SUM(E84,E89,E95,E103,E112,E116,E122,E128)</f>
        <v>-24147</v>
      </c>
      <c r="F83" s="94">
        <f t="shared" si="90"/>
        <v>795965</v>
      </c>
      <c r="G83" s="252">
        <f>SUM(G84,G89,G95,G103,G112,G116,G122,G128)</f>
        <v>625382</v>
      </c>
      <c r="H83" s="438">
        <f t="shared" ref="H83:I83" si="91">SUM(H84,H89,H95,H103,H112,H116,H122,H128)</f>
        <v>0</v>
      </c>
      <c r="I83" s="94">
        <f t="shared" si="91"/>
        <v>625382</v>
      </c>
      <c r="J83" s="103">
        <f>SUM(J84,J89,J95,J103,J112,J116,J122,J128)</f>
        <v>0</v>
      </c>
      <c r="K83" s="253">
        <f t="shared" ref="K83:L83" si="92">SUM(K84,K89,K95,K103,K112,K116,K122,K128)</f>
        <v>0</v>
      </c>
      <c r="L83" s="94">
        <f t="shared" si="92"/>
        <v>0</v>
      </c>
      <c r="M83" s="147">
        <f>SUM(M84,M89,M95,M103,M112,M116,M122,M128)</f>
        <v>0</v>
      </c>
      <c r="N83" s="293">
        <f t="shared" ref="N83:O83" si="93">SUM(N84,N89,N95,N103,N112,N116,N122,N128)</f>
        <v>0</v>
      </c>
      <c r="O83" s="294">
        <f t="shared" si="93"/>
        <v>0</v>
      </c>
      <c r="P83" s="295"/>
    </row>
    <row r="84" spans="1:16" ht="24" hidden="1" x14ac:dyDescent="0.25">
      <c r="A84" s="258">
        <v>2210</v>
      </c>
      <c r="B84" s="191" t="s">
        <v>101</v>
      </c>
      <c r="C84" s="199">
        <f t="shared" si="4"/>
        <v>0</v>
      </c>
      <c r="D84" s="259">
        <f>SUM(D85:D88)</f>
        <v>0</v>
      </c>
      <c r="E84" s="264">
        <f t="shared" ref="E84:F84" si="94">SUM(E85:E88)</f>
        <v>0</v>
      </c>
      <c r="F84" s="462">
        <f t="shared" si="94"/>
        <v>0</v>
      </c>
      <c r="G84" s="259">
        <f>SUM(G85:G88)</f>
        <v>0</v>
      </c>
      <c r="H84" s="262">
        <f t="shared" ref="H84:I84" si="95">SUM(H85:H88)</f>
        <v>0</v>
      </c>
      <c r="I84" s="263">
        <f t="shared" si="95"/>
        <v>0</v>
      </c>
      <c r="J84" s="262">
        <f>SUM(J85:J88)</f>
        <v>0</v>
      </c>
      <c r="K84" s="264">
        <f t="shared" ref="K84:L84" si="96">SUM(K85:K88)</f>
        <v>0</v>
      </c>
      <c r="L84" s="463">
        <f t="shared" si="96"/>
        <v>0</v>
      </c>
      <c r="M84" s="199">
        <f>SUM(M85:M88)</f>
        <v>0</v>
      </c>
      <c r="N84" s="264">
        <f t="shared" ref="N84:O84" si="97">SUM(N85:N88)</f>
        <v>0</v>
      </c>
      <c r="O84" s="263">
        <f t="shared" si="97"/>
        <v>0</v>
      </c>
      <c r="P84" s="265"/>
    </row>
    <row r="85" spans="1:16" ht="24" hidden="1" x14ac:dyDescent="0.25">
      <c r="A85" s="56">
        <v>2211</v>
      </c>
      <c r="B85" s="107" t="s">
        <v>102</v>
      </c>
      <c r="C85" s="108">
        <f t="shared" ref="C85:C148" si="98">F85+I85+L85+O85</f>
        <v>0</v>
      </c>
      <c r="D85" s="266"/>
      <c r="E85" s="115"/>
      <c r="F85" s="464">
        <f t="shared" ref="F85:F88" si="99">D85+E85</f>
        <v>0</v>
      </c>
      <c r="G85" s="266"/>
      <c r="H85" s="114"/>
      <c r="I85" s="269">
        <f t="shared" ref="I85:I88" si="100">G85+H85</f>
        <v>0</v>
      </c>
      <c r="J85" s="114"/>
      <c r="K85" s="115"/>
      <c r="L85" s="465">
        <f t="shared" ref="L85:L88" si="101">J85+K85</f>
        <v>0</v>
      </c>
      <c r="M85" s="270"/>
      <c r="N85" s="115"/>
      <c r="O85" s="269">
        <f t="shared" ref="O85:O88" si="102">M85+N85</f>
        <v>0</v>
      </c>
      <c r="P85" s="271"/>
    </row>
    <row r="86" spans="1:16" ht="36" hidden="1" x14ac:dyDescent="0.25">
      <c r="A86" s="67">
        <v>2212</v>
      </c>
      <c r="B86" s="119" t="s">
        <v>103</v>
      </c>
      <c r="C86" s="120">
        <f t="shared" si="98"/>
        <v>0</v>
      </c>
      <c r="D86" s="272"/>
      <c r="E86" s="127"/>
      <c r="F86" s="429">
        <f t="shared" si="99"/>
        <v>0</v>
      </c>
      <c r="G86" s="272"/>
      <c r="H86" s="126"/>
      <c r="I86" s="274">
        <f t="shared" si="100"/>
        <v>0</v>
      </c>
      <c r="J86" s="126"/>
      <c r="K86" s="127"/>
      <c r="L86" s="466">
        <f t="shared" si="101"/>
        <v>0</v>
      </c>
      <c r="M86" s="275"/>
      <c r="N86" s="127"/>
      <c r="O86" s="274">
        <f t="shared" si="102"/>
        <v>0</v>
      </c>
      <c r="P86" s="276"/>
    </row>
    <row r="87" spans="1:16" ht="24" hidden="1" x14ac:dyDescent="0.25">
      <c r="A87" s="67">
        <v>2214</v>
      </c>
      <c r="B87" s="119" t="s">
        <v>104</v>
      </c>
      <c r="C87" s="120">
        <f t="shared" si="98"/>
        <v>0</v>
      </c>
      <c r="D87" s="272"/>
      <c r="E87" s="127"/>
      <c r="F87" s="429">
        <f t="shared" si="99"/>
        <v>0</v>
      </c>
      <c r="G87" s="272"/>
      <c r="H87" s="126"/>
      <c r="I87" s="274">
        <f t="shared" si="100"/>
        <v>0</v>
      </c>
      <c r="J87" s="126"/>
      <c r="K87" s="127"/>
      <c r="L87" s="466">
        <f t="shared" si="101"/>
        <v>0</v>
      </c>
      <c r="M87" s="275"/>
      <c r="N87" s="127"/>
      <c r="O87" s="274">
        <f t="shared" si="102"/>
        <v>0</v>
      </c>
      <c r="P87" s="276"/>
    </row>
    <row r="88" spans="1:16" hidden="1" x14ac:dyDescent="0.25">
      <c r="A88" s="67">
        <v>2219</v>
      </c>
      <c r="B88" s="119" t="s">
        <v>105</v>
      </c>
      <c r="C88" s="120">
        <f t="shared" si="98"/>
        <v>0</v>
      </c>
      <c r="D88" s="272"/>
      <c r="E88" s="127"/>
      <c r="F88" s="429">
        <f t="shared" si="99"/>
        <v>0</v>
      </c>
      <c r="G88" s="272"/>
      <c r="H88" s="126"/>
      <c r="I88" s="274">
        <f t="shared" si="100"/>
        <v>0</v>
      </c>
      <c r="J88" s="126"/>
      <c r="K88" s="127"/>
      <c r="L88" s="466">
        <f t="shared" si="101"/>
        <v>0</v>
      </c>
      <c r="M88" s="275"/>
      <c r="N88" s="127"/>
      <c r="O88" s="274">
        <f t="shared" si="102"/>
        <v>0</v>
      </c>
      <c r="P88" s="276"/>
    </row>
    <row r="89" spans="1:16" ht="24" hidden="1" x14ac:dyDescent="0.25">
      <c r="A89" s="277">
        <v>2220</v>
      </c>
      <c r="B89" s="119" t="s">
        <v>106</v>
      </c>
      <c r="C89" s="120">
        <f t="shared" si="98"/>
        <v>0</v>
      </c>
      <c r="D89" s="278">
        <f>SUM(D90:D94)</f>
        <v>0</v>
      </c>
      <c r="E89" s="281">
        <f t="shared" ref="E89:F89" si="103">SUM(E90:E94)</f>
        <v>0</v>
      </c>
      <c r="F89" s="429">
        <f t="shared" si="103"/>
        <v>0</v>
      </c>
      <c r="G89" s="278">
        <f>SUM(G90:G94)</f>
        <v>0</v>
      </c>
      <c r="H89" s="280">
        <f t="shared" ref="H89:I89" si="104">SUM(H90:H94)</f>
        <v>0</v>
      </c>
      <c r="I89" s="274">
        <f t="shared" si="104"/>
        <v>0</v>
      </c>
      <c r="J89" s="280">
        <f>SUM(J90:J94)</f>
        <v>0</v>
      </c>
      <c r="K89" s="281">
        <f t="shared" ref="K89:L89" si="105">SUM(K90:K94)</f>
        <v>0</v>
      </c>
      <c r="L89" s="466">
        <f t="shared" si="105"/>
        <v>0</v>
      </c>
      <c r="M89" s="120">
        <f>SUM(M90:M94)</f>
        <v>0</v>
      </c>
      <c r="N89" s="281">
        <f t="shared" ref="N89:O89" si="106">SUM(N90:N94)</f>
        <v>0</v>
      </c>
      <c r="O89" s="274">
        <f t="shared" si="106"/>
        <v>0</v>
      </c>
      <c r="P89" s="276"/>
    </row>
    <row r="90" spans="1:16" ht="24" hidden="1" x14ac:dyDescent="0.25">
      <c r="A90" s="67">
        <v>2221</v>
      </c>
      <c r="B90" s="119" t="s">
        <v>107</v>
      </c>
      <c r="C90" s="120">
        <f t="shared" si="98"/>
        <v>0</v>
      </c>
      <c r="D90" s="272"/>
      <c r="E90" s="127"/>
      <c r="F90" s="429">
        <f t="shared" ref="F90:F94" si="107">D90+E90</f>
        <v>0</v>
      </c>
      <c r="G90" s="272"/>
      <c r="H90" s="126"/>
      <c r="I90" s="274">
        <f t="shared" ref="I90:I94" si="108">G90+H90</f>
        <v>0</v>
      </c>
      <c r="J90" s="126"/>
      <c r="K90" s="127"/>
      <c r="L90" s="466">
        <f t="shared" ref="L90:L94" si="109">J90+K90</f>
        <v>0</v>
      </c>
      <c r="M90" s="275"/>
      <c r="N90" s="127"/>
      <c r="O90" s="274">
        <f t="shared" ref="O90:O94" si="110">M90+N90</f>
        <v>0</v>
      </c>
      <c r="P90" s="276"/>
    </row>
    <row r="91" spans="1:16" hidden="1" x14ac:dyDescent="0.25">
      <c r="A91" s="67">
        <v>2222</v>
      </c>
      <c r="B91" s="119" t="s">
        <v>108</v>
      </c>
      <c r="C91" s="120">
        <f t="shared" si="98"/>
        <v>0</v>
      </c>
      <c r="D91" s="272"/>
      <c r="E91" s="127"/>
      <c r="F91" s="429">
        <f t="shared" si="107"/>
        <v>0</v>
      </c>
      <c r="G91" s="272"/>
      <c r="H91" s="126"/>
      <c r="I91" s="274">
        <f t="shared" si="108"/>
        <v>0</v>
      </c>
      <c r="J91" s="126"/>
      <c r="K91" s="127"/>
      <c r="L91" s="466">
        <f t="shared" si="109"/>
        <v>0</v>
      </c>
      <c r="M91" s="275"/>
      <c r="N91" s="127"/>
      <c r="O91" s="274">
        <f t="shared" si="110"/>
        <v>0</v>
      </c>
      <c r="P91" s="276"/>
    </row>
    <row r="92" spans="1:16" hidden="1" x14ac:dyDescent="0.25">
      <c r="A92" s="67">
        <v>2223</v>
      </c>
      <c r="B92" s="119" t="s">
        <v>109</v>
      </c>
      <c r="C92" s="120">
        <f t="shared" si="98"/>
        <v>0</v>
      </c>
      <c r="D92" s="272"/>
      <c r="E92" s="127"/>
      <c r="F92" s="429">
        <f t="shared" si="107"/>
        <v>0</v>
      </c>
      <c r="G92" s="272"/>
      <c r="H92" s="126"/>
      <c r="I92" s="274">
        <f t="shared" si="108"/>
        <v>0</v>
      </c>
      <c r="J92" s="126"/>
      <c r="K92" s="127"/>
      <c r="L92" s="466">
        <f t="shared" si="109"/>
        <v>0</v>
      </c>
      <c r="M92" s="275"/>
      <c r="N92" s="127"/>
      <c r="O92" s="274">
        <f t="shared" si="110"/>
        <v>0</v>
      </c>
      <c r="P92" s="276"/>
    </row>
    <row r="93" spans="1:16" ht="48" hidden="1" x14ac:dyDescent="0.25">
      <c r="A93" s="67">
        <v>2224</v>
      </c>
      <c r="B93" s="119" t="s">
        <v>110</v>
      </c>
      <c r="C93" s="120">
        <f t="shared" si="98"/>
        <v>0</v>
      </c>
      <c r="D93" s="272"/>
      <c r="E93" s="127"/>
      <c r="F93" s="429">
        <f t="shared" si="107"/>
        <v>0</v>
      </c>
      <c r="G93" s="272"/>
      <c r="H93" s="126"/>
      <c r="I93" s="274">
        <f t="shared" si="108"/>
        <v>0</v>
      </c>
      <c r="J93" s="126"/>
      <c r="K93" s="127"/>
      <c r="L93" s="466">
        <f t="shared" si="109"/>
        <v>0</v>
      </c>
      <c r="M93" s="275"/>
      <c r="N93" s="127"/>
      <c r="O93" s="274">
        <f t="shared" si="110"/>
        <v>0</v>
      </c>
      <c r="P93" s="276"/>
    </row>
    <row r="94" spans="1:16" ht="24" hidden="1" x14ac:dyDescent="0.25">
      <c r="A94" s="67">
        <v>2229</v>
      </c>
      <c r="B94" s="119" t="s">
        <v>111</v>
      </c>
      <c r="C94" s="120">
        <f t="shared" si="98"/>
        <v>0</v>
      </c>
      <c r="D94" s="272"/>
      <c r="E94" s="127"/>
      <c r="F94" s="429">
        <f t="shared" si="107"/>
        <v>0</v>
      </c>
      <c r="G94" s="272"/>
      <c r="H94" s="126"/>
      <c r="I94" s="274">
        <f t="shared" si="108"/>
        <v>0</v>
      </c>
      <c r="J94" s="126"/>
      <c r="K94" s="127"/>
      <c r="L94" s="466">
        <f t="shared" si="109"/>
        <v>0</v>
      </c>
      <c r="M94" s="275"/>
      <c r="N94" s="127"/>
      <c r="O94" s="274">
        <f t="shared" si="110"/>
        <v>0</v>
      </c>
      <c r="P94" s="276"/>
    </row>
    <row r="95" spans="1:16" ht="36" hidden="1" x14ac:dyDescent="0.25">
      <c r="A95" s="277">
        <v>2230</v>
      </c>
      <c r="B95" s="119" t="s">
        <v>112</v>
      </c>
      <c r="C95" s="120">
        <f t="shared" si="98"/>
        <v>0</v>
      </c>
      <c r="D95" s="278">
        <f>SUM(D96:D102)</f>
        <v>0</v>
      </c>
      <c r="E95" s="281">
        <f t="shared" ref="E95:F95" si="111">SUM(E96:E102)</f>
        <v>0</v>
      </c>
      <c r="F95" s="429">
        <f t="shared" si="111"/>
        <v>0</v>
      </c>
      <c r="G95" s="278">
        <f>SUM(G96:G102)</f>
        <v>0</v>
      </c>
      <c r="H95" s="280">
        <f t="shared" ref="H95:I95" si="112">SUM(H96:H102)</f>
        <v>0</v>
      </c>
      <c r="I95" s="274">
        <f t="shared" si="112"/>
        <v>0</v>
      </c>
      <c r="J95" s="280">
        <f>SUM(J96:J102)</f>
        <v>0</v>
      </c>
      <c r="K95" s="281">
        <f t="shared" ref="K95:L95" si="113">SUM(K96:K102)</f>
        <v>0</v>
      </c>
      <c r="L95" s="466">
        <f t="shared" si="113"/>
        <v>0</v>
      </c>
      <c r="M95" s="120">
        <f>SUM(M96:M102)</f>
        <v>0</v>
      </c>
      <c r="N95" s="281">
        <f t="shared" ref="N95:O95" si="114">SUM(N96:N102)</f>
        <v>0</v>
      </c>
      <c r="O95" s="274">
        <f t="shared" si="114"/>
        <v>0</v>
      </c>
      <c r="P95" s="276"/>
    </row>
    <row r="96" spans="1:16" ht="24" hidden="1" x14ac:dyDescent="0.25">
      <c r="A96" s="67">
        <v>2231</v>
      </c>
      <c r="B96" s="119" t="s">
        <v>113</v>
      </c>
      <c r="C96" s="120">
        <f t="shared" si="98"/>
        <v>0</v>
      </c>
      <c r="D96" s="272"/>
      <c r="E96" s="127"/>
      <c r="F96" s="429">
        <f t="shared" ref="F96:F102" si="115">D96+E96</f>
        <v>0</v>
      </c>
      <c r="G96" s="272"/>
      <c r="H96" s="126"/>
      <c r="I96" s="274">
        <f t="shared" ref="I96:I102" si="116">G96+H96</f>
        <v>0</v>
      </c>
      <c r="J96" s="126"/>
      <c r="K96" s="127"/>
      <c r="L96" s="466">
        <f t="shared" ref="L96:L102" si="117">J96+K96</f>
        <v>0</v>
      </c>
      <c r="M96" s="275"/>
      <c r="N96" s="127"/>
      <c r="O96" s="274">
        <f t="shared" ref="O96:O102" si="118">M96+N96</f>
        <v>0</v>
      </c>
      <c r="P96" s="276"/>
    </row>
    <row r="97" spans="1:16" ht="24.75" hidden="1" customHeight="1" x14ac:dyDescent="0.25">
      <c r="A97" s="67">
        <v>2232</v>
      </c>
      <c r="B97" s="119" t="s">
        <v>114</v>
      </c>
      <c r="C97" s="120">
        <f t="shared" si="98"/>
        <v>0</v>
      </c>
      <c r="D97" s="272"/>
      <c r="E97" s="127"/>
      <c r="F97" s="429">
        <f t="shared" si="115"/>
        <v>0</v>
      </c>
      <c r="G97" s="272"/>
      <c r="H97" s="126"/>
      <c r="I97" s="274">
        <f t="shared" si="116"/>
        <v>0</v>
      </c>
      <c r="J97" s="126"/>
      <c r="K97" s="127"/>
      <c r="L97" s="466">
        <f t="shared" si="117"/>
        <v>0</v>
      </c>
      <c r="M97" s="275"/>
      <c r="N97" s="127"/>
      <c r="O97" s="274">
        <f t="shared" si="118"/>
        <v>0</v>
      </c>
      <c r="P97" s="276"/>
    </row>
    <row r="98" spans="1:16" ht="24" hidden="1" x14ac:dyDescent="0.25">
      <c r="A98" s="56">
        <v>2233</v>
      </c>
      <c r="B98" s="107" t="s">
        <v>115</v>
      </c>
      <c r="C98" s="108">
        <f t="shared" si="98"/>
        <v>0</v>
      </c>
      <c r="D98" s="266"/>
      <c r="E98" s="115"/>
      <c r="F98" s="464">
        <f t="shared" si="115"/>
        <v>0</v>
      </c>
      <c r="G98" s="266"/>
      <c r="H98" s="114"/>
      <c r="I98" s="269">
        <f t="shared" si="116"/>
        <v>0</v>
      </c>
      <c r="J98" s="114"/>
      <c r="K98" s="115"/>
      <c r="L98" s="465">
        <f t="shared" si="117"/>
        <v>0</v>
      </c>
      <c r="M98" s="270"/>
      <c r="N98" s="115"/>
      <c r="O98" s="269">
        <f t="shared" si="118"/>
        <v>0</v>
      </c>
      <c r="P98" s="271"/>
    </row>
    <row r="99" spans="1:16" ht="36" hidden="1" x14ac:dyDescent="0.25">
      <c r="A99" s="67">
        <v>2234</v>
      </c>
      <c r="B99" s="119" t="s">
        <v>116</v>
      </c>
      <c r="C99" s="120">
        <f t="shared" si="98"/>
        <v>0</v>
      </c>
      <c r="D99" s="272"/>
      <c r="E99" s="127"/>
      <c r="F99" s="429">
        <f t="shared" si="115"/>
        <v>0</v>
      </c>
      <c r="G99" s="272"/>
      <c r="H99" s="126"/>
      <c r="I99" s="274">
        <f t="shared" si="116"/>
        <v>0</v>
      </c>
      <c r="J99" s="126"/>
      <c r="K99" s="127"/>
      <c r="L99" s="466">
        <f t="shared" si="117"/>
        <v>0</v>
      </c>
      <c r="M99" s="275"/>
      <c r="N99" s="127"/>
      <c r="O99" s="274">
        <f t="shared" si="118"/>
        <v>0</v>
      </c>
      <c r="P99" s="276"/>
    </row>
    <row r="100" spans="1:16" ht="24" hidden="1" x14ac:dyDescent="0.25">
      <c r="A100" s="67">
        <v>2235</v>
      </c>
      <c r="B100" s="119" t="s">
        <v>117</v>
      </c>
      <c r="C100" s="120">
        <f t="shared" si="98"/>
        <v>0</v>
      </c>
      <c r="D100" s="272"/>
      <c r="E100" s="127"/>
      <c r="F100" s="429">
        <f t="shared" si="115"/>
        <v>0</v>
      </c>
      <c r="G100" s="272"/>
      <c r="H100" s="126"/>
      <c r="I100" s="274">
        <f t="shared" si="116"/>
        <v>0</v>
      </c>
      <c r="J100" s="126"/>
      <c r="K100" s="127"/>
      <c r="L100" s="466">
        <f t="shared" si="117"/>
        <v>0</v>
      </c>
      <c r="M100" s="275"/>
      <c r="N100" s="127"/>
      <c r="O100" s="274">
        <f t="shared" si="118"/>
        <v>0</v>
      </c>
      <c r="P100" s="276"/>
    </row>
    <row r="101" spans="1:16" hidden="1" x14ac:dyDescent="0.25">
      <c r="A101" s="67">
        <v>2236</v>
      </c>
      <c r="B101" s="119" t="s">
        <v>118</v>
      </c>
      <c r="C101" s="120">
        <f t="shared" si="98"/>
        <v>0</v>
      </c>
      <c r="D101" s="272"/>
      <c r="E101" s="127"/>
      <c r="F101" s="429">
        <f t="shared" si="115"/>
        <v>0</v>
      </c>
      <c r="G101" s="272"/>
      <c r="H101" s="126"/>
      <c r="I101" s="274">
        <f t="shared" si="116"/>
        <v>0</v>
      </c>
      <c r="J101" s="126"/>
      <c r="K101" s="127"/>
      <c r="L101" s="466">
        <f t="shared" si="117"/>
        <v>0</v>
      </c>
      <c r="M101" s="275"/>
      <c r="N101" s="127"/>
      <c r="O101" s="274">
        <f t="shared" si="118"/>
        <v>0</v>
      </c>
      <c r="P101" s="276"/>
    </row>
    <row r="102" spans="1:16" ht="24" hidden="1" x14ac:dyDescent="0.25">
      <c r="A102" s="67">
        <v>2239</v>
      </c>
      <c r="B102" s="119" t="s">
        <v>119</v>
      </c>
      <c r="C102" s="120">
        <f t="shared" si="98"/>
        <v>0</v>
      </c>
      <c r="D102" s="272"/>
      <c r="E102" s="127"/>
      <c r="F102" s="429">
        <f t="shared" si="115"/>
        <v>0</v>
      </c>
      <c r="G102" s="272"/>
      <c r="H102" s="126"/>
      <c r="I102" s="274">
        <f t="shared" si="116"/>
        <v>0</v>
      </c>
      <c r="J102" s="126"/>
      <c r="K102" s="127"/>
      <c r="L102" s="466">
        <f t="shared" si="117"/>
        <v>0</v>
      </c>
      <c r="M102" s="275"/>
      <c r="N102" s="127"/>
      <c r="O102" s="274">
        <f t="shared" si="118"/>
        <v>0</v>
      </c>
      <c r="P102" s="276"/>
    </row>
    <row r="103" spans="1:16" ht="36" x14ac:dyDescent="0.25">
      <c r="A103" s="277">
        <v>2240</v>
      </c>
      <c r="B103" s="119" t="s">
        <v>120</v>
      </c>
      <c r="C103" s="120">
        <f t="shared" si="98"/>
        <v>1421347</v>
      </c>
      <c r="D103" s="278">
        <f>SUM(D104:D111)</f>
        <v>820112</v>
      </c>
      <c r="E103" s="279">
        <f t="shared" ref="E103:F103" si="119">SUM(E104:E111)</f>
        <v>-24147</v>
      </c>
      <c r="F103" s="71">
        <f t="shared" si="119"/>
        <v>795965</v>
      </c>
      <c r="G103" s="278">
        <f>SUM(G104:G111)</f>
        <v>625382</v>
      </c>
      <c r="H103" s="466">
        <f t="shared" ref="H103:I103" si="120">SUM(H104:H111)</f>
        <v>0</v>
      </c>
      <c r="I103" s="71">
        <f t="shared" si="120"/>
        <v>625382</v>
      </c>
      <c r="J103" s="280">
        <f>SUM(J104:J111)</f>
        <v>0</v>
      </c>
      <c r="K103" s="279">
        <f t="shared" ref="K103:L103" si="121">SUM(K104:K111)</f>
        <v>0</v>
      </c>
      <c r="L103" s="71">
        <f t="shared" si="121"/>
        <v>0</v>
      </c>
      <c r="M103" s="120">
        <f>SUM(M104:M111)</f>
        <v>0</v>
      </c>
      <c r="N103" s="281">
        <f t="shared" ref="N103:O103" si="122">SUM(N104:N111)</f>
        <v>0</v>
      </c>
      <c r="O103" s="274">
        <f t="shared" si="122"/>
        <v>0</v>
      </c>
      <c r="P103" s="276"/>
    </row>
    <row r="104" spans="1:16" hidden="1" x14ac:dyDescent="0.25">
      <c r="A104" s="67">
        <v>2241</v>
      </c>
      <c r="B104" s="119" t="s">
        <v>121</v>
      </c>
      <c r="C104" s="120">
        <f t="shared" si="98"/>
        <v>0</v>
      </c>
      <c r="D104" s="272"/>
      <c r="E104" s="127"/>
      <c r="F104" s="429">
        <f t="shared" ref="F104:F111" si="123">D104+E104</f>
        <v>0</v>
      </c>
      <c r="G104" s="272"/>
      <c r="H104" s="126"/>
      <c r="I104" s="274">
        <f t="shared" ref="I104:I111" si="124">G104+H104</f>
        <v>0</v>
      </c>
      <c r="J104" s="126"/>
      <c r="K104" s="127"/>
      <c r="L104" s="466">
        <f t="shared" ref="L104:L111" si="125">J104+K104</f>
        <v>0</v>
      </c>
      <c r="M104" s="275"/>
      <c r="N104" s="127"/>
      <c r="O104" s="274">
        <f t="shared" ref="O104:O111" si="126">M104+N104</f>
        <v>0</v>
      </c>
      <c r="P104" s="276"/>
    </row>
    <row r="105" spans="1:16" ht="24" hidden="1" x14ac:dyDescent="0.25">
      <c r="A105" s="67">
        <v>2242</v>
      </c>
      <c r="B105" s="119" t="s">
        <v>122</v>
      </c>
      <c r="C105" s="120">
        <f t="shared" si="98"/>
        <v>0</v>
      </c>
      <c r="D105" s="272"/>
      <c r="E105" s="127"/>
      <c r="F105" s="429">
        <f t="shared" si="123"/>
        <v>0</v>
      </c>
      <c r="G105" s="272"/>
      <c r="H105" s="126"/>
      <c r="I105" s="274">
        <f t="shared" si="124"/>
        <v>0</v>
      </c>
      <c r="J105" s="126"/>
      <c r="K105" s="127"/>
      <c r="L105" s="466">
        <f t="shared" si="125"/>
        <v>0</v>
      </c>
      <c r="M105" s="275"/>
      <c r="N105" s="127"/>
      <c r="O105" s="274">
        <f t="shared" si="126"/>
        <v>0</v>
      </c>
      <c r="P105" s="276"/>
    </row>
    <row r="106" spans="1:16" ht="24" hidden="1" x14ac:dyDescent="0.25">
      <c r="A106" s="67">
        <v>2243</v>
      </c>
      <c r="B106" s="119" t="s">
        <v>123</v>
      </c>
      <c r="C106" s="120">
        <f t="shared" si="98"/>
        <v>0</v>
      </c>
      <c r="D106" s="272"/>
      <c r="E106" s="127"/>
      <c r="F106" s="429">
        <f t="shared" si="123"/>
        <v>0</v>
      </c>
      <c r="G106" s="272"/>
      <c r="H106" s="126"/>
      <c r="I106" s="274">
        <f t="shared" si="124"/>
        <v>0</v>
      </c>
      <c r="J106" s="126"/>
      <c r="K106" s="127"/>
      <c r="L106" s="466">
        <f t="shared" si="125"/>
        <v>0</v>
      </c>
      <c r="M106" s="275"/>
      <c r="N106" s="127"/>
      <c r="O106" s="274">
        <f t="shared" si="126"/>
        <v>0</v>
      </c>
      <c r="P106" s="276"/>
    </row>
    <row r="107" spans="1:16" x14ac:dyDescent="0.25">
      <c r="A107" s="67">
        <v>2244</v>
      </c>
      <c r="B107" s="119" t="s">
        <v>124</v>
      </c>
      <c r="C107" s="120">
        <f t="shared" si="98"/>
        <v>1421347</v>
      </c>
      <c r="D107" s="272">
        <v>820112</v>
      </c>
      <c r="E107" s="273">
        <v>-24147</v>
      </c>
      <c r="F107" s="71">
        <f t="shared" si="123"/>
        <v>795965</v>
      </c>
      <c r="G107" s="272">
        <v>625382</v>
      </c>
      <c r="H107" s="469"/>
      <c r="I107" s="71">
        <f t="shared" si="124"/>
        <v>625382</v>
      </c>
      <c r="J107" s="126"/>
      <c r="K107" s="273"/>
      <c r="L107" s="71">
        <f t="shared" si="125"/>
        <v>0</v>
      </c>
      <c r="M107" s="275"/>
      <c r="N107" s="127"/>
      <c r="O107" s="274">
        <f t="shared" si="126"/>
        <v>0</v>
      </c>
      <c r="P107" s="276"/>
    </row>
    <row r="108" spans="1:16" ht="24" hidden="1" x14ac:dyDescent="0.25">
      <c r="A108" s="67">
        <v>2246</v>
      </c>
      <c r="B108" s="119" t="s">
        <v>125</v>
      </c>
      <c r="C108" s="120">
        <f t="shared" si="98"/>
        <v>0</v>
      </c>
      <c r="D108" s="272"/>
      <c r="E108" s="127"/>
      <c r="F108" s="429">
        <f t="shared" si="123"/>
        <v>0</v>
      </c>
      <c r="G108" s="272"/>
      <c r="H108" s="126"/>
      <c r="I108" s="274">
        <f t="shared" si="124"/>
        <v>0</v>
      </c>
      <c r="J108" s="126"/>
      <c r="K108" s="127"/>
      <c r="L108" s="466">
        <f t="shared" si="125"/>
        <v>0</v>
      </c>
      <c r="M108" s="275"/>
      <c r="N108" s="127"/>
      <c r="O108" s="274">
        <f t="shared" si="126"/>
        <v>0</v>
      </c>
      <c r="P108" s="276"/>
    </row>
    <row r="109" spans="1:16" hidden="1" x14ac:dyDescent="0.25">
      <c r="A109" s="67">
        <v>2247</v>
      </c>
      <c r="B109" s="119" t="s">
        <v>126</v>
      </c>
      <c r="C109" s="120">
        <f t="shared" si="98"/>
        <v>0</v>
      </c>
      <c r="D109" s="272"/>
      <c r="E109" s="127"/>
      <c r="F109" s="429">
        <f t="shared" si="123"/>
        <v>0</v>
      </c>
      <c r="G109" s="272"/>
      <c r="H109" s="126"/>
      <c r="I109" s="274">
        <f t="shared" si="124"/>
        <v>0</v>
      </c>
      <c r="J109" s="126"/>
      <c r="K109" s="127"/>
      <c r="L109" s="466">
        <f t="shared" si="125"/>
        <v>0</v>
      </c>
      <c r="M109" s="275"/>
      <c r="N109" s="127"/>
      <c r="O109" s="274">
        <f t="shared" si="126"/>
        <v>0</v>
      </c>
      <c r="P109" s="276"/>
    </row>
    <row r="110" spans="1:16" ht="24" hidden="1" x14ac:dyDescent="0.25">
      <c r="A110" s="67">
        <v>2248</v>
      </c>
      <c r="B110" s="119" t="s">
        <v>127</v>
      </c>
      <c r="C110" s="120">
        <f t="shared" si="98"/>
        <v>0</v>
      </c>
      <c r="D110" s="272"/>
      <c r="E110" s="127"/>
      <c r="F110" s="429">
        <f t="shared" si="123"/>
        <v>0</v>
      </c>
      <c r="G110" s="272"/>
      <c r="H110" s="126"/>
      <c r="I110" s="274">
        <f t="shared" si="124"/>
        <v>0</v>
      </c>
      <c r="J110" s="126"/>
      <c r="K110" s="127"/>
      <c r="L110" s="466">
        <f t="shared" si="125"/>
        <v>0</v>
      </c>
      <c r="M110" s="275"/>
      <c r="N110" s="127"/>
      <c r="O110" s="274">
        <f t="shared" si="126"/>
        <v>0</v>
      </c>
      <c r="P110" s="276"/>
    </row>
    <row r="111" spans="1:16" ht="24" hidden="1" x14ac:dyDescent="0.25">
      <c r="A111" s="67">
        <v>2249</v>
      </c>
      <c r="B111" s="119" t="s">
        <v>128</v>
      </c>
      <c r="C111" s="120">
        <f t="shared" si="98"/>
        <v>0</v>
      </c>
      <c r="D111" s="272"/>
      <c r="E111" s="127"/>
      <c r="F111" s="429">
        <f t="shared" si="123"/>
        <v>0</v>
      </c>
      <c r="G111" s="272"/>
      <c r="H111" s="126"/>
      <c r="I111" s="274">
        <f t="shared" si="124"/>
        <v>0</v>
      </c>
      <c r="J111" s="126"/>
      <c r="K111" s="127"/>
      <c r="L111" s="466">
        <f t="shared" si="125"/>
        <v>0</v>
      </c>
      <c r="M111" s="275"/>
      <c r="N111" s="127"/>
      <c r="O111" s="274">
        <f t="shared" si="126"/>
        <v>0</v>
      </c>
      <c r="P111" s="276"/>
    </row>
    <row r="112" spans="1:16" hidden="1" x14ac:dyDescent="0.25">
      <c r="A112" s="277">
        <v>2250</v>
      </c>
      <c r="B112" s="119" t="s">
        <v>129</v>
      </c>
      <c r="C112" s="120">
        <f t="shared" si="98"/>
        <v>0</v>
      </c>
      <c r="D112" s="278">
        <f>SUM(D113:D115)</f>
        <v>0</v>
      </c>
      <c r="E112" s="281">
        <f t="shared" ref="E112:F112" si="127">SUM(E113:E115)</f>
        <v>0</v>
      </c>
      <c r="F112" s="429">
        <f t="shared" si="127"/>
        <v>0</v>
      </c>
      <c r="G112" s="278">
        <f>SUM(G113:G115)</f>
        <v>0</v>
      </c>
      <c r="H112" s="280">
        <f t="shared" ref="H112:I112" si="128">SUM(H113:H115)</f>
        <v>0</v>
      </c>
      <c r="I112" s="274">
        <f t="shared" si="128"/>
        <v>0</v>
      </c>
      <c r="J112" s="280">
        <f>SUM(J113:J115)</f>
        <v>0</v>
      </c>
      <c r="K112" s="281">
        <f t="shared" ref="K112:L112" si="129">SUM(K113:K115)</f>
        <v>0</v>
      </c>
      <c r="L112" s="466">
        <f t="shared" si="129"/>
        <v>0</v>
      </c>
      <c r="M112" s="120">
        <f>SUM(M113:M115)</f>
        <v>0</v>
      </c>
      <c r="N112" s="281">
        <f t="shared" ref="N112:O112" si="130">SUM(N113:N115)</f>
        <v>0</v>
      </c>
      <c r="O112" s="274">
        <f t="shared" si="130"/>
        <v>0</v>
      </c>
      <c r="P112" s="276"/>
    </row>
    <row r="113" spans="1:16" hidden="1" x14ac:dyDescent="0.25">
      <c r="A113" s="67">
        <v>2251</v>
      </c>
      <c r="B113" s="119" t="s">
        <v>130</v>
      </c>
      <c r="C113" s="120">
        <f t="shared" si="98"/>
        <v>0</v>
      </c>
      <c r="D113" s="272"/>
      <c r="E113" s="127"/>
      <c r="F113" s="429">
        <f t="shared" ref="F113:F115" si="131">D113+E113</f>
        <v>0</v>
      </c>
      <c r="G113" s="272"/>
      <c r="H113" s="126"/>
      <c r="I113" s="274">
        <f t="shared" ref="I113:I115" si="132">G113+H113</f>
        <v>0</v>
      </c>
      <c r="J113" s="126"/>
      <c r="K113" s="127"/>
      <c r="L113" s="466">
        <f t="shared" ref="L113:L115" si="133">J113+K113</f>
        <v>0</v>
      </c>
      <c r="M113" s="275"/>
      <c r="N113" s="127"/>
      <c r="O113" s="274">
        <f t="shared" ref="O113:O115" si="134">M113+N113</f>
        <v>0</v>
      </c>
      <c r="P113" s="276"/>
    </row>
    <row r="114" spans="1:16" ht="24" hidden="1" x14ac:dyDescent="0.25">
      <c r="A114" s="67">
        <v>2252</v>
      </c>
      <c r="B114" s="119" t="s">
        <v>131</v>
      </c>
      <c r="C114" s="120">
        <f t="shared" si="98"/>
        <v>0</v>
      </c>
      <c r="D114" s="272"/>
      <c r="E114" s="127"/>
      <c r="F114" s="429">
        <f t="shared" si="131"/>
        <v>0</v>
      </c>
      <c r="G114" s="272"/>
      <c r="H114" s="126"/>
      <c r="I114" s="274">
        <f t="shared" si="132"/>
        <v>0</v>
      </c>
      <c r="J114" s="126"/>
      <c r="K114" s="127"/>
      <c r="L114" s="466">
        <f t="shared" si="133"/>
        <v>0</v>
      </c>
      <c r="M114" s="275"/>
      <c r="N114" s="127"/>
      <c r="O114" s="274">
        <f t="shared" si="134"/>
        <v>0</v>
      </c>
      <c r="P114" s="276"/>
    </row>
    <row r="115" spans="1:16" ht="24" hidden="1" x14ac:dyDescent="0.25">
      <c r="A115" s="67">
        <v>2259</v>
      </c>
      <c r="B115" s="119" t="s">
        <v>132</v>
      </c>
      <c r="C115" s="120">
        <f t="shared" si="98"/>
        <v>0</v>
      </c>
      <c r="D115" s="272"/>
      <c r="E115" s="127"/>
      <c r="F115" s="429">
        <f t="shared" si="131"/>
        <v>0</v>
      </c>
      <c r="G115" s="272"/>
      <c r="H115" s="126"/>
      <c r="I115" s="274">
        <f t="shared" si="132"/>
        <v>0</v>
      </c>
      <c r="J115" s="126"/>
      <c r="K115" s="127"/>
      <c r="L115" s="466">
        <f t="shared" si="133"/>
        <v>0</v>
      </c>
      <c r="M115" s="275"/>
      <c r="N115" s="127"/>
      <c r="O115" s="274">
        <f t="shared" si="134"/>
        <v>0</v>
      </c>
      <c r="P115" s="276"/>
    </row>
    <row r="116" spans="1:16" hidden="1" x14ac:dyDescent="0.25">
      <c r="A116" s="277">
        <v>2260</v>
      </c>
      <c r="B116" s="119" t="s">
        <v>133</v>
      </c>
      <c r="C116" s="120">
        <f t="shared" si="98"/>
        <v>0</v>
      </c>
      <c r="D116" s="278">
        <f>SUM(D117:D121)</f>
        <v>0</v>
      </c>
      <c r="E116" s="281">
        <f t="shared" ref="E116:F116" si="135">SUM(E117:E121)</f>
        <v>0</v>
      </c>
      <c r="F116" s="429">
        <f t="shared" si="135"/>
        <v>0</v>
      </c>
      <c r="G116" s="278">
        <f>SUM(G117:G121)</f>
        <v>0</v>
      </c>
      <c r="H116" s="280">
        <f t="shared" ref="H116:I116" si="136">SUM(H117:H121)</f>
        <v>0</v>
      </c>
      <c r="I116" s="274">
        <f t="shared" si="136"/>
        <v>0</v>
      </c>
      <c r="J116" s="280">
        <f>SUM(J117:J121)</f>
        <v>0</v>
      </c>
      <c r="K116" s="281">
        <f t="shared" ref="K116:L116" si="137">SUM(K117:K121)</f>
        <v>0</v>
      </c>
      <c r="L116" s="466">
        <f t="shared" si="137"/>
        <v>0</v>
      </c>
      <c r="M116" s="120">
        <f>SUM(M117:M121)</f>
        <v>0</v>
      </c>
      <c r="N116" s="281">
        <f t="shared" ref="N116:O116" si="138">SUM(N117:N121)</f>
        <v>0</v>
      </c>
      <c r="O116" s="274">
        <f t="shared" si="138"/>
        <v>0</v>
      </c>
      <c r="P116" s="276"/>
    </row>
    <row r="117" spans="1:16" hidden="1" x14ac:dyDescent="0.25">
      <c r="A117" s="67">
        <v>2261</v>
      </c>
      <c r="B117" s="119" t="s">
        <v>134</v>
      </c>
      <c r="C117" s="120">
        <f t="shared" si="98"/>
        <v>0</v>
      </c>
      <c r="D117" s="272"/>
      <c r="E117" s="127"/>
      <c r="F117" s="429">
        <f t="shared" ref="F117:F121" si="139">D117+E117</f>
        <v>0</v>
      </c>
      <c r="G117" s="272"/>
      <c r="H117" s="126"/>
      <c r="I117" s="274">
        <f t="shared" ref="I117:I121" si="140">G117+H117</f>
        <v>0</v>
      </c>
      <c r="J117" s="126"/>
      <c r="K117" s="127"/>
      <c r="L117" s="466">
        <f t="shared" ref="L117:L121" si="141">J117+K117</f>
        <v>0</v>
      </c>
      <c r="M117" s="275"/>
      <c r="N117" s="127"/>
      <c r="O117" s="274">
        <f t="shared" ref="O117:O121" si="142">M117+N117</f>
        <v>0</v>
      </c>
      <c r="P117" s="276"/>
    </row>
    <row r="118" spans="1:16" hidden="1" x14ac:dyDescent="0.25">
      <c r="A118" s="67">
        <v>2262</v>
      </c>
      <c r="B118" s="119" t="s">
        <v>135</v>
      </c>
      <c r="C118" s="120">
        <f t="shared" si="98"/>
        <v>0</v>
      </c>
      <c r="D118" s="272"/>
      <c r="E118" s="127"/>
      <c r="F118" s="429">
        <f t="shared" si="139"/>
        <v>0</v>
      </c>
      <c r="G118" s="272"/>
      <c r="H118" s="126"/>
      <c r="I118" s="274">
        <f t="shared" si="140"/>
        <v>0</v>
      </c>
      <c r="J118" s="126"/>
      <c r="K118" s="127"/>
      <c r="L118" s="466">
        <f t="shared" si="141"/>
        <v>0</v>
      </c>
      <c r="M118" s="275"/>
      <c r="N118" s="127"/>
      <c r="O118" s="274">
        <f t="shared" si="142"/>
        <v>0</v>
      </c>
      <c r="P118" s="276"/>
    </row>
    <row r="119" spans="1:16" hidden="1" x14ac:dyDescent="0.25">
      <c r="A119" s="67">
        <v>2263</v>
      </c>
      <c r="B119" s="119" t="s">
        <v>136</v>
      </c>
      <c r="C119" s="120">
        <f t="shared" si="98"/>
        <v>0</v>
      </c>
      <c r="D119" s="272"/>
      <c r="E119" s="127"/>
      <c r="F119" s="429">
        <f t="shared" si="139"/>
        <v>0</v>
      </c>
      <c r="G119" s="272"/>
      <c r="H119" s="126"/>
      <c r="I119" s="274">
        <f t="shared" si="140"/>
        <v>0</v>
      </c>
      <c r="J119" s="126"/>
      <c r="K119" s="127"/>
      <c r="L119" s="466">
        <f t="shared" si="141"/>
        <v>0</v>
      </c>
      <c r="M119" s="275"/>
      <c r="N119" s="127"/>
      <c r="O119" s="274">
        <f t="shared" si="142"/>
        <v>0</v>
      </c>
      <c r="P119" s="276"/>
    </row>
    <row r="120" spans="1:16" ht="24" hidden="1" x14ac:dyDescent="0.25">
      <c r="A120" s="67">
        <v>2264</v>
      </c>
      <c r="B120" s="119" t="s">
        <v>137</v>
      </c>
      <c r="C120" s="120">
        <f t="shared" si="98"/>
        <v>0</v>
      </c>
      <c r="D120" s="272"/>
      <c r="E120" s="127"/>
      <c r="F120" s="429">
        <f t="shared" si="139"/>
        <v>0</v>
      </c>
      <c r="G120" s="272"/>
      <c r="H120" s="126"/>
      <c r="I120" s="274">
        <f t="shared" si="140"/>
        <v>0</v>
      </c>
      <c r="J120" s="126"/>
      <c r="K120" s="127"/>
      <c r="L120" s="466">
        <f t="shared" si="141"/>
        <v>0</v>
      </c>
      <c r="M120" s="275"/>
      <c r="N120" s="127"/>
      <c r="O120" s="274">
        <f t="shared" si="142"/>
        <v>0</v>
      </c>
      <c r="P120" s="276"/>
    </row>
    <row r="121" spans="1:16" hidden="1" x14ac:dyDescent="0.25">
      <c r="A121" s="67">
        <v>2269</v>
      </c>
      <c r="B121" s="119" t="s">
        <v>138</v>
      </c>
      <c r="C121" s="120">
        <f t="shared" si="98"/>
        <v>0</v>
      </c>
      <c r="D121" s="272"/>
      <c r="E121" s="127"/>
      <c r="F121" s="429">
        <f t="shared" si="139"/>
        <v>0</v>
      </c>
      <c r="G121" s="272"/>
      <c r="H121" s="126"/>
      <c r="I121" s="274">
        <f t="shared" si="140"/>
        <v>0</v>
      </c>
      <c r="J121" s="126"/>
      <c r="K121" s="127"/>
      <c r="L121" s="466">
        <f t="shared" si="141"/>
        <v>0</v>
      </c>
      <c r="M121" s="275"/>
      <c r="N121" s="127"/>
      <c r="O121" s="274">
        <f t="shared" si="142"/>
        <v>0</v>
      </c>
      <c r="P121" s="276"/>
    </row>
    <row r="122" spans="1:16" hidden="1" x14ac:dyDescent="0.25">
      <c r="A122" s="277">
        <v>2270</v>
      </c>
      <c r="B122" s="119" t="s">
        <v>139</v>
      </c>
      <c r="C122" s="120">
        <f t="shared" si="98"/>
        <v>0</v>
      </c>
      <c r="D122" s="278">
        <f>SUM(D123:D127)</f>
        <v>0</v>
      </c>
      <c r="E122" s="281">
        <f t="shared" ref="E122:F122" si="143">SUM(E123:E127)</f>
        <v>0</v>
      </c>
      <c r="F122" s="429">
        <f t="shared" si="143"/>
        <v>0</v>
      </c>
      <c r="G122" s="278">
        <f>SUM(G123:G127)</f>
        <v>0</v>
      </c>
      <c r="H122" s="280">
        <f t="shared" ref="H122:I122" si="144">SUM(H123:H127)</f>
        <v>0</v>
      </c>
      <c r="I122" s="274">
        <f t="shared" si="144"/>
        <v>0</v>
      </c>
      <c r="J122" s="280">
        <f>SUM(J123:J127)</f>
        <v>0</v>
      </c>
      <c r="K122" s="281">
        <f t="shared" ref="K122:L122" si="145">SUM(K123:K127)</f>
        <v>0</v>
      </c>
      <c r="L122" s="466">
        <f t="shared" si="145"/>
        <v>0</v>
      </c>
      <c r="M122" s="120">
        <f>SUM(M123:M127)</f>
        <v>0</v>
      </c>
      <c r="N122" s="281">
        <f t="shared" ref="N122:O122" si="146">SUM(N123:N127)</f>
        <v>0</v>
      </c>
      <c r="O122" s="274">
        <f t="shared" si="146"/>
        <v>0</v>
      </c>
      <c r="P122" s="276"/>
    </row>
    <row r="123" spans="1:16" hidden="1" x14ac:dyDescent="0.25">
      <c r="A123" s="67">
        <v>2272</v>
      </c>
      <c r="B123" s="296" t="s">
        <v>140</v>
      </c>
      <c r="C123" s="120">
        <f t="shared" si="98"/>
        <v>0</v>
      </c>
      <c r="D123" s="272"/>
      <c r="E123" s="127"/>
      <c r="F123" s="429">
        <f t="shared" ref="F123:F127" si="147">D123+E123</f>
        <v>0</v>
      </c>
      <c r="G123" s="272"/>
      <c r="H123" s="126"/>
      <c r="I123" s="274">
        <f t="shared" ref="I123:I127" si="148">G123+H123</f>
        <v>0</v>
      </c>
      <c r="J123" s="126"/>
      <c r="K123" s="127"/>
      <c r="L123" s="466">
        <f t="shared" ref="L123:L127" si="149">J123+K123</f>
        <v>0</v>
      </c>
      <c r="M123" s="275"/>
      <c r="N123" s="127"/>
      <c r="O123" s="274">
        <f t="shared" ref="O123:O127" si="150">M123+N123</f>
        <v>0</v>
      </c>
      <c r="P123" s="276"/>
    </row>
    <row r="124" spans="1:16" ht="24" hidden="1" x14ac:dyDescent="0.25">
      <c r="A124" s="67">
        <v>2274</v>
      </c>
      <c r="B124" s="297" t="s">
        <v>141</v>
      </c>
      <c r="C124" s="120">
        <f t="shared" si="98"/>
        <v>0</v>
      </c>
      <c r="D124" s="272"/>
      <c r="E124" s="127"/>
      <c r="F124" s="429">
        <f t="shared" si="147"/>
        <v>0</v>
      </c>
      <c r="G124" s="272"/>
      <c r="H124" s="126"/>
      <c r="I124" s="274">
        <f t="shared" si="148"/>
        <v>0</v>
      </c>
      <c r="J124" s="126"/>
      <c r="K124" s="127"/>
      <c r="L124" s="466">
        <f t="shared" si="149"/>
        <v>0</v>
      </c>
      <c r="M124" s="275"/>
      <c r="N124" s="127"/>
      <c r="O124" s="274">
        <f t="shared" si="150"/>
        <v>0</v>
      </c>
      <c r="P124" s="276"/>
    </row>
    <row r="125" spans="1:16" ht="24" hidden="1" x14ac:dyDescent="0.25">
      <c r="A125" s="67">
        <v>2275</v>
      </c>
      <c r="B125" s="119" t="s">
        <v>142</v>
      </c>
      <c r="C125" s="120">
        <f t="shared" si="98"/>
        <v>0</v>
      </c>
      <c r="D125" s="272"/>
      <c r="E125" s="127"/>
      <c r="F125" s="429">
        <f t="shared" si="147"/>
        <v>0</v>
      </c>
      <c r="G125" s="272"/>
      <c r="H125" s="126"/>
      <c r="I125" s="274">
        <f t="shared" si="148"/>
        <v>0</v>
      </c>
      <c r="J125" s="126"/>
      <c r="K125" s="127"/>
      <c r="L125" s="466">
        <f t="shared" si="149"/>
        <v>0</v>
      </c>
      <c r="M125" s="275"/>
      <c r="N125" s="127"/>
      <c r="O125" s="274">
        <f t="shared" si="150"/>
        <v>0</v>
      </c>
      <c r="P125" s="276"/>
    </row>
    <row r="126" spans="1:16" ht="36" hidden="1" x14ac:dyDescent="0.25">
      <c r="A126" s="67">
        <v>2276</v>
      </c>
      <c r="B126" s="119" t="s">
        <v>143</v>
      </c>
      <c r="C126" s="120">
        <f t="shared" si="98"/>
        <v>0</v>
      </c>
      <c r="D126" s="272"/>
      <c r="E126" s="127"/>
      <c r="F126" s="429">
        <f t="shared" si="147"/>
        <v>0</v>
      </c>
      <c r="G126" s="272"/>
      <c r="H126" s="126"/>
      <c r="I126" s="274">
        <f t="shared" si="148"/>
        <v>0</v>
      </c>
      <c r="J126" s="126"/>
      <c r="K126" s="127"/>
      <c r="L126" s="466">
        <f t="shared" si="149"/>
        <v>0</v>
      </c>
      <c r="M126" s="275"/>
      <c r="N126" s="127"/>
      <c r="O126" s="274">
        <f t="shared" si="150"/>
        <v>0</v>
      </c>
      <c r="P126" s="276"/>
    </row>
    <row r="127" spans="1:16" ht="24" hidden="1" x14ac:dyDescent="0.25">
      <c r="A127" s="67">
        <v>2279</v>
      </c>
      <c r="B127" s="119" t="s">
        <v>144</v>
      </c>
      <c r="C127" s="120">
        <f t="shared" si="98"/>
        <v>0</v>
      </c>
      <c r="D127" s="272"/>
      <c r="E127" s="127"/>
      <c r="F127" s="429">
        <f t="shared" si="147"/>
        <v>0</v>
      </c>
      <c r="G127" s="272"/>
      <c r="H127" s="126"/>
      <c r="I127" s="274">
        <f t="shared" si="148"/>
        <v>0</v>
      </c>
      <c r="J127" s="126"/>
      <c r="K127" s="127"/>
      <c r="L127" s="466">
        <f t="shared" si="149"/>
        <v>0</v>
      </c>
      <c r="M127" s="275"/>
      <c r="N127" s="127"/>
      <c r="O127" s="274">
        <f t="shared" si="150"/>
        <v>0</v>
      </c>
      <c r="P127" s="276"/>
    </row>
    <row r="128" spans="1:16" ht="24" hidden="1" x14ac:dyDescent="0.25">
      <c r="A128" s="630">
        <v>2280</v>
      </c>
      <c r="B128" s="107" t="s">
        <v>145</v>
      </c>
      <c r="C128" s="108">
        <f t="shared" si="98"/>
        <v>0</v>
      </c>
      <c r="D128" s="289">
        <f t="shared" ref="D128:O128" si="151">SUM(D129)</f>
        <v>0</v>
      </c>
      <c r="E128" s="292">
        <f t="shared" si="151"/>
        <v>0</v>
      </c>
      <c r="F128" s="464">
        <f t="shared" si="151"/>
        <v>0</v>
      </c>
      <c r="G128" s="289">
        <f t="shared" si="151"/>
        <v>0</v>
      </c>
      <c r="H128" s="291">
        <f t="shared" si="151"/>
        <v>0</v>
      </c>
      <c r="I128" s="269">
        <f t="shared" si="151"/>
        <v>0</v>
      </c>
      <c r="J128" s="291">
        <f t="shared" si="151"/>
        <v>0</v>
      </c>
      <c r="K128" s="292">
        <f t="shared" si="151"/>
        <v>0</v>
      </c>
      <c r="L128" s="465">
        <f t="shared" si="151"/>
        <v>0</v>
      </c>
      <c r="M128" s="120">
        <f t="shared" si="151"/>
        <v>0</v>
      </c>
      <c r="N128" s="281">
        <f t="shared" si="151"/>
        <v>0</v>
      </c>
      <c r="O128" s="274">
        <f t="shared" si="151"/>
        <v>0</v>
      </c>
      <c r="P128" s="276"/>
    </row>
    <row r="129" spans="1:16" ht="24" hidden="1" x14ac:dyDescent="0.25">
      <c r="A129" s="67">
        <v>2283</v>
      </c>
      <c r="B129" s="119" t="s">
        <v>146</v>
      </c>
      <c r="C129" s="120">
        <f t="shared" si="98"/>
        <v>0</v>
      </c>
      <c r="D129" s="272"/>
      <c r="E129" s="127"/>
      <c r="F129" s="429">
        <f>D129+E129</f>
        <v>0</v>
      </c>
      <c r="G129" s="272"/>
      <c r="H129" s="126"/>
      <c r="I129" s="274">
        <f>G129+H129</f>
        <v>0</v>
      </c>
      <c r="J129" s="126"/>
      <c r="K129" s="127"/>
      <c r="L129" s="466">
        <f>J129+K129</f>
        <v>0</v>
      </c>
      <c r="M129" s="275"/>
      <c r="N129" s="127"/>
      <c r="O129" s="274">
        <f>M129+N129</f>
        <v>0</v>
      </c>
      <c r="P129" s="276"/>
    </row>
    <row r="130" spans="1:16" ht="38.25" hidden="1" customHeight="1" x14ac:dyDescent="0.25">
      <c r="A130" s="90">
        <v>2300</v>
      </c>
      <c r="B130" s="251" t="s">
        <v>147</v>
      </c>
      <c r="C130" s="91">
        <f t="shared" si="98"/>
        <v>0</v>
      </c>
      <c r="D130" s="252">
        <f>SUM(D131,D136,D140,D141,D144,D151,D159,D160,D163)</f>
        <v>0</v>
      </c>
      <c r="E130" s="104">
        <f t="shared" ref="E130:F130" si="152">SUM(E131,E136,E140,E141,E144,E151,E159,E160,E163)</f>
        <v>0</v>
      </c>
      <c r="F130" s="435">
        <f t="shared" si="152"/>
        <v>0</v>
      </c>
      <c r="G130" s="252">
        <f>SUM(G131,G136,G140,G141,G144,G151,G159,G160,G163)</f>
        <v>0</v>
      </c>
      <c r="H130" s="103">
        <f t="shared" ref="H130:I130" si="153">SUM(H131,H136,H140,H141,H144,H151,H159,H160,H163)</f>
        <v>0</v>
      </c>
      <c r="I130" s="105">
        <f t="shared" si="153"/>
        <v>0</v>
      </c>
      <c r="J130" s="103">
        <f>SUM(J131,J136,J140,J141,J144,J151,J159,J160,J163)</f>
        <v>0</v>
      </c>
      <c r="K130" s="104">
        <f t="shared" ref="K130:L130" si="154">SUM(K131,K136,K140,K141,K144,K151,K159,K160,K163)</f>
        <v>0</v>
      </c>
      <c r="L130" s="438">
        <f t="shared" si="154"/>
        <v>0</v>
      </c>
      <c r="M130" s="91">
        <f>SUM(M131,M136,M140,M141,M144,M151,M159,M160,M163)</f>
        <v>0</v>
      </c>
      <c r="N130" s="104">
        <f t="shared" ref="N130:O130" si="155">SUM(N131,N136,N140,N141,N144,N151,N159,N160,N163)</f>
        <v>0</v>
      </c>
      <c r="O130" s="105">
        <f t="shared" si="155"/>
        <v>0</v>
      </c>
      <c r="P130" s="287"/>
    </row>
    <row r="131" spans="1:16" ht="24" hidden="1" x14ac:dyDescent="0.25">
      <c r="A131" s="630">
        <v>2310</v>
      </c>
      <c r="B131" s="107" t="s">
        <v>148</v>
      </c>
      <c r="C131" s="108">
        <f t="shared" si="98"/>
        <v>0</v>
      </c>
      <c r="D131" s="289">
        <f t="shared" ref="D131:O131" si="156">SUM(D132:D135)</f>
        <v>0</v>
      </c>
      <c r="E131" s="292">
        <f t="shared" si="156"/>
        <v>0</v>
      </c>
      <c r="F131" s="464">
        <f t="shared" si="156"/>
        <v>0</v>
      </c>
      <c r="G131" s="289">
        <f t="shared" si="156"/>
        <v>0</v>
      </c>
      <c r="H131" s="291">
        <f t="shared" si="156"/>
        <v>0</v>
      </c>
      <c r="I131" s="269">
        <f t="shared" si="156"/>
        <v>0</v>
      </c>
      <c r="J131" s="291">
        <f t="shared" si="156"/>
        <v>0</v>
      </c>
      <c r="K131" s="292">
        <f t="shared" si="156"/>
        <v>0</v>
      </c>
      <c r="L131" s="465">
        <f t="shared" si="156"/>
        <v>0</v>
      </c>
      <c r="M131" s="108">
        <f t="shared" si="156"/>
        <v>0</v>
      </c>
      <c r="N131" s="292">
        <f t="shared" si="156"/>
        <v>0</v>
      </c>
      <c r="O131" s="269">
        <f t="shared" si="156"/>
        <v>0</v>
      </c>
      <c r="P131" s="271"/>
    </row>
    <row r="132" spans="1:16" hidden="1" x14ac:dyDescent="0.25">
      <c r="A132" s="67">
        <v>2311</v>
      </c>
      <c r="B132" s="119" t="s">
        <v>149</v>
      </c>
      <c r="C132" s="120">
        <f t="shared" si="98"/>
        <v>0</v>
      </c>
      <c r="D132" s="272"/>
      <c r="E132" s="127"/>
      <c r="F132" s="429">
        <f t="shared" ref="F132:F135" si="157">D132+E132</f>
        <v>0</v>
      </c>
      <c r="G132" s="272"/>
      <c r="H132" s="126"/>
      <c r="I132" s="274">
        <f t="shared" ref="I132:I135" si="158">G132+H132</f>
        <v>0</v>
      </c>
      <c r="J132" s="126"/>
      <c r="K132" s="127"/>
      <c r="L132" s="466">
        <f t="shared" ref="L132:L135" si="159">J132+K132</f>
        <v>0</v>
      </c>
      <c r="M132" s="275"/>
      <c r="N132" s="127"/>
      <c r="O132" s="274">
        <f t="shared" ref="O132:O135" si="160">M132+N132</f>
        <v>0</v>
      </c>
      <c r="P132" s="276"/>
    </row>
    <row r="133" spans="1:16" hidden="1" x14ac:dyDescent="0.25">
      <c r="A133" s="67">
        <v>2312</v>
      </c>
      <c r="B133" s="119" t="s">
        <v>150</v>
      </c>
      <c r="C133" s="120">
        <f t="shared" si="98"/>
        <v>0</v>
      </c>
      <c r="D133" s="272"/>
      <c r="E133" s="127"/>
      <c r="F133" s="429">
        <f t="shared" si="157"/>
        <v>0</v>
      </c>
      <c r="G133" s="272"/>
      <c r="H133" s="126"/>
      <c r="I133" s="274">
        <f t="shared" si="158"/>
        <v>0</v>
      </c>
      <c r="J133" s="126"/>
      <c r="K133" s="127"/>
      <c r="L133" s="466">
        <f t="shared" si="159"/>
        <v>0</v>
      </c>
      <c r="M133" s="275"/>
      <c r="N133" s="127"/>
      <c r="O133" s="274">
        <f t="shared" si="160"/>
        <v>0</v>
      </c>
      <c r="P133" s="276"/>
    </row>
    <row r="134" spans="1:16" hidden="1" x14ac:dyDescent="0.25">
      <c r="A134" s="67">
        <v>2313</v>
      </c>
      <c r="B134" s="119" t="s">
        <v>151</v>
      </c>
      <c r="C134" s="120">
        <f t="shared" si="98"/>
        <v>0</v>
      </c>
      <c r="D134" s="272"/>
      <c r="E134" s="127"/>
      <c r="F134" s="429">
        <f t="shared" si="157"/>
        <v>0</v>
      </c>
      <c r="G134" s="272"/>
      <c r="H134" s="126"/>
      <c r="I134" s="274">
        <f t="shared" si="158"/>
        <v>0</v>
      </c>
      <c r="J134" s="126"/>
      <c r="K134" s="127"/>
      <c r="L134" s="466">
        <f t="shared" si="159"/>
        <v>0</v>
      </c>
      <c r="M134" s="275"/>
      <c r="N134" s="127"/>
      <c r="O134" s="274">
        <f t="shared" si="160"/>
        <v>0</v>
      </c>
      <c r="P134" s="276"/>
    </row>
    <row r="135" spans="1:16" ht="36" hidden="1" customHeight="1" x14ac:dyDescent="0.25">
      <c r="A135" s="67">
        <v>2314</v>
      </c>
      <c r="B135" s="119" t="s">
        <v>152</v>
      </c>
      <c r="C135" s="120">
        <f t="shared" si="98"/>
        <v>0</v>
      </c>
      <c r="D135" s="272"/>
      <c r="E135" s="127"/>
      <c r="F135" s="429">
        <f t="shared" si="157"/>
        <v>0</v>
      </c>
      <c r="G135" s="272"/>
      <c r="H135" s="126"/>
      <c r="I135" s="274">
        <f t="shared" si="158"/>
        <v>0</v>
      </c>
      <c r="J135" s="126"/>
      <c r="K135" s="127"/>
      <c r="L135" s="466">
        <f t="shared" si="159"/>
        <v>0</v>
      </c>
      <c r="M135" s="275"/>
      <c r="N135" s="127"/>
      <c r="O135" s="274">
        <f t="shared" si="160"/>
        <v>0</v>
      </c>
      <c r="P135" s="276"/>
    </row>
    <row r="136" spans="1:16" hidden="1" x14ac:dyDescent="0.25">
      <c r="A136" s="277">
        <v>2320</v>
      </c>
      <c r="B136" s="119" t="s">
        <v>153</v>
      </c>
      <c r="C136" s="120">
        <f t="shared" si="98"/>
        <v>0</v>
      </c>
      <c r="D136" s="278">
        <f>SUM(D137:D139)</f>
        <v>0</v>
      </c>
      <c r="E136" s="281">
        <f t="shared" ref="E136:F136" si="161">SUM(E137:E139)</f>
        <v>0</v>
      </c>
      <c r="F136" s="429">
        <f t="shared" si="161"/>
        <v>0</v>
      </c>
      <c r="G136" s="278">
        <f>SUM(G137:G139)</f>
        <v>0</v>
      </c>
      <c r="H136" s="280">
        <f t="shared" ref="H136:I136" si="162">SUM(H137:H139)</f>
        <v>0</v>
      </c>
      <c r="I136" s="274">
        <f t="shared" si="162"/>
        <v>0</v>
      </c>
      <c r="J136" s="280">
        <f>SUM(J137:J139)</f>
        <v>0</v>
      </c>
      <c r="K136" s="281">
        <f t="shared" ref="K136:L136" si="163">SUM(K137:K139)</f>
        <v>0</v>
      </c>
      <c r="L136" s="466">
        <f t="shared" si="163"/>
        <v>0</v>
      </c>
      <c r="M136" s="120">
        <f>SUM(M137:M139)</f>
        <v>0</v>
      </c>
      <c r="N136" s="281">
        <f t="shared" ref="N136:O136" si="164">SUM(N137:N139)</f>
        <v>0</v>
      </c>
      <c r="O136" s="274">
        <f t="shared" si="164"/>
        <v>0</v>
      </c>
      <c r="P136" s="276"/>
    </row>
    <row r="137" spans="1:16" hidden="1" x14ac:dyDescent="0.25">
      <c r="A137" s="67">
        <v>2321</v>
      </c>
      <c r="B137" s="119" t="s">
        <v>154</v>
      </c>
      <c r="C137" s="120">
        <f t="shared" si="98"/>
        <v>0</v>
      </c>
      <c r="D137" s="272"/>
      <c r="E137" s="127"/>
      <c r="F137" s="429">
        <f t="shared" ref="F137:F140" si="165">D137+E137</f>
        <v>0</v>
      </c>
      <c r="G137" s="272"/>
      <c r="H137" s="126"/>
      <c r="I137" s="274">
        <f t="shared" ref="I137:I140" si="166">G137+H137</f>
        <v>0</v>
      </c>
      <c r="J137" s="126"/>
      <c r="K137" s="127"/>
      <c r="L137" s="466">
        <f t="shared" ref="L137:L140" si="167">J137+K137</f>
        <v>0</v>
      </c>
      <c r="M137" s="275"/>
      <c r="N137" s="127"/>
      <c r="O137" s="274">
        <f t="shared" ref="O137:O140" si="168">M137+N137</f>
        <v>0</v>
      </c>
      <c r="P137" s="276"/>
    </row>
    <row r="138" spans="1:16" hidden="1" x14ac:dyDescent="0.25">
      <c r="A138" s="67">
        <v>2322</v>
      </c>
      <c r="B138" s="119" t="s">
        <v>155</v>
      </c>
      <c r="C138" s="120">
        <f t="shared" si="98"/>
        <v>0</v>
      </c>
      <c r="D138" s="272"/>
      <c r="E138" s="127"/>
      <c r="F138" s="429">
        <f t="shared" si="165"/>
        <v>0</v>
      </c>
      <c r="G138" s="272"/>
      <c r="H138" s="126"/>
      <c r="I138" s="274">
        <f t="shared" si="166"/>
        <v>0</v>
      </c>
      <c r="J138" s="126"/>
      <c r="K138" s="127"/>
      <c r="L138" s="466">
        <f t="shared" si="167"/>
        <v>0</v>
      </c>
      <c r="M138" s="275"/>
      <c r="N138" s="127"/>
      <c r="O138" s="274">
        <f t="shared" si="168"/>
        <v>0</v>
      </c>
      <c r="P138" s="276"/>
    </row>
    <row r="139" spans="1:16" ht="10.5" hidden="1" customHeight="1" x14ac:dyDescent="0.25">
      <c r="A139" s="67">
        <v>2329</v>
      </c>
      <c r="B139" s="119" t="s">
        <v>156</v>
      </c>
      <c r="C139" s="120">
        <f t="shared" si="98"/>
        <v>0</v>
      </c>
      <c r="D139" s="272"/>
      <c r="E139" s="127"/>
      <c r="F139" s="429">
        <f t="shared" si="165"/>
        <v>0</v>
      </c>
      <c r="G139" s="272"/>
      <c r="H139" s="126"/>
      <c r="I139" s="274">
        <f t="shared" si="166"/>
        <v>0</v>
      </c>
      <c r="J139" s="126"/>
      <c r="K139" s="127"/>
      <c r="L139" s="466">
        <f t="shared" si="167"/>
        <v>0</v>
      </c>
      <c r="M139" s="275"/>
      <c r="N139" s="127"/>
      <c r="O139" s="274">
        <f t="shared" si="168"/>
        <v>0</v>
      </c>
      <c r="P139" s="276"/>
    </row>
    <row r="140" spans="1:16" hidden="1" x14ac:dyDescent="0.25">
      <c r="A140" s="277">
        <v>2330</v>
      </c>
      <c r="B140" s="119" t="s">
        <v>157</v>
      </c>
      <c r="C140" s="120">
        <f t="shared" si="98"/>
        <v>0</v>
      </c>
      <c r="D140" s="272"/>
      <c r="E140" s="127"/>
      <c r="F140" s="429">
        <f t="shared" si="165"/>
        <v>0</v>
      </c>
      <c r="G140" s="272"/>
      <c r="H140" s="126"/>
      <c r="I140" s="274">
        <f t="shared" si="166"/>
        <v>0</v>
      </c>
      <c r="J140" s="126"/>
      <c r="K140" s="127"/>
      <c r="L140" s="466">
        <f t="shared" si="167"/>
        <v>0</v>
      </c>
      <c r="M140" s="275"/>
      <c r="N140" s="127"/>
      <c r="O140" s="274">
        <f t="shared" si="168"/>
        <v>0</v>
      </c>
      <c r="P140" s="276"/>
    </row>
    <row r="141" spans="1:16" ht="48" hidden="1" x14ac:dyDescent="0.25">
      <c r="A141" s="277">
        <v>2340</v>
      </c>
      <c r="B141" s="119" t="s">
        <v>158</v>
      </c>
      <c r="C141" s="120">
        <f t="shared" si="98"/>
        <v>0</v>
      </c>
      <c r="D141" s="278">
        <f>SUM(D142:D143)</f>
        <v>0</v>
      </c>
      <c r="E141" s="281">
        <f t="shared" ref="E141:F141" si="169">SUM(E142:E143)</f>
        <v>0</v>
      </c>
      <c r="F141" s="429">
        <f t="shared" si="169"/>
        <v>0</v>
      </c>
      <c r="G141" s="278">
        <f>SUM(G142:G143)</f>
        <v>0</v>
      </c>
      <c r="H141" s="280">
        <f t="shared" ref="H141:I141" si="170">SUM(H142:H143)</f>
        <v>0</v>
      </c>
      <c r="I141" s="274">
        <f t="shared" si="170"/>
        <v>0</v>
      </c>
      <c r="J141" s="280">
        <f>SUM(J142:J143)</f>
        <v>0</v>
      </c>
      <c r="K141" s="281">
        <f t="shared" ref="K141:L141" si="171">SUM(K142:K143)</f>
        <v>0</v>
      </c>
      <c r="L141" s="466">
        <f t="shared" si="171"/>
        <v>0</v>
      </c>
      <c r="M141" s="120">
        <f>SUM(M142:M143)</f>
        <v>0</v>
      </c>
      <c r="N141" s="281">
        <f t="shared" ref="N141:O141" si="172">SUM(N142:N143)</f>
        <v>0</v>
      </c>
      <c r="O141" s="274">
        <f t="shared" si="172"/>
        <v>0</v>
      </c>
      <c r="P141" s="276"/>
    </row>
    <row r="142" spans="1:16" hidden="1" x14ac:dyDescent="0.25">
      <c r="A142" s="67">
        <v>2341</v>
      </c>
      <c r="B142" s="119" t="s">
        <v>159</v>
      </c>
      <c r="C142" s="120">
        <f t="shared" si="98"/>
        <v>0</v>
      </c>
      <c r="D142" s="272"/>
      <c r="E142" s="127"/>
      <c r="F142" s="429">
        <f t="shared" ref="F142:F143" si="173">D142+E142</f>
        <v>0</v>
      </c>
      <c r="G142" s="272"/>
      <c r="H142" s="126"/>
      <c r="I142" s="274">
        <f t="shared" ref="I142:I143" si="174">G142+H142</f>
        <v>0</v>
      </c>
      <c r="J142" s="126"/>
      <c r="K142" s="127"/>
      <c r="L142" s="466">
        <f t="shared" ref="L142:L143" si="175">J142+K142</f>
        <v>0</v>
      </c>
      <c r="M142" s="275"/>
      <c r="N142" s="127"/>
      <c r="O142" s="274">
        <f t="shared" ref="O142:O143" si="176">M142+N142</f>
        <v>0</v>
      </c>
      <c r="P142" s="276"/>
    </row>
    <row r="143" spans="1:16" ht="24" hidden="1" x14ac:dyDescent="0.25">
      <c r="A143" s="67">
        <v>2344</v>
      </c>
      <c r="B143" s="119" t="s">
        <v>160</v>
      </c>
      <c r="C143" s="120">
        <f t="shared" si="98"/>
        <v>0</v>
      </c>
      <c r="D143" s="272"/>
      <c r="E143" s="127"/>
      <c r="F143" s="429">
        <f t="shared" si="173"/>
        <v>0</v>
      </c>
      <c r="G143" s="272"/>
      <c r="H143" s="126"/>
      <c r="I143" s="274">
        <f t="shared" si="174"/>
        <v>0</v>
      </c>
      <c r="J143" s="126"/>
      <c r="K143" s="127"/>
      <c r="L143" s="466">
        <f t="shared" si="175"/>
        <v>0</v>
      </c>
      <c r="M143" s="275"/>
      <c r="N143" s="127"/>
      <c r="O143" s="274">
        <f t="shared" si="176"/>
        <v>0</v>
      </c>
      <c r="P143" s="276"/>
    </row>
    <row r="144" spans="1:16" ht="24" hidden="1" x14ac:dyDescent="0.25">
      <c r="A144" s="258">
        <v>2350</v>
      </c>
      <c r="B144" s="191" t="s">
        <v>161</v>
      </c>
      <c r="C144" s="199">
        <f t="shared" si="98"/>
        <v>0</v>
      </c>
      <c r="D144" s="259">
        <f>SUM(D145:D150)</f>
        <v>0</v>
      </c>
      <c r="E144" s="264">
        <f t="shared" ref="E144:F144" si="177">SUM(E145:E150)</f>
        <v>0</v>
      </c>
      <c r="F144" s="462">
        <f t="shared" si="177"/>
        <v>0</v>
      </c>
      <c r="G144" s="259">
        <f>SUM(G145:G150)</f>
        <v>0</v>
      </c>
      <c r="H144" s="262">
        <f t="shared" ref="H144:I144" si="178">SUM(H145:H150)</f>
        <v>0</v>
      </c>
      <c r="I144" s="263">
        <f t="shared" si="178"/>
        <v>0</v>
      </c>
      <c r="J144" s="262">
        <f>SUM(J145:J150)</f>
        <v>0</v>
      </c>
      <c r="K144" s="264">
        <f t="shared" ref="K144:L144" si="179">SUM(K145:K150)</f>
        <v>0</v>
      </c>
      <c r="L144" s="463">
        <f t="shared" si="179"/>
        <v>0</v>
      </c>
      <c r="M144" s="199">
        <f>SUM(M145:M150)</f>
        <v>0</v>
      </c>
      <c r="N144" s="264">
        <f t="shared" ref="N144:O144" si="180">SUM(N145:N150)</f>
        <v>0</v>
      </c>
      <c r="O144" s="263">
        <f t="shared" si="180"/>
        <v>0</v>
      </c>
      <c r="P144" s="265"/>
    </row>
    <row r="145" spans="1:16" hidden="1" x14ac:dyDescent="0.25">
      <c r="A145" s="56">
        <v>2351</v>
      </c>
      <c r="B145" s="107" t="s">
        <v>162</v>
      </c>
      <c r="C145" s="108">
        <f t="shared" si="98"/>
        <v>0</v>
      </c>
      <c r="D145" s="266"/>
      <c r="E145" s="115"/>
      <c r="F145" s="464">
        <f t="shared" ref="F145:F150" si="181">D145+E145</f>
        <v>0</v>
      </c>
      <c r="G145" s="266"/>
      <c r="H145" s="114"/>
      <c r="I145" s="269">
        <f t="shared" ref="I145:I150" si="182">G145+H145</f>
        <v>0</v>
      </c>
      <c r="J145" s="114"/>
      <c r="K145" s="115"/>
      <c r="L145" s="465">
        <f t="shared" ref="L145:L150" si="183">J145+K145</f>
        <v>0</v>
      </c>
      <c r="M145" s="270"/>
      <c r="N145" s="115"/>
      <c r="O145" s="269">
        <f t="shared" ref="O145:O150" si="184">M145+N145</f>
        <v>0</v>
      </c>
      <c r="P145" s="271"/>
    </row>
    <row r="146" spans="1:16" hidden="1" x14ac:dyDescent="0.25">
      <c r="A146" s="67">
        <v>2352</v>
      </c>
      <c r="B146" s="119" t="s">
        <v>163</v>
      </c>
      <c r="C146" s="120">
        <f t="shared" si="98"/>
        <v>0</v>
      </c>
      <c r="D146" s="272"/>
      <c r="E146" s="127"/>
      <c r="F146" s="429">
        <f t="shared" si="181"/>
        <v>0</v>
      </c>
      <c r="G146" s="272"/>
      <c r="H146" s="126"/>
      <c r="I146" s="274">
        <f t="shared" si="182"/>
        <v>0</v>
      </c>
      <c r="J146" s="126"/>
      <c r="K146" s="127"/>
      <c r="L146" s="466">
        <f t="shared" si="183"/>
        <v>0</v>
      </c>
      <c r="M146" s="275"/>
      <c r="N146" s="127"/>
      <c r="O146" s="274">
        <f t="shared" si="184"/>
        <v>0</v>
      </c>
      <c r="P146" s="276"/>
    </row>
    <row r="147" spans="1:16" ht="24" hidden="1" x14ac:dyDescent="0.25">
      <c r="A147" s="67">
        <v>2353</v>
      </c>
      <c r="B147" s="119" t="s">
        <v>164</v>
      </c>
      <c r="C147" s="120">
        <f t="shared" si="98"/>
        <v>0</v>
      </c>
      <c r="D147" s="272"/>
      <c r="E147" s="127"/>
      <c r="F147" s="429">
        <f t="shared" si="181"/>
        <v>0</v>
      </c>
      <c r="G147" s="272"/>
      <c r="H147" s="126"/>
      <c r="I147" s="274">
        <f t="shared" si="182"/>
        <v>0</v>
      </c>
      <c r="J147" s="126"/>
      <c r="K147" s="127"/>
      <c r="L147" s="466">
        <f t="shared" si="183"/>
        <v>0</v>
      </c>
      <c r="M147" s="275"/>
      <c r="N147" s="127"/>
      <c r="O147" s="274">
        <f t="shared" si="184"/>
        <v>0</v>
      </c>
      <c r="P147" s="276"/>
    </row>
    <row r="148" spans="1:16" ht="24" hidden="1" x14ac:dyDescent="0.25">
      <c r="A148" s="67">
        <v>2354</v>
      </c>
      <c r="B148" s="119" t="s">
        <v>165</v>
      </c>
      <c r="C148" s="120">
        <f t="shared" si="98"/>
        <v>0</v>
      </c>
      <c r="D148" s="272"/>
      <c r="E148" s="127"/>
      <c r="F148" s="429">
        <f t="shared" si="181"/>
        <v>0</v>
      </c>
      <c r="G148" s="272"/>
      <c r="H148" s="126"/>
      <c r="I148" s="274">
        <f t="shared" si="182"/>
        <v>0</v>
      </c>
      <c r="J148" s="126"/>
      <c r="K148" s="127"/>
      <c r="L148" s="466">
        <f t="shared" si="183"/>
        <v>0</v>
      </c>
      <c r="M148" s="275"/>
      <c r="N148" s="127"/>
      <c r="O148" s="274">
        <f t="shared" si="184"/>
        <v>0</v>
      </c>
      <c r="P148" s="276"/>
    </row>
    <row r="149" spans="1:16" ht="24" hidden="1" x14ac:dyDescent="0.25">
      <c r="A149" s="67">
        <v>2355</v>
      </c>
      <c r="B149" s="119" t="s">
        <v>166</v>
      </c>
      <c r="C149" s="120">
        <f t="shared" ref="C149:C212" si="185">F149+I149+L149+O149</f>
        <v>0</v>
      </c>
      <c r="D149" s="272"/>
      <c r="E149" s="127"/>
      <c r="F149" s="429">
        <f t="shared" si="181"/>
        <v>0</v>
      </c>
      <c r="G149" s="272"/>
      <c r="H149" s="126"/>
      <c r="I149" s="274">
        <f t="shared" si="182"/>
        <v>0</v>
      </c>
      <c r="J149" s="126"/>
      <c r="K149" s="127"/>
      <c r="L149" s="466">
        <f t="shared" si="183"/>
        <v>0</v>
      </c>
      <c r="M149" s="275"/>
      <c r="N149" s="127"/>
      <c r="O149" s="274">
        <f t="shared" si="184"/>
        <v>0</v>
      </c>
      <c r="P149" s="276"/>
    </row>
    <row r="150" spans="1:16" ht="24" hidden="1" x14ac:dyDescent="0.25">
      <c r="A150" s="67">
        <v>2359</v>
      </c>
      <c r="B150" s="119" t="s">
        <v>167</v>
      </c>
      <c r="C150" s="120">
        <f t="shared" si="185"/>
        <v>0</v>
      </c>
      <c r="D150" s="272"/>
      <c r="E150" s="127"/>
      <c r="F150" s="429">
        <f t="shared" si="181"/>
        <v>0</v>
      </c>
      <c r="G150" s="272"/>
      <c r="H150" s="126"/>
      <c r="I150" s="274">
        <f t="shared" si="182"/>
        <v>0</v>
      </c>
      <c r="J150" s="126"/>
      <c r="K150" s="127"/>
      <c r="L150" s="466">
        <f t="shared" si="183"/>
        <v>0</v>
      </c>
      <c r="M150" s="275"/>
      <c r="N150" s="127"/>
      <c r="O150" s="274">
        <f t="shared" si="184"/>
        <v>0</v>
      </c>
      <c r="P150" s="276"/>
    </row>
    <row r="151" spans="1:16" ht="24.75" hidden="1" customHeight="1" x14ac:dyDescent="0.25">
      <c r="A151" s="277">
        <v>2360</v>
      </c>
      <c r="B151" s="119" t="s">
        <v>168</v>
      </c>
      <c r="C151" s="120">
        <f t="shared" si="185"/>
        <v>0</v>
      </c>
      <c r="D151" s="278">
        <f>SUM(D152:D158)</f>
        <v>0</v>
      </c>
      <c r="E151" s="281">
        <f t="shared" ref="E151:F151" si="186">SUM(E152:E158)</f>
        <v>0</v>
      </c>
      <c r="F151" s="429">
        <f t="shared" si="186"/>
        <v>0</v>
      </c>
      <c r="G151" s="278">
        <f>SUM(G152:G158)</f>
        <v>0</v>
      </c>
      <c r="H151" s="280">
        <f t="shared" ref="H151:I151" si="187">SUM(H152:H158)</f>
        <v>0</v>
      </c>
      <c r="I151" s="274">
        <f t="shared" si="187"/>
        <v>0</v>
      </c>
      <c r="J151" s="280">
        <f>SUM(J152:J158)</f>
        <v>0</v>
      </c>
      <c r="K151" s="281">
        <f t="shared" ref="K151:L151" si="188">SUM(K152:K158)</f>
        <v>0</v>
      </c>
      <c r="L151" s="466">
        <f t="shared" si="188"/>
        <v>0</v>
      </c>
      <c r="M151" s="120">
        <f>SUM(M152:M158)</f>
        <v>0</v>
      </c>
      <c r="N151" s="281">
        <f t="shared" ref="N151:O151" si="189">SUM(N152:N158)</f>
        <v>0</v>
      </c>
      <c r="O151" s="274">
        <f t="shared" si="189"/>
        <v>0</v>
      </c>
      <c r="P151" s="276"/>
    </row>
    <row r="152" spans="1:16" hidden="1" x14ac:dyDescent="0.25">
      <c r="A152" s="66">
        <v>2361</v>
      </c>
      <c r="B152" s="119" t="s">
        <v>169</v>
      </c>
      <c r="C152" s="120">
        <f t="shared" si="185"/>
        <v>0</v>
      </c>
      <c r="D152" s="272"/>
      <c r="E152" s="127"/>
      <c r="F152" s="429">
        <f t="shared" ref="F152:F159" si="190">D152+E152</f>
        <v>0</v>
      </c>
      <c r="G152" s="272"/>
      <c r="H152" s="126"/>
      <c r="I152" s="274">
        <f t="shared" ref="I152:I159" si="191">G152+H152</f>
        <v>0</v>
      </c>
      <c r="J152" s="126"/>
      <c r="K152" s="127"/>
      <c r="L152" s="466">
        <f t="shared" ref="L152:L159" si="192">J152+K152</f>
        <v>0</v>
      </c>
      <c r="M152" s="275"/>
      <c r="N152" s="127"/>
      <c r="O152" s="274">
        <f t="shared" ref="O152:O159" si="193">M152+N152</f>
        <v>0</v>
      </c>
      <c r="P152" s="276"/>
    </row>
    <row r="153" spans="1:16" ht="24" hidden="1" x14ac:dyDescent="0.25">
      <c r="A153" s="66">
        <v>2362</v>
      </c>
      <c r="B153" s="119" t="s">
        <v>170</v>
      </c>
      <c r="C153" s="120">
        <f t="shared" si="185"/>
        <v>0</v>
      </c>
      <c r="D153" s="272"/>
      <c r="E153" s="127"/>
      <c r="F153" s="429">
        <f t="shared" si="190"/>
        <v>0</v>
      </c>
      <c r="G153" s="272"/>
      <c r="H153" s="126"/>
      <c r="I153" s="274">
        <f t="shared" si="191"/>
        <v>0</v>
      </c>
      <c r="J153" s="126"/>
      <c r="K153" s="127"/>
      <c r="L153" s="466">
        <f t="shared" si="192"/>
        <v>0</v>
      </c>
      <c r="M153" s="275"/>
      <c r="N153" s="127"/>
      <c r="O153" s="274">
        <f t="shared" si="193"/>
        <v>0</v>
      </c>
      <c r="P153" s="276"/>
    </row>
    <row r="154" spans="1:16" hidden="1" x14ac:dyDescent="0.25">
      <c r="A154" s="66">
        <v>2363</v>
      </c>
      <c r="B154" s="119" t="s">
        <v>171</v>
      </c>
      <c r="C154" s="120">
        <f t="shared" si="185"/>
        <v>0</v>
      </c>
      <c r="D154" s="272"/>
      <c r="E154" s="127"/>
      <c r="F154" s="429">
        <f t="shared" si="190"/>
        <v>0</v>
      </c>
      <c r="G154" s="272"/>
      <c r="H154" s="126"/>
      <c r="I154" s="274">
        <f t="shared" si="191"/>
        <v>0</v>
      </c>
      <c r="J154" s="126"/>
      <c r="K154" s="127"/>
      <c r="L154" s="466">
        <f t="shared" si="192"/>
        <v>0</v>
      </c>
      <c r="M154" s="275"/>
      <c r="N154" s="127"/>
      <c r="O154" s="274">
        <f t="shared" si="193"/>
        <v>0</v>
      </c>
      <c r="P154" s="276"/>
    </row>
    <row r="155" spans="1:16" hidden="1" x14ac:dyDescent="0.25">
      <c r="A155" s="66">
        <v>2364</v>
      </c>
      <c r="B155" s="119" t="s">
        <v>172</v>
      </c>
      <c r="C155" s="120">
        <f t="shared" si="185"/>
        <v>0</v>
      </c>
      <c r="D155" s="272"/>
      <c r="E155" s="127"/>
      <c r="F155" s="429">
        <f t="shared" si="190"/>
        <v>0</v>
      </c>
      <c r="G155" s="272"/>
      <c r="H155" s="126"/>
      <c r="I155" s="274">
        <f t="shared" si="191"/>
        <v>0</v>
      </c>
      <c r="J155" s="126"/>
      <c r="K155" s="127"/>
      <c r="L155" s="466">
        <f t="shared" si="192"/>
        <v>0</v>
      </c>
      <c r="M155" s="275"/>
      <c r="N155" s="127"/>
      <c r="O155" s="274">
        <f t="shared" si="193"/>
        <v>0</v>
      </c>
      <c r="P155" s="276"/>
    </row>
    <row r="156" spans="1:16" ht="12.75" hidden="1" customHeight="1" x14ac:dyDescent="0.25">
      <c r="A156" s="66">
        <v>2365</v>
      </c>
      <c r="B156" s="119" t="s">
        <v>173</v>
      </c>
      <c r="C156" s="120">
        <f t="shared" si="185"/>
        <v>0</v>
      </c>
      <c r="D156" s="272"/>
      <c r="E156" s="127"/>
      <c r="F156" s="429">
        <f t="shared" si="190"/>
        <v>0</v>
      </c>
      <c r="G156" s="272"/>
      <c r="H156" s="126"/>
      <c r="I156" s="274">
        <f t="shared" si="191"/>
        <v>0</v>
      </c>
      <c r="J156" s="126"/>
      <c r="K156" s="127"/>
      <c r="L156" s="466">
        <f t="shared" si="192"/>
        <v>0</v>
      </c>
      <c r="M156" s="275"/>
      <c r="N156" s="127"/>
      <c r="O156" s="274">
        <f t="shared" si="193"/>
        <v>0</v>
      </c>
      <c r="P156" s="276"/>
    </row>
    <row r="157" spans="1:16" ht="36" hidden="1" x14ac:dyDescent="0.25">
      <c r="A157" s="66">
        <v>2366</v>
      </c>
      <c r="B157" s="119" t="s">
        <v>174</v>
      </c>
      <c r="C157" s="120">
        <f t="shared" si="185"/>
        <v>0</v>
      </c>
      <c r="D157" s="272"/>
      <c r="E157" s="127"/>
      <c r="F157" s="429">
        <f t="shared" si="190"/>
        <v>0</v>
      </c>
      <c r="G157" s="272"/>
      <c r="H157" s="126"/>
      <c r="I157" s="274">
        <f t="shared" si="191"/>
        <v>0</v>
      </c>
      <c r="J157" s="126"/>
      <c r="K157" s="127"/>
      <c r="L157" s="466">
        <f t="shared" si="192"/>
        <v>0</v>
      </c>
      <c r="M157" s="275"/>
      <c r="N157" s="127"/>
      <c r="O157" s="274">
        <f t="shared" si="193"/>
        <v>0</v>
      </c>
      <c r="P157" s="276"/>
    </row>
    <row r="158" spans="1:16" ht="48" hidden="1" x14ac:dyDescent="0.25">
      <c r="A158" s="66">
        <v>2369</v>
      </c>
      <c r="B158" s="119" t="s">
        <v>175</v>
      </c>
      <c r="C158" s="120">
        <f t="shared" si="185"/>
        <v>0</v>
      </c>
      <c r="D158" s="272"/>
      <c r="E158" s="127"/>
      <c r="F158" s="429">
        <f t="shared" si="190"/>
        <v>0</v>
      </c>
      <c r="G158" s="272"/>
      <c r="H158" s="126"/>
      <c r="I158" s="274">
        <f t="shared" si="191"/>
        <v>0</v>
      </c>
      <c r="J158" s="126"/>
      <c r="K158" s="127"/>
      <c r="L158" s="466">
        <f t="shared" si="192"/>
        <v>0</v>
      </c>
      <c r="M158" s="275"/>
      <c r="N158" s="127"/>
      <c r="O158" s="274">
        <f t="shared" si="193"/>
        <v>0</v>
      </c>
      <c r="P158" s="276"/>
    </row>
    <row r="159" spans="1:16" hidden="1" x14ac:dyDescent="0.25">
      <c r="A159" s="258">
        <v>2370</v>
      </c>
      <c r="B159" s="191" t="s">
        <v>176</v>
      </c>
      <c r="C159" s="199">
        <f t="shared" si="185"/>
        <v>0</v>
      </c>
      <c r="D159" s="282"/>
      <c r="E159" s="285"/>
      <c r="F159" s="462">
        <f t="shared" si="190"/>
        <v>0</v>
      </c>
      <c r="G159" s="282"/>
      <c r="H159" s="284"/>
      <c r="I159" s="263">
        <f t="shared" si="191"/>
        <v>0</v>
      </c>
      <c r="J159" s="284"/>
      <c r="K159" s="285"/>
      <c r="L159" s="463">
        <f t="shared" si="192"/>
        <v>0</v>
      </c>
      <c r="M159" s="286"/>
      <c r="N159" s="285"/>
      <c r="O159" s="263">
        <f t="shared" si="193"/>
        <v>0</v>
      </c>
      <c r="P159" s="265"/>
    </row>
    <row r="160" spans="1:16" hidden="1" x14ac:dyDescent="0.25">
      <c r="A160" s="258">
        <v>2380</v>
      </c>
      <c r="B160" s="191" t="s">
        <v>177</v>
      </c>
      <c r="C160" s="199">
        <f t="shared" si="185"/>
        <v>0</v>
      </c>
      <c r="D160" s="259">
        <f>SUM(D161:D162)</f>
        <v>0</v>
      </c>
      <c r="E160" s="264">
        <f t="shared" ref="E160:F160" si="194">SUM(E161:E162)</f>
        <v>0</v>
      </c>
      <c r="F160" s="462">
        <f t="shared" si="194"/>
        <v>0</v>
      </c>
      <c r="G160" s="259">
        <f>SUM(G161:G162)</f>
        <v>0</v>
      </c>
      <c r="H160" s="262">
        <f t="shared" ref="H160:I160" si="195">SUM(H161:H162)</f>
        <v>0</v>
      </c>
      <c r="I160" s="263">
        <f t="shared" si="195"/>
        <v>0</v>
      </c>
      <c r="J160" s="262">
        <f>SUM(J161:J162)</f>
        <v>0</v>
      </c>
      <c r="K160" s="264">
        <f t="shared" ref="K160:L160" si="196">SUM(K161:K162)</f>
        <v>0</v>
      </c>
      <c r="L160" s="463">
        <f t="shared" si="196"/>
        <v>0</v>
      </c>
      <c r="M160" s="199">
        <f>SUM(M161:M162)</f>
        <v>0</v>
      </c>
      <c r="N160" s="264">
        <f t="shared" ref="N160:O160" si="197">SUM(N161:N162)</f>
        <v>0</v>
      </c>
      <c r="O160" s="263">
        <f t="shared" si="197"/>
        <v>0</v>
      </c>
      <c r="P160" s="265"/>
    </row>
    <row r="161" spans="1:16" hidden="1" x14ac:dyDescent="0.25">
      <c r="A161" s="55">
        <v>2381</v>
      </c>
      <c r="B161" s="107" t="s">
        <v>178</v>
      </c>
      <c r="C161" s="108">
        <f t="shared" si="185"/>
        <v>0</v>
      </c>
      <c r="D161" s="266"/>
      <c r="E161" s="115"/>
      <c r="F161" s="464">
        <f t="shared" ref="F161:F164" si="198">D161+E161</f>
        <v>0</v>
      </c>
      <c r="G161" s="266"/>
      <c r="H161" s="114"/>
      <c r="I161" s="269">
        <f t="shared" ref="I161:I164" si="199">G161+H161</f>
        <v>0</v>
      </c>
      <c r="J161" s="114"/>
      <c r="K161" s="115"/>
      <c r="L161" s="465">
        <f t="shared" ref="L161:L164" si="200">J161+K161</f>
        <v>0</v>
      </c>
      <c r="M161" s="270"/>
      <c r="N161" s="115"/>
      <c r="O161" s="269">
        <f t="shared" ref="O161:O164" si="201">M161+N161</f>
        <v>0</v>
      </c>
      <c r="P161" s="271"/>
    </row>
    <row r="162" spans="1:16" ht="24" hidden="1" x14ac:dyDescent="0.25">
      <c r="A162" s="66">
        <v>2389</v>
      </c>
      <c r="B162" s="119" t="s">
        <v>179</v>
      </c>
      <c r="C162" s="120">
        <f t="shared" si="185"/>
        <v>0</v>
      </c>
      <c r="D162" s="272"/>
      <c r="E162" s="127"/>
      <c r="F162" s="429">
        <f t="shared" si="198"/>
        <v>0</v>
      </c>
      <c r="G162" s="272"/>
      <c r="H162" s="126"/>
      <c r="I162" s="274">
        <f t="shared" si="199"/>
        <v>0</v>
      </c>
      <c r="J162" s="126"/>
      <c r="K162" s="127"/>
      <c r="L162" s="466">
        <f t="shared" si="200"/>
        <v>0</v>
      </c>
      <c r="M162" s="275"/>
      <c r="N162" s="127"/>
      <c r="O162" s="274">
        <f t="shared" si="201"/>
        <v>0</v>
      </c>
      <c r="P162" s="276"/>
    </row>
    <row r="163" spans="1:16" hidden="1" x14ac:dyDescent="0.25">
      <c r="A163" s="258">
        <v>2390</v>
      </c>
      <c r="B163" s="191" t="s">
        <v>180</v>
      </c>
      <c r="C163" s="199">
        <f t="shared" si="185"/>
        <v>0</v>
      </c>
      <c r="D163" s="282"/>
      <c r="E163" s="285"/>
      <c r="F163" s="462">
        <f t="shared" si="198"/>
        <v>0</v>
      </c>
      <c r="G163" s="282"/>
      <c r="H163" s="284"/>
      <c r="I163" s="263">
        <f t="shared" si="199"/>
        <v>0</v>
      </c>
      <c r="J163" s="284"/>
      <c r="K163" s="285"/>
      <c r="L163" s="463">
        <f t="shared" si="200"/>
        <v>0</v>
      </c>
      <c r="M163" s="286"/>
      <c r="N163" s="285"/>
      <c r="O163" s="263">
        <f t="shared" si="201"/>
        <v>0</v>
      </c>
      <c r="P163" s="265"/>
    </row>
    <row r="164" spans="1:16" hidden="1" x14ac:dyDescent="0.25">
      <c r="A164" s="90">
        <v>2400</v>
      </c>
      <c r="B164" s="251" t="s">
        <v>181</v>
      </c>
      <c r="C164" s="91">
        <f t="shared" si="185"/>
        <v>0</v>
      </c>
      <c r="D164" s="298"/>
      <c r="E164" s="301"/>
      <c r="F164" s="435">
        <f t="shared" si="198"/>
        <v>0</v>
      </c>
      <c r="G164" s="298"/>
      <c r="H164" s="300"/>
      <c r="I164" s="105">
        <f t="shared" si="199"/>
        <v>0</v>
      </c>
      <c r="J164" s="300"/>
      <c r="K164" s="301"/>
      <c r="L164" s="438">
        <f t="shared" si="200"/>
        <v>0</v>
      </c>
      <c r="M164" s="302"/>
      <c r="N164" s="301"/>
      <c r="O164" s="105">
        <f t="shared" si="201"/>
        <v>0</v>
      </c>
      <c r="P164" s="287"/>
    </row>
    <row r="165" spans="1:16" ht="24" hidden="1" x14ac:dyDescent="0.25">
      <c r="A165" s="90">
        <v>2500</v>
      </c>
      <c r="B165" s="251" t="s">
        <v>182</v>
      </c>
      <c r="C165" s="91">
        <f t="shared" si="185"/>
        <v>0</v>
      </c>
      <c r="D165" s="252">
        <f>SUM(D166,D171)</f>
        <v>0</v>
      </c>
      <c r="E165" s="104">
        <f t="shared" ref="E165:O165" si="202">SUM(E166,E171)</f>
        <v>0</v>
      </c>
      <c r="F165" s="435">
        <f t="shared" si="202"/>
        <v>0</v>
      </c>
      <c r="G165" s="252">
        <f t="shared" si="202"/>
        <v>0</v>
      </c>
      <c r="H165" s="103">
        <f t="shared" si="202"/>
        <v>0</v>
      </c>
      <c r="I165" s="105">
        <f t="shared" si="202"/>
        <v>0</v>
      </c>
      <c r="J165" s="103">
        <f t="shared" si="202"/>
        <v>0</v>
      </c>
      <c r="K165" s="104">
        <f t="shared" si="202"/>
        <v>0</v>
      </c>
      <c r="L165" s="438">
        <f t="shared" si="202"/>
        <v>0</v>
      </c>
      <c r="M165" s="254">
        <f t="shared" si="202"/>
        <v>0</v>
      </c>
      <c r="N165" s="255">
        <f t="shared" si="202"/>
        <v>0</v>
      </c>
      <c r="O165" s="256">
        <f t="shared" si="202"/>
        <v>0</v>
      </c>
      <c r="P165" s="257"/>
    </row>
    <row r="166" spans="1:16" ht="16.5" hidden="1" customHeight="1" x14ac:dyDescent="0.25">
      <c r="A166" s="630">
        <v>2510</v>
      </c>
      <c r="B166" s="107" t="s">
        <v>183</v>
      </c>
      <c r="C166" s="108">
        <f t="shared" si="185"/>
        <v>0</v>
      </c>
      <c r="D166" s="289">
        <f>SUM(D167:D170)</f>
        <v>0</v>
      </c>
      <c r="E166" s="292">
        <f t="shared" ref="E166:O166" si="203">SUM(E167:E170)</f>
        <v>0</v>
      </c>
      <c r="F166" s="464">
        <f t="shared" si="203"/>
        <v>0</v>
      </c>
      <c r="G166" s="289">
        <f t="shared" si="203"/>
        <v>0</v>
      </c>
      <c r="H166" s="291">
        <f t="shared" si="203"/>
        <v>0</v>
      </c>
      <c r="I166" s="269">
        <f t="shared" si="203"/>
        <v>0</v>
      </c>
      <c r="J166" s="291">
        <f t="shared" si="203"/>
        <v>0</v>
      </c>
      <c r="K166" s="292">
        <f t="shared" si="203"/>
        <v>0</v>
      </c>
      <c r="L166" s="465">
        <f t="shared" si="203"/>
        <v>0</v>
      </c>
      <c r="M166" s="133">
        <f t="shared" si="203"/>
        <v>0</v>
      </c>
      <c r="N166" s="304">
        <f t="shared" si="203"/>
        <v>0</v>
      </c>
      <c r="O166" s="305">
        <f t="shared" si="203"/>
        <v>0</v>
      </c>
      <c r="P166" s="306"/>
    </row>
    <row r="167" spans="1:16" ht="24" hidden="1" x14ac:dyDescent="0.25">
      <c r="A167" s="67">
        <v>2512</v>
      </c>
      <c r="B167" s="119" t="s">
        <v>184</v>
      </c>
      <c r="C167" s="120">
        <f t="shared" si="185"/>
        <v>0</v>
      </c>
      <c r="D167" s="272"/>
      <c r="E167" s="127"/>
      <c r="F167" s="429">
        <f t="shared" ref="F167:F172" si="204">D167+E167</f>
        <v>0</v>
      </c>
      <c r="G167" s="272"/>
      <c r="H167" s="126"/>
      <c r="I167" s="274">
        <f t="shared" ref="I167:I172" si="205">G167+H167</f>
        <v>0</v>
      </c>
      <c r="J167" s="126"/>
      <c r="K167" s="127"/>
      <c r="L167" s="466">
        <f t="shared" ref="L167:L172" si="206">J167+K167</f>
        <v>0</v>
      </c>
      <c r="M167" s="275"/>
      <c r="N167" s="127"/>
      <c r="O167" s="274">
        <f t="shared" ref="O167:O172" si="207">M167+N167</f>
        <v>0</v>
      </c>
      <c r="P167" s="276"/>
    </row>
    <row r="168" spans="1:16" ht="36" hidden="1" x14ac:dyDescent="0.25">
      <c r="A168" s="67">
        <v>2513</v>
      </c>
      <c r="B168" s="119" t="s">
        <v>185</v>
      </c>
      <c r="C168" s="120">
        <f t="shared" si="185"/>
        <v>0</v>
      </c>
      <c r="D168" s="272"/>
      <c r="E168" s="127"/>
      <c r="F168" s="429">
        <f t="shared" si="204"/>
        <v>0</v>
      </c>
      <c r="G168" s="272"/>
      <c r="H168" s="126"/>
      <c r="I168" s="274">
        <f t="shared" si="205"/>
        <v>0</v>
      </c>
      <c r="J168" s="126"/>
      <c r="K168" s="127"/>
      <c r="L168" s="466">
        <f t="shared" si="206"/>
        <v>0</v>
      </c>
      <c r="M168" s="275"/>
      <c r="N168" s="127"/>
      <c r="O168" s="274">
        <f t="shared" si="207"/>
        <v>0</v>
      </c>
      <c r="P168" s="276"/>
    </row>
    <row r="169" spans="1:16" ht="24" hidden="1" x14ac:dyDescent="0.25">
      <c r="A169" s="67">
        <v>2515</v>
      </c>
      <c r="B169" s="119" t="s">
        <v>186</v>
      </c>
      <c r="C169" s="120">
        <f t="shared" si="185"/>
        <v>0</v>
      </c>
      <c r="D169" s="272"/>
      <c r="E169" s="127"/>
      <c r="F169" s="429">
        <f t="shared" si="204"/>
        <v>0</v>
      </c>
      <c r="G169" s="272"/>
      <c r="H169" s="126"/>
      <c r="I169" s="274">
        <f t="shared" si="205"/>
        <v>0</v>
      </c>
      <c r="J169" s="126"/>
      <c r="K169" s="127"/>
      <c r="L169" s="466">
        <f t="shared" si="206"/>
        <v>0</v>
      </c>
      <c r="M169" s="275"/>
      <c r="N169" s="127"/>
      <c r="O169" s="274">
        <f t="shared" si="207"/>
        <v>0</v>
      </c>
      <c r="P169" s="276"/>
    </row>
    <row r="170" spans="1:16" ht="24" hidden="1" x14ac:dyDescent="0.25">
      <c r="A170" s="67">
        <v>2519</v>
      </c>
      <c r="B170" s="119" t="s">
        <v>187</v>
      </c>
      <c r="C170" s="120">
        <f t="shared" si="185"/>
        <v>0</v>
      </c>
      <c r="D170" s="272"/>
      <c r="E170" s="127"/>
      <c r="F170" s="429">
        <f t="shared" si="204"/>
        <v>0</v>
      </c>
      <c r="G170" s="272"/>
      <c r="H170" s="126"/>
      <c r="I170" s="274">
        <f t="shared" si="205"/>
        <v>0</v>
      </c>
      <c r="J170" s="126"/>
      <c r="K170" s="127"/>
      <c r="L170" s="466">
        <f t="shared" si="206"/>
        <v>0</v>
      </c>
      <c r="M170" s="275"/>
      <c r="N170" s="127"/>
      <c r="O170" s="274">
        <f t="shared" si="207"/>
        <v>0</v>
      </c>
      <c r="P170" s="276"/>
    </row>
    <row r="171" spans="1:16" ht="24" hidden="1" x14ac:dyDescent="0.25">
      <c r="A171" s="277">
        <v>2520</v>
      </c>
      <c r="B171" s="119" t="s">
        <v>188</v>
      </c>
      <c r="C171" s="120">
        <f t="shared" si="185"/>
        <v>0</v>
      </c>
      <c r="D171" s="272"/>
      <c r="E171" s="127"/>
      <c r="F171" s="429">
        <f t="shared" si="204"/>
        <v>0</v>
      </c>
      <c r="G171" s="272"/>
      <c r="H171" s="126"/>
      <c r="I171" s="274">
        <f t="shared" si="205"/>
        <v>0</v>
      </c>
      <c r="J171" s="126"/>
      <c r="K171" s="127"/>
      <c r="L171" s="466">
        <f t="shared" si="206"/>
        <v>0</v>
      </c>
      <c r="M171" s="275"/>
      <c r="N171" s="127"/>
      <c r="O171" s="274">
        <f t="shared" si="207"/>
        <v>0</v>
      </c>
      <c r="P171" s="276"/>
    </row>
    <row r="172" spans="1:16" s="307" customFormat="1" ht="36" hidden="1" customHeight="1" x14ac:dyDescent="0.25">
      <c r="A172" s="24">
        <v>2800</v>
      </c>
      <c r="B172" s="107" t="s">
        <v>189</v>
      </c>
      <c r="C172" s="108">
        <f t="shared" si="185"/>
        <v>0</v>
      </c>
      <c r="D172" s="58"/>
      <c r="E172" s="63"/>
      <c r="F172" s="427">
        <f t="shared" si="204"/>
        <v>0</v>
      </c>
      <c r="G172" s="58"/>
      <c r="H172" s="61"/>
      <c r="I172" s="62">
        <f t="shared" si="205"/>
        <v>0</v>
      </c>
      <c r="J172" s="61"/>
      <c r="K172" s="63"/>
      <c r="L172" s="428">
        <f t="shared" si="206"/>
        <v>0</v>
      </c>
      <c r="M172" s="64"/>
      <c r="N172" s="63"/>
      <c r="O172" s="62">
        <f t="shared" si="207"/>
        <v>0</v>
      </c>
      <c r="P172" s="65"/>
    </row>
    <row r="173" spans="1:16" hidden="1" x14ac:dyDescent="0.25">
      <c r="A173" s="242">
        <v>3000</v>
      </c>
      <c r="B173" s="242" t="s">
        <v>190</v>
      </c>
      <c r="C173" s="243">
        <f t="shared" si="185"/>
        <v>0</v>
      </c>
      <c r="D173" s="244">
        <f>SUM(D174,D184)</f>
        <v>0</v>
      </c>
      <c r="E173" s="249">
        <f t="shared" ref="E173:F173" si="208">SUM(E174,E184)</f>
        <v>0</v>
      </c>
      <c r="F173" s="476">
        <f t="shared" si="208"/>
        <v>0</v>
      </c>
      <c r="G173" s="244">
        <f>SUM(G174,G184)</f>
        <v>0</v>
      </c>
      <c r="H173" s="247">
        <f t="shared" ref="H173:I173" si="209">SUM(H174,H184)</f>
        <v>0</v>
      </c>
      <c r="I173" s="248">
        <f t="shared" si="209"/>
        <v>0</v>
      </c>
      <c r="J173" s="247">
        <f>SUM(J174,J184)</f>
        <v>0</v>
      </c>
      <c r="K173" s="249">
        <f t="shared" ref="K173:L173" si="210">SUM(K174,K184)</f>
        <v>0</v>
      </c>
      <c r="L173" s="461">
        <f t="shared" si="210"/>
        <v>0</v>
      </c>
      <c r="M173" s="243">
        <f>SUM(M174,M184)</f>
        <v>0</v>
      </c>
      <c r="N173" s="249">
        <f t="shared" ref="N173:O173" si="211">SUM(N174,N184)</f>
        <v>0</v>
      </c>
      <c r="O173" s="248">
        <f t="shared" si="211"/>
        <v>0</v>
      </c>
      <c r="P173" s="250"/>
    </row>
    <row r="174" spans="1:16" ht="24" hidden="1" x14ac:dyDescent="0.25">
      <c r="A174" s="90">
        <v>3200</v>
      </c>
      <c r="B174" s="308" t="s">
        <v>191</v>
      </c>
      <c r="C174" s="91">
        <f t="shared" si="185"/>
        <v>0</v>
      </c>
      <c r="D174" s="252">
        <f>SUM(D175,D179)</f>
        <v>0</v>
      </c>
      <c r="E174" s="104">
        <f t="shared" ref="E174:O174" si="212">SUM(E175,E179)</f>
        <v>0</v>
      </c>
      <c r="F174" s="435">
        <f t="shared" si="212"/>
        <v>0</v>
      </c>
      <c r="G174" s="252">
        <f t="shared" si="212"/>
        <v>0</v>
      </c>
      <c r="H174" s="103">
        <f t="shared" si="212"/>
        <v>0</v>
      </c>
      <c r="I174" s="105">
        <f t="shared" si="212"/>
        <v>0</v>
      </c>
      <c r="J174" s="103">
        <f t="shared" si="212"/>
        <v>0</v>
      </c>
      <c r="K174" s="104">
        <f t="shared" si="212"/>
        <v>0</v>
      </c>
      <c r="L174" s="438">
        <f t="shared" si="212"/>
        <v>0</v>
      </c>
      <c r="M174" s="254">
        <f t="shared" si="212"/>
        <v>0</v>
      </c>
      <c r="N174" s="255">
        <f t="shared" si="212"/>
        <v>0</v>
      </c>
      <c r="O174" s="256">
        <f t="shared" si="212"/>
        <v>0</v>
      </c>
      <c r="P174" s="257"/>
    </row>
    <row r="175" spans="1:16" ht="36" hidden="1" x14ac:dyDescent="0.25">
      <c r="A175" s="630">
        <v>3260</v>
      </c>
      <c r="B175" s="107" t="s">
        <v>192</v>
      </c>
      <c r="C175" s="108">
        <f t="shared" si="185"/>
        <v>0</v>
      </c>
      <c r="D175" s="289">
        <f>SUM(D176:D178)</f>
        <v>0</v>
      </c>
      <c r="E175" s="292">
        <f t="shared" ref="E175:F175" si="213">SUM(E176:E178)</f>
        <v>0</v>
      </c>
      <c r="F175" s="464">
        <f t="shared" si="213"/>
        <v>0</v>
      </c>
      <c r="G175" s="289">
        <f>SUM(G176:G178)</f>
        <v>0</v>
      </c>
      <c r="H175" s="291">
        <f t="shared" ref="H175:I175" si="214">SUM(H176:H178)</f>
        <v>0</v>
      </c>
      <c r="I175" s="269">
        <f t="shared" si="214"/>
        <v>0</v>
      </c>
      <c r="J175" s="291">
        <f>SUM(J176:J178)</f>
        <v>0</v>
      </c>
      <c r="K175" s="292">
        <f t="shared" ref="K175:L175" si="215">SUM(K176:K178)</f>
        <v>0</v>
      </c>
      <c r="L175" s="465">
        <f t="shared" si="215"/>
        <v>0</v>
      </c>
      <c r="M175" s="108">
        <f>SUM(M176:M178)</f>
        <v>0</v>
      </c>
      <c r="N175" s="292">
        <f t="shared" ref="N175:O175" si="216">SUM(N176:N178)</f>
        <v>0</v>
      </c>
      <c r="O175" s="269">
        <f t="shared" si="216"/>
        <v>0</v>
      </c>
      <c r="P175" s="271"/>
    </row>
    <row r="176" spans="1:16" ht="24" hidden="1" x14ac:dyDescent="0.25">
      <c r="A176" s="67">
        <v>3261</v>
      </c>
      <c r="B176" s="119" t="s">
        <v>193</v>
      </c>
      <c r="C176" s="120">
        <f t="shared" si="185"/>
        <v>0</v>
      </c>
      <c r="D176" s="272"/>
      <c r="E176" s="127"/>
      <c r="F176" s="429">
        <f t="shared" ref="F176:F178" si="217">D176+E176</f>
        <v>0</v>
      </c>
      <c r="G176" s="272"/>
      <c r="H176" s="126"/>
      <c r="I176" s="274">
        <f t="shared" ref="I176:I178" si="218">G176+H176</f>
        <v>0</v>
      </c>
      <c r="J176" s="126"/>
      <c r="K176" s="127"/>
      <c r="L176" s="466">
        <f t="shared" ref="L176:L178" si="219">J176+K176</f>
        <v>0</v>
      </c>
      <c r="M176" s="275"/>
      <c r="N176" s="127"/>
      <c r="O176" s="274">
        <f t="shared" ref="O176:O178" si="220">M176+N176</f>
        <v>0</v>
      </c>
      <c r="P176" s="276"/>
    </row>
    <row r="177" spans="1:16" ht="36" hidden="1" x14ac:dyDescent="0.25">
      <c r="A177" s="67">
        <v>3262</v>
      </c>
      <c r="B177" s="119" t="s">
        <v>194</v>
      </c>
      <c r="C177" s="120">
        <f t="shared" si="185"/>
        <v>0</v>
      </c>
      <c r="D177" s="272"/>
      <c r="E177" s="127"/>
      <c r="F177" s="429">
        <f t="shared" si="217"/>
        <v>0</v>
      </c>
      <c r="G177" s="272"/>
      <c r="H177" s="126"/>
      <c r="I177" s="274">
        <f t="shared" si="218"/>
        <v>0</v>
      </c>
      <c r="J177" s="126"/>
      <c r="K177" s="127"/>
      <c r="L177" s="466">
        <f t="shared" si="219"/>
        <v>0</v>
      </c>
      <c r="M177" s="275"/>
      <c r="N177" s="127"/>
      <c r="O177" s="274">
        <f t="shared" si="220"/>
        <v>0</v>
      </c>
      <c r="P177" s="276"/>
    </row>
    <row r="178" spans="1:16" ht="24" hidden="1" x14ac:dyDescent="0.25">
      <c r="A178" s="67">
        <v>3263</v>
      </c>
      <c r="B178" s="119" t="s">
        <v>195</v>
      </c>
      <c r="C178" s="120">
        <f t="shared" si="185"/>
        <v>0</v>
      </c>
      <c r="D178" s="272"/>
      <c r="E178" s="127"/>
      <c r="F178" s="429">
        <f t="shared" si="217"/>
        <v>0</v>
      </c>
      <c r="G178" s="272"/>
      <c r="H178" s="126"/>
      <c r="I178" s="274">
        <f t="shared" si="218"/>
        <v>0</v>
      </c>
      <c r="J178" s="126"/>
      <c r="K178" s="127"/>
      <c r="L178" s="466">
        <f t="shared" si="219"/>
        <v>0</v>
      </c>
      <c r="M178" s="275"/>
      <c r="N178" s="127"/>
      <c r="O178" s="274">
        <f t="shared" si="220"/>
        <v>0</v>
      </c>
      <c r="P178" s="276"/>
    </row>
    <row r="179" spans="1:16" ht="84" hidden="1" x14ac:dyDescent="0.25">
      <c r="A179" s="630">
        <v>3290</v>
      </c>
      <c r="B179" s="107" t="s">
        <v>196</v>
      </c>
      <c r="C179" s="309">
        <f t="shared" si="185"/>
        <v>0</v>
      </c>
      <c r="D179" s="289">
        <f>SUM(D180:D183)</f>
        <v>0</v>
      </c>
      <c r="E179" s="292">
        <f t="shared" ref="E179:O179" si="221">SUM(E180:E183)</f>
        <v>0</v>
      </c>
      <c r="F179" s="464">
        <f t="shared" si="221"/>
        <v>0</v>
      </c>
      <c r="G179" s="289">
        <f t="shared" si="221"/>
        <v>0</v>
      </c>
      <c r="H179" s="291">
        <f t="shared" si="221"/>
        <v>0</v>
      </c>
      <c r="I179" s="269">
        <f t="shared" si="221"/>
        <v>0</v>
      </c>
      <c r="J179" s="291">
        <f t="shared" si="221"/>
        <v>0</v>
      </c>
      <c r="K179" s="292">
        <f t="shared" si="221"/>
        <v>0</v>
      </c>
      <c r="L179" s="465">
        <f t="shared" si="221"/>
        <v>0</v>
      </c>
      <c r="M179" s="309">
        <f t="shared" si="221"/>
        <v>0</v>
      </c>
      <c r="N179" s="310">
        <f t="shared" si="221"/>
        <v>0</v>
      </c>
      <c r="O179" s="311">
        <f t="shared" si="221"/>
        <v>0</v>
      </c>
      <c r="P179" s="312"/>
    </row>
    <row r="180" spans="1:16" ht="72" hidden="1" x14ac:dyDescent="0.25">
      <c r="A180" s="67">
        <v>3291</v>
      </c>
      <c r="B180" s="119" t="s">
        <v>197</v>
      </c>
      <c r="C180" s="120">
        <f t="shared" si="185"/>
        <v>0</v>
      </c>
      <c r="D180" s="272"/>
      <c r="E180" s="127"/>
      <c r="F180" s="429">
        <f t="shared" ref="F180:F183" si="222">D180+E180</f>
        <v>0</v>
      </c>
      <c r="G180" s="272"/>
      <c r="H180" s="126"/>
      <c r="I180" s="274">
        <f t="shared" ref="I180:I183" si="223">G180+H180</f>
        <v>0</v>
      </c>
      <c r="J180" s="126"/>
      <c r="K180" s="127"/>
      <c r="L180" s="466">
        <f t="shared" ref="L180:L183" si="224">J180+K180</f>
        <v>0</v>
      </c>
      <c r="M180" s="275"/>
      <c r="N180" s="127"/>
      <c r="O180" s="274">
        <f t="shared" ref="O180:O183" si="225">M180+N180</f>
        <v>0</v>
      </c>
      <c r="P180" s="276"/>
    </row>
    <row r="181" spans="1:16" ht="72" hidden="1" x14ac:dyDescent="0.25">
      <c r="A181" s="67">
        <v>3292</v>
      </c>
      <c r="B181" s="119" t="s">
        <v>198</v>
      </c>
      <c r="C181" s="120">
        <f t="shared" si="185"/>
        <v>0</v>
      </c>
      <c r="D181" s="272"/>
      <c r="E181" s="127"/>
      <c r="F181" s="429">
        <f t="shared" si="222"/>
        <v>0</v>
      </c>
      <c r="G181" s="272"/>
      <c r="H181" s="126"/>
      <c r="I181" s="274">
        <f t="shared" si="223"/>
        <v>0</v>
      </c>
      <c r="J181" s="126"/>
      <c r="K181" s="127"/>
      <c r="L181" s="466">
        <f t="shared" si="224"/>
        <v>0</v>
      </c>
      <c r="M181" s="275"/>
      <c r="N181" s="127"/>
      <c r="O181" s="274">
        <f t="shared" si="225"/>
        <v>0</v>
      </c>
      <c r="P181" s="276"/>
    </row>
    <row r="182" spans="1:16" ht="72" hidden="1" x14ac:dyDescent="0.25">
      <c r="A182" s="67">
        <v>3293</v>
      </c>
      <c r="B182" s="119" t="s">
        <v>199</v>
      </c>
      <c r="C182" s="120">
        <f t="shared" si="185"/>
        <v>0</v>
      </c>
      <c r="D182" s="272"/>
      <c r="E182" s="127"/>
      <c r="F182" s="429">
        <f t="shared" si="222"/>
        <v>0</v>
      </c>
      <c r="G182" s="272"/>
      <c r="H182" s="126"/>
      <c r="I182" s="274">
        <f t="shared" si="223"/>
        <v>0</v>
      </c>
      <c r="J182" s="126"/>
      <c r="K182" s="127"/>
      <c r="L182" s="466">
        <f t="shared" si="224"/>
        <v>0</v>
      </c>
      <c r="M182" s="275"/>
      <c r="N182" s="127"/>
      <c r="O182" s="274">
        <f t="shared" si="225"/>
        <v>0</v>
      </c>
      <c r="P182" s="276"/>
    </row>
    <row r="183" spans="1:16" ht="60" hidden="1" x14ac:dyDescent="0.25">
      <c r="A183" s="313">
        <v>3294</v>
      </c>
      <c r="B183" s="119" t="s">
        <v>200</v>
      </c>
      <c r="C183" s="309">
        <f t="shared" si="185"/>
        <v>0</v>
      </c>
      <c r="D183" s="314"/>
      <c r="E183" s="318"/>
      <c r="F183" s="472">
        <f t="shared" si="222"/>
        <v>0</v>
      </c>
      <c r="G183" s="314"/>
      <c r="H183" s="317"/>
      <c r="I183" s="311">
        <f t="shared" si="223"/>
        <v>0</v>
      </c>
      <c r="J183" s="317"/>
      <c r="K183" s="318"/>
      <c r="L183" s="473">
        <f t="shared" si="224"/>
        <v>0</v>
      </c>
      <c r="M183" s="319"/>
      <c r="N183" s="318"/>
      <c r="O183" s="311">
        <f t="shared" si="225"/>
        <v>0</v>
      </c>
      <c r="P183" s="312"/>
    </row>
    <row r="184" spans="1:16" ht="48" hidden="1" x14ac:dyDescent="0.25">
      <c r="A184" s="320">
        <v>3300</v>
      </c>
      <c r="B184" s="308" t="s">
        <v>201</v>
      </c>
      <c r="C184" s="254">
        <f t="shared" si="185"/>
        <v>0</v>
      </c>
      <c r="D184" s="321">
        <f>SUM(D185:D186)</f>
        <v>0</v>
      </c>
      <c r="E184" s="255">
        <f t="shared" ref="E184:O184" si="226">SUM(E185:E186)</f>
        <v>0</v>
      </c>
      <c r="F184" s="474">
        <f t="shared" si="226"/>
        <v>0</v>
      </c>
      <c r="G184" s="321">
        <f t="shared" si="226"/>
        <v>0</v>
      </c>
      <c r="H184" s="324">
        <f t="shared" si="226"/>
        <v>0</v>
      </c>
      <c r="I184" s="256">
        <f t="shared" si="226"/>
        <v>0</v>
      </c>
      <c r="J184" s="324">
        <f t="shared" si="226"/>
        <v>0</v>
      </c>
      <c r="K184" s="255">
        <f t="shared" si="226"/>
        <v>0</v>
      </c>
      <c r="L184" s="475">
        <f t="shared" si="226"/>
        <v>0</v>
      </c>
      <c r="M184" s="254">
        <f t="shared" si="226"/>
        <v>0</v>
      </c>
      <c r="N184" s="255">
        <f t="shared" si="226"/>
        <v>0</v>
      </c>
      <c r="O184" s="256">
        <f t="shared" si="226"/>
        <v>0</v>
      </c>
      <c r="P184" s="257"/>
    </row>
    <row r="185" spans="1:16" ht="48" hidden="1" x14ac:dyDescent="0.25">
      <c r="A185" s="190">
        <v>3310</v>
      </c>
      <c r="B185" s="191" t="s">
        <v>202</v>
      </c>
      <c r="C185" s="199">
        <f t="shared" si="185"/>
        <v>0</v>
      </c>
      <c r="D185" s="282"/>
      <c r="E185" s="285"/>
      <c r="F185" s="462">
        <f t="shared" ref="F185:F186" si="227">D185+E185</f>
        <v>0</v>
      </c>
      <c r="G185" s="282"/>
      <c r="H185" s="284"/>
      <c r="I185" s="263">
        <f t="shared" ref="I185:I186" si="228">G185+H185</f>
        <v>0</v>
      </c>
      <c r="J185" s="284"/>
      <c r="K185" s="285"/>
      <c r="L185" s="463">
        <f t="shared" ref="L185:L186" si="229">J185+K185</f>
        <v>0</v>
      </c>
      <c r="M185" s="286"/>
      <c r="N185" s="285"/>
      <c r="O185" s="263">
        <f t="shared" ref="O185:O186" si="230">M185+N185</f>
        <v>0</v>
      </c>
      <c r="P185" s="265"/>
    </row>
    <row r="186" spans="1:16" ht="48.75" hidden="1" customHeight="1" x14ac:dyDescent="0.25">
      <c r="A186" s="56">
        <v>3320</v>
      </c>
      <c r="B186" s="107" t="s">
        <v>203</v>
      </c>
      <c r="C186" s="108">
        <f t="shared" si="185"/>
        <v>0</v>
      </c>
      <c r="D186" s="266"/>
      <c r="E186" s="115"/>
      <c r="F186" s="464">
        <f t="shared" si="227"/>
        <v>0</v>
      </c>
      <c r="G186" s="266"/>
      <c r="H186" s="114"/>
      <c r="I186" s="269">
        <f t="shared" si="228"/>
        <v>0</v>
      </c>
      <c r="J186" s="114"/>
      <c r="K186" s="115"/>
      <c r="L186" s="465">
        <f t="shared" si="229"/>
        <v>0</v>
      </c>
      <c r="M186" s="270"/>
      <c r="N186" s="115"/>
      <c r="O186" s="269">
        <f t="shared" si="230"/>
        <v>0</v>
      </c>
      <c r="P186" s="271"/>
    </row>
    <row r="187" spans="1:16" hidden="1" x14ac:dyDescent="0.25">
      <c r="A187" s="325">
        <v>4000</v>
      </c>
      <c r="B187" s="242" t="s">
        <v>204</v>
      </c>
      <c r="C187" s="243">
        <f t="shared" si="185"/>
        <v>0</v>
      </c>
      <c r="D187" s="244">
        <f>SUM(D188,D191)</f>
        <v>0</v>
      </c>
      <c r="E187" s="249">
        <f t="shared" ref="E187:F187" si="231">SUM(E188,E191)</f>
        <v>0</v>
      </c>
      <c r="F187" s="476">
        <f t="shared" si="231"/>
        <v>0</v>
      </c>
      <c r="G187" s="244">
        <f>SUM(G188,G191)</f>
        <v>0</v>
      </c>
      <c r="H187" s="247">
        <f t="shared" ref="H187:I187" si="232">SUM(H188,H191)</f>
        <v>0</v>
      </c>
      <c r="I187" s="248">
        <f t="shared" si="232"/>
        <v>0</v>
      </c>
      <c r="J187" s="247">
        <f>SUM(J188,J191)</f>
        <v>0</v>
      </c>
      <c r="K187" s="249">
        <f t="shared" ref="K187:L187" si="233">SUM(K188,K191)</f>
        <v>0</v>
      </c>
      <c r="L187" s="461">
        <f t="shared" si="233"/>
        <v>0</v>
      </c>
      <c r="M187" s="243">
        <f>SUM(M188,M191)</f>
        <v>0</v>
      </c>
      <c r="N187" s="249">
        <f t="shared" ref="N187:O187" si="234">SUM(N188,N191)</f>
        <v>0</v>
      </c>
      <c r="O187" s="248">
        <f t="shared" si="234"/>
        <v>0</v>
      </c>
      <c r="P187" s="250"/>
    </row>
    <row r="188" spans="1:16" ht="24" hidden="1" x14ac:dyDescent="0.25">
      <c r="A188" s="326">
        <v>4200</v>
      </c>
      <c r="B188" s="251" t="s">
        <v>205</v>
      </c>
      <c r="C188" s="91">
        <f t="shared" si="185"/>
        <v>0</v>
      </c>
      <c r="D188" s="252">
        <f>SUM(D189,D190)</f>
        <v>0</v>
      </c>
      <c r="E188" s="104">
        <f t="shared" ref="E188:F188" si="235">SUM(E189,E190)</f>
        <v>0</v>
      </c>
      <c r="F188" s="435">
        <f t="shared" si="235"/>
        <v>0</v>
      </c>
      <c r="G188" s="252">
        <f>SUM(G189,G190)</f>
        <v>0</v>
      </c>
      <c r="H188" s="103">
        <f t="shared" ref="H188:I188" si="236">SUM(H189,H190)</f>
        <v>0</v>
      </c>
      <c r="I188" s="105">
        <f t="shared" si="236"/>
        <v>0</v>
      </c>
      <c r="J188" s="103">
        <f>SUM(J189,J190)</f>
        <v>0</v>
      </c>
      <c r="K188" s="104">
        <f t="shared" ref="K188:L188" si="237">SUM(K189,K190)</f>
        <v>0</v>
      </c>
      <c r="L188" s="438">
        <f t="shared" si="237"/>
        <v>0</v>
      </c>
      <c r="M188" s="91">
        <f>SUM(M189,M190)</f>
        <v>0</v>
      </c>
      <c r="N188" s="104">
        <f t="shared" ref="N188:O188" si="238">SUM(N189,N190)</f>
        <v>0</v>
      </c>
      <c r="O188" s="105">
        <f t="shared" si="238"/>
        <v>0</v>
      </c>
      <c r="P188" s="287"/>
    </row>
    <row r="189" spans="1:16" ht="36" hidden="1" x14ac:dyDescent="0.25">
      <c r="A189" s="630">
        <v>4240</v>
      </c>
      <c r="B189" s="107" t="s">
        <v>206</v>
      </c>
      <c r="C189" s="108">
        <f t="shared" si="185"/>
        <v>0</v>
      </c>
      <c r="D189" s="266"/>
      <c r="E189" s="115"/>
      <c r="F189" s="464">
        <f t="shared" ref="F189:F190" si="239">D189+E189</f>
        <v>0</v>
      </c>
      <c r="G189" s="266"/>
      <c r="H189" s="114"/>
      <c r="I189" s="269">
        <f t="shared" ref="I189:I190" si="240">G189+H189</f>
        <v>0</v>
      </c>
      <c r="J189" s="114"/>
      <c r="K189" s="115"/>
      <c r="L189" s="465">
        <f t="shared" ref="L189:L190" si="241">J189+K189</f>
        <v>0</v>
      </c>
      <c r="M189" s="270"/>
      <c r="N189" s="115"/>
      <c r="O189" s="269">
        <f t="shared" ref="O189:O190" si="242">M189+N189</f>
        <v>0</v>
      </c>
      <c r="P189" s="271"/>
    </row>
    <row r="190" spans="1:16" ht="24" hidden="1" x14ac:dyDescent="0.25">
      <c r="A190" s="277">
        <v>4250</v>
      </c>
      <c r="B190" s="119" t="s">
        <v>207</v>
      </c>
      <c r="C190" s="120">
        <f t="shared" si="185"/>
        <v>0</v>
      </c>
      <c r="D190" s="272"/>
      <c r="E190" s="127"/>
      <c r="F190" s="429">
        <f t="shared" si="239"/>
        <v>0</v>
      </c>
      <c r="G190" s="272"/>
      <c r="H190" s="126"/>
      <c r="I190" s="274">
        <f t="shared" si="240"/>
        <v>0</v>
      </c>
      <c r="J190" s="126"/>
      <c r="K190" s="127"/>
      <c r="L190" s="466">
        <f t="shared" si="241"/>
        <v>0</v>
      </c>
      <c r="M190" s="275"/>
      <c r="N190" s="127"/>
      <c r="O190" s="274">
        <f t="shared" si="242"/>
        <v>0</v>
      </c>
      <c r="P190" s="276"/>
    </row>
    <row r="191" spans="1:16" hidden="1" x14ac:dyDescent="0.25">
      <c r="A191" s="90">
        <v>4300</v>
      </c>
      <c r="B191" s="251" t="s">
        <v>208</v>
      </c>
      <c r="C191" s="91">
        <f t="shared" si="185"/>
        <v>0</v>
      </c>
      <c r="D191" s="252">
        <f>SUM(D192)</f>
        <v>0</v>
      </c>
      <c r="E191" s="104">
        <f t="shared" ref="E191:F191" si="243">SUM(E192)</f>
        <v>0</v>
      </c>
      <c r="F191" s="435">
        <f t="shared" si="243"/>
        <v>0</v>
      </c>
      <c r="G191" s="252">
        <f>SUM(G192)</f>
        <v>0</v>
      </c>
      <c r="H191" s="103">
        <f t="shared" ref="H191:I191" si="244">SUM(H192)</f>
        <v>0</v>
      </c>
      <c r="I191" s="105">
        <f t="shared" si="244"/>
        <v>0</v>
      </c>
      <c r="J191" s="103">
        <f>SUM(J192)</f>
        <v>0</v>
      </c>
      <c r="K191" s="104">
        <f t="shared" ref="K191:L191" si="245">SUM(K192)</f>
        <v>0</v>
      </c>
      <c r="L191" s="438">
        <f t="shared" si="245"/>
        <v>0</v>
      </c>
      <c r="M191" s="91">
        <f>SUM(M192)</f>
        <v>0</v>
      </c>
      <c r="N191" s="104">
        <f t="shared" ref="N191:O191" si="246">SUM(N192)</f>
        <v>0</v>
      </c>
      <c r="O191" s="105">
        <f t="shared" si="246"/>
        <v>0</v>
      </c>
      <c r="P191" s="287"/>
    </row>
    <row r="192" spans="1:16" ht="24" hidden="1" x14ac:dyDescent="0.25">
      <c r="A192" s="630">
        <v>4310</v>
      </c>
      <c r="B192" s="107" t="s">
        <v>209</v>
      </c>
      <c r="C192" s="108">
        <f t="shared" si="185"/>
        <v>0</v>
      </c>
      <c r="D192" s="289">
        <f>SUM(D193:D193)</f>
        <v>0</v>
      </c>
      <c r="E192" s="292">
        <f t="shared" ref="E192:F192" si="247">SUM(E193:E193)</f>
        <v>0</v>
      </c>
      <c r="F192" s="464">
        <f t="shared" si="247"/>
        <v>0</v>
      </c>
      <c r="G192" s="289">
        <f>SUM(G193:G193)</f>
        <v>0</v>
      </c>
      <c r="H192" s="291">
        <f t="shared" ref="H192:I192" si="248">SUM(H193:H193)</f>
        <v>0</v>
      </c>
      <c r="I192" s="269">
        <f t="shared" si="248"/>
        <v>0</v>
      </c>
      <c r="J192" s="291">
        <f>SUM(J193:J193)</f>
        <v>0</v>
      </c>
      <c r="K192" s="292">
        <f t="shared" ref="K192:L192" si="249">SUM(K193:K193)</f>
        <v>0</v>
      </c>
      <c r="L192" s="465">
        <f t="shared" si="249"/>
        <v>0</v>
      </c>
      <c r="M192" s="108">
        <f>SUM(M193:M193)</f>
        <v>0</v>
      </c>
      <c r="N192" s="292">
        <f t="shared" ref="N192:O192" si="250">SUM(N193:N193)</f>
        <v>0</v>
      </c>
      <c r="O192" s="269">
        <f t="shared" si="250"/>
        <v>0</v>
      </c>
      <c r="P192" s="271"/>
    </row>
    <row r="193" spans="1:16" ht="36" hidden="1" x14ac:dyDescent="0.25">
      <c r="A193" s="67">
        <v>4311</v>
      </c>
      <c r="B193" s="119" t="s">
        <v>210</v>
      </c>
      <c r="C193" s="120">
        <f t="shared" si="185"/>
        <v>0</v>
      </c>
      <c r="D193" s="272"/>
      <c r="E193" s="127"/>
      <c r="F193" s="429">
        <f>D193+E193</f>
        <v>0</v>
      </c>
      <c r="G193" s="272"/>
      <c r="H193" s="126"/>
      <c r="I193" s="274">
        <f>G193+H193</f>
        <v>0</v>
      </c>
      <c r="J193" s="126"/>
      <c r="K193" s="127"/>
      <c r="L193" s="466">
        <f>J193+K193</f>
        <v>0</v>
      </c>
      <c r="M193" s="275"/>
      <c r="N193" s="127"/>
      <c r="O193" s="274">
        <f>M193+N193</f>
        <v>0</v>
      </c>
      <c r="P193" s="276"/>
    </row>
    <row r="194" spans="1:16" s="34" customFormat="1" ht="24" hidden="1" x14ac:dyDescent="0.25">
      <c r="A194" s="327"/>
      <c r="B194" s="24" t="s">
        <v>211</v>
      </c>
      <c r="C194" s="234">
        <f t="shared" si="185"/>
        <v>0</v>
      </c>
      <c r="D194" s="235">
        <f>SUM(D195,D230,D269)</f>
        <v>0</v>
      </c>
      <c r="E194" s="240">
        <f t="shared" ref="E194:F194" si="251">SUM(E195,E230,E269)</f>
        <v>0</v>
      </c>
      <c r="F194" s="533">
        <f t="shared" si="251"/>
        <v>0</v>
      </c>
      <c r="G194" s="235">
        <f>SUM(G195,G230,G269)</f>
        <v>0</v>
      </c>
      <c r="H194" s="238">
        <f t="shared" ref="H194:I194" si="252">SUM(H195,H230,H269)</f>
        <v>0</v>
      </c>
      <c r="I194" s="239">
        <f t="shared" si="252"/>
        <v>0</v>
      </c>
      <c r="J194" s="238">
        <f>SUM(J195,J230,J269)</f>
        <v>0</v>
      </c>
      <c r="K194" s="240">
        <f t="shared" ref="K194:L194" si="253">SUM(K195,K230,K269)</f>
        <v>0</v>
      </c>
      <c r="L194" s="460">
        <f t="shared" si="253"/>
        <v>0</v>
      </c>
      <c r="M194" s="328">
        <f>SUM(M195,M230,M269)</f>
        <v>0</v>
      </c>
      <c r="N194" s="329">
        <f t="shared" ref="N194:O194" si="254">SUM(N195,N230,N269)</f>
        <v>0</v>
      </c>
      <c r="O194" s="330">
        <f t="shared" si="254"/>
        <v>0</v>
      </c>
      <c r="P194" s="331"/>
    </row>
    <row r="195" spans="1:16" hidden="1" x14ac:dyDescent="0.25">
      <c r="A195" s="242">
        <v>5000</v>
      </c>
      <c r="B195" s="242" t="s">
        <v>212</v>
      </c>
      <c r="C195" s="243">
        <f t="shared" si="185"/>
        <v>0</v>
      </c>
      <c r="D195" s="244">
        <f>D196+D204</f>
        <v>0</v>
      </c>
      <c r="E195" s="249">
        <f t="shared" ref="E195:F195" si="255">E196+E204</f>
        <v>0</v>
      </c>
      <c r="F195" s="476">
        <f t="shared" si="255"/>
        <v>0</v>
      </c>
      <c r="G195" s="244">
        <f>G196+G204</f>
        <v>0</v>
      </c>
      <c r="H195" s="247">
        <f t="shared" ref="H195:I195" si="256">H196+H204</f>
        <v>0</v>
      </c>
      <c r="I195" s="248">
        <f t="shared" si="256"/>
        <v>0</v>
      </c>
      <c r="J195" s="247">
        <f>J196+J204</f>
        <v>0</v>
      </c>
      <c r="K195" s="249">
        <f t="shared" ref="K195:L195" si="257">K196+K204</f>
        <v>0</v>
      </c>
      <c r="L195" s="461">
        <f t="shared" si="257"/>
        <v>0</v>
      </c>
      <c r="M195" s="243">
        <f>M196+M204</f>
        <v>0</v>
      </c>
      <c r="N195" s="249">
        <f t="shared" ref="N195:O195" si="258">N196+N204</f>
        <v>0</v>
      </c>
      <c r="O195" s="248">
        <f t="shared" si="258"/>
        <v>0</v>
      </c>
      <c r="P195" s="250"/>
    </row>
    <row r="196" spans="1:16" hidden="1" x14ac:dyDescent="0.25">
      <c r="A196" s="90">
        <v>5100</v>
      </c>
      <c r="B196" s="251" t="s">
        <v>213</v>
      </c>
      <c r="C196" s="91">
        <f t="shared" si="185"/>
        <v>0</v>
      </c>
      <c r="D196" s="252">
        <f>D197+D198+D201+D202+D203</f>
        <v>0</v>
      </c>
      <c r="E196" s="104">
        <f t="shared" ref="E196:F196" si="259">E197+E198+E201+E202+E203</f>
        <v>0</v>
      </c>
      <c r="F196" s="435">
        <f t="shared" si="259"/>
        <v>0</v>
      </c>
      <c r="G196" s="252">
        <f>G197+G198+G201+G202+G203</f>
        <v>0</v>
      </c>
      <c r="H196" s="103">
        <f t="shared" ref="H196:I196" si="260">H197+H198+H201+H202+H203</f>
        <v>0</v>
      </c>
      <c r="I196" s="105">
        <f t="shared" si="260"/>
        <v>0</v>
      </c>
      <c r="J196" s="103">
        <f>J197+J198+J201+J202+J203</f>
        <v>0</v>
      </c>
      <c r="K196" s="104">
        <f t="shared" ref="K196:L196" si="261">K197+K198+K201+K202+K203</f>
        <v>0</v>
      </c>
      <c r="L196" s="438">
        <f t="shared" si="261"/>
        <v>0</v>
      </c>
      <c r="M196" s="91">
        <f>M197+M198+M201+M202+M203</f>
        <v>0</v>
      </c>
      <c r="N196" s="104">
        <f t="shared" ref="N196:O196" si="262">N197+N198+N201+N202+N203</f>
        <v>0</v>
      </c>
      <c r="O196" s="105">
        <f t="shared" si="262"/>
        <v>0</v>
      </c>
      <c r="P196" s="287"/>
    </row>
    <row r="197" spans="1:16" hidden="1" x14ac:dyDescent="0.25">
      <c r="A197" s="630">
        <v>5110</v>
      </c>
      <c r="B197" s="107" t="s">
        <v>214</v>
      </c>
      <c r="C197" s="108">
        <f t="shared" si="185"/>
        <v>0</v>
      </c>
      <c r="D197" s="266"/>
      <c r="E197" s="115"/>
      <c r="F197" s="464">
        <f>D197+E197</f>
        <v>0</v>
      </c>
      <c r="G197" s="266"/>
      <c r="H197" s="114"/>
      <c r="I197" s="269">
        <f>G197+H197</f>
        <v>0</v>
      </c>
      <c r="J197" s="114"/>
      <c r="K197" s="115"/>
      <c r="L197" s="465">
        <f>J197+K197</f>
        <v>0</v>
      </c>
      <c r="M197" s="270"/>
      <c r="N197" s="115"/>
      <c r="O197" s="269">
        <f>M197+N197</f>
        <v>0</v>
      </c>
      <c r="P197" s="271"/>
    </row>
    <row r="198" spans="1:16" ht="24" hidden="1" x14ac:dyDescent="0.25">
      <c r="A198" s="277">
        <v>5120</v>
      </c>
      <c r="B198" s="119" t="s">
        <v>215</v>
      </c>
      <c r="C198" s="120">
        <f t="shared" si="185"/>
        <v>0</v>
      </c>
      <c r="D198" s="278">
        <f>D199+D200</f>
        <v>0</v>
      </c>
      <c r="E198" s="281">
        <f t="shared" ref="E198:F198" si="263">E199+E200</f>
        <v>0</v>
      </c>
      <c r="F198" s="429">
        <f t="shared" si="263"/>
        <v>0</v>
      </c>
      <c r="G198" s="278">
        <f>G199+G200</f>
        <v>0</v>
      </c>
      <c r="H198" s="280">
        <f t="shared" ref="H198:I198" si="264">H199+H200</f>
        <v>0</v>
      </c>
      <c r="I198" s="274">
        <f t="shared" si="264"/>
        <v>0</v>
      </c>
      <c r="J198" s="280">
        <f>J199+J200</f>
        <v>0</v>
      </c>
      <c r="K198" s="281">
        <f t="shared" ref="K198:L198" si="265">K199+K200</f>
        <v>0</v>
      </c>
      <c r="L198" s="466">
        <f t="shared" si="265"/>
        <v>0</v>
      </c>
      <c r="M198" s="120">
        <f>M199+M200</f>
        <v>0</v>
      </c>
      <c r="N198" s="281">
        <f t="shared" ref="N198:O198" si="266">N199+N200</f>
        <v>0</v>
      </c>
      <c r="O198" s="274">
        <f t="shared" si="266"/>
        <v>0</v>
      </c>
      <c r="P198" s="276"/>
    </row>
    <row r="199" spans="1:16" hidden="1" x14ac:dyDescent="0.25">
      <c r="A199" s="67">
        <v>5121</v>
      </c>
      <c r="B199" s="119" t="s">
        <v>216</v>
      </c>
      <c r="C199" s="120">
        <f t="shared" si="185"/>
        <v>0</v>
      </c>
      <c r="D199" s="272"/>
      <c r="E199" s="127"/>
      <c r="F199" s="429">
        <f t="shared" ref="F199:F203" si="267">D199+E199</f>
        <v>0</v>
      </c>
      <c r="G199" s="272"/>
      <c r="H199" s="126"/>
      <c r="I199" s="274">
        <f t="shared" ref="I199:I203" si="268">G199+H199</f>
        <v>0</v>
      </c>
      <c r="J199" s="126"/>
      <c r="K199" s="127"/>
      <c r="L199" s="466">
        <f t="shared" ref="L199:L203" si="269">J199+K199</f>
        <v>0</v>
      </c>
      <c r="M199" s="275"/>
      <c r="N199" s="127"/>
      <c r="O199" s="274">
        <f t="shared" ref="O199:O203" si="270">M199+N199</f>
        <v>0</v>
      </c>
      <c r="P199" s="276"/>
    </row>
    <row r="200" spans="1:16" ht="24" hidden="1" x14ac:dyDescent="0.25">
      <c r="A200" s="67">
        <v>5129</v>
      </c>
      <c r="B200" s="119" t="s">
        <v>217</v>
      </c>
      <c r="C200" s="120">
        <f t="shared" si="185"/>
        <v>0</v>
      </c>
      <c r="D200" s="272"/>
      <c r="E200" s="127"/>
      <c r="F200" s="429">
        <f t="shared" si="267"/>
        <v>0</v>
      </c>
      <c r="G200" s="272"/>
      <c r="H200" s="126"/>
      <c r="I200" s="274">
        <f t="shared" si="268"/>
        <v>0</v>
      </c>
      <c r="J200" s="126"/>
      <c r="K200" s="127"/>
      <c r="L200" s="466">
        <f t="shared" si="269"/>
        <v>0</v>
      </c>
      <c r="M200" s="275"/>
      <c r="N200" s="127"/>
      <c r="O200" s="274">
        <f t="shared" si="270"/>
        <v>0</v>
      </c>
      <c r="P200" s="276"/>
    </row>
    <row r="201" spans="1:16" hidden="1" x14ac:dyDescent="0.25">
      <c r="A201" s="277">
        <v>5130</v>
      </c>
      <c r="B201" s="119" t="s">
        <v>218</v>
      </c>
      <c r="C201" s="120">
        <f t="shared" si="185"/>
        <v>0</v>
      </c>
      <c r="D201" s="272"/>
      <c r="E201" s="127"/>
      <c r="F201" s="429">
        <f t="shared" si="267"/>
        <v>0</v>
      </c>
      <c r="G201" s="272"/>
      <c r="H201" s="126"/>
      <c r="I201" s="274">
        <f t="shared" si="268"/>
        <v>0</v>
      </c>
      <c r="J201" s="126"/>
      <c r="K201" s="127"/>
      <c r="L201" s="466">
        <f t="shared" si="269"/>
        <v>0</v>
      </c>
      <c r="M201" s="275"/>
      <c r="N201" s="127"/>
      <c r="O201" s="274">
        <f t="shared" si="270"/>
        <v>0</v>
      </c>
      <c r="P201" s="276"/>
    </row>
    <row r="202" spans="1:16" hidden="1" x14ac:dyDescent="0.25">
      <c r="A202" s="277">
        <v>5140</v>
      </c>
      <c r="B202" s="119" t="s">
        <v>219</v>
      </c>
      <c r="C202" s="120">
        <f t="shared" si="185"/>
        <v>0</v>
      </c>
      <c r="D202" s="272"/>
      <c r="E202" s="127"/>
      <c r="F202" s="429">
        <f t="shared" si="267"/>
        <v>0</v>
      </c>
      <c r="G202" s="272"/>
      <c r="H202" s="126"/>
      <c r="I202" s="274">
        <f t="shared" si="268"/>
        <v>0</v>
      </c>
      <c r="J202" s="126"/>
      <c r="K202" s="127"/>
      <c r="L202" s="466">
        <f t="shared" si="269"/>
        <v>0</v>
      </c>
      <c r="M202" s="275"/>
      <c r="N202" s="127"/>
      <c r="O202" s="274">
        <f t="shared" si="270"/>
        <v>0</v>
      </c>
      <c r="P202" s="276"/>
    </row>
    <row r="203" spans="1:16" ht="24" hidden="1" x14ac:dyDescent="0.25">
      <c r="A203" s="277">
        <v>5170</v>
      </c>
      <c r="B203" s="119" t="s">
        <v>220</v>
      </c>
      <c r="C203" s="120">
        <f t="shared" si="185"/>
        <v>0</v>
      </c>
      <c r="D203" s="272"/>
      <c r="E203" s="127"/>
      <c r="F203" s="429">
        <f t="shared" si="267"/>
        <v>0</v>
      </c>
      <c r="G203" s="272"/>
      <c r="H203" s="126"/>
      <c r="I203" s="274">
        <f t="shared" si="268"/>
        <v>0</v>
      </c>
      <c r="J203" s="126"/>
      <c r="K203" s="127"/>
      <c r="L203" s="466">
        <f t="shared" si="269"/>
        <v>0</v>
      </c>
      <c r="M203" s="275"/>
      <c r="N203" s="127"/>
      <c r="O203" s="274">
        <f t="shared" si="270"/>
        <v>0</v>
      </c>
      <c r="P203" s="276"/>
    </row>
    <row r="204" spans="1:16" hidden="1" x14ac:dyDescent="0.25">
      <c r="A204" s="90">
        <v>5200</v>
      </c>
      <c r="B204" s="251" t="s">
        <v>221</v>
      </c>
      <c r="C204" s="91">
        <f t="shared" si="185"/>
        <v>0</v>
      </c>
      <c r="D204" s="252">
        <f>D205+D215+D216+D225+D226+D227+D229</f>
        <v>0</v>
      </c>
      <c r="E204" s="104">
        <f t="shared" ref="E204:F204" si="271">E205+E215+E216+E225+E226+E227+E229</f>
        <v>0</v>
      </c>
      <c r="F204" s="435">
        <f t="shared" si="271"/>
        <v>0</v>
      </c>
      <c r="G204" s="252">
        <f>G205+G215+G216+G225+G226+G227+G229</f>
        <v>0</v>
      </c>
      <c r="H204" s="103">
        <f t="shared" ref="H204:I204" si="272">H205+H215+H216+H225+H226+H227+H229</f>
        <v>0</v>
      </c>
      <c r="I204" s="105">
        <f t="shared" si="272"/>
        <v>0</v>
      </c>
      <c r="J204" s="103">
        <f>J205+J215+J216+J225+J226+J227+J229</f>
        <v>0</v>
      </c>
      <c r="K204" s="104">
        <f t="shared" ref="K204:L204" si="273">K205+K215+K216+K225+K226+K227+K229</f>
        <v>0</v>
      </c>
      <c r="L204" s="438">
        <f t="shared" si="273"/>
        <v>0</v>
      </c>
      <c r="M204" s="91">
        <f>M205+M215+M216+M225+M226+M227+M229</f>
        <v>0</v>
      </c>
      <c r="N204" s="104">
        <f t="shared" ref="N204:O204" si="274">N205+N215+N216+N225+N226+N227+N229</f>
        <v>0</v>
      </c>
      <c r="O204" s="105">
        <f t="shared" si="274"/>
        <v>0</v>
      </c>
      <c r="P204" s="287"/>
    </row>
    <row r="205" spans="1:16" hidden="1" x14ac:dyDescent="0.25">
      <c r="A205" s="258">
        <v>5210</v>
      </c>
      <c r="B205" s="191" t="s">
        <v>222</v>
      </c>
      <c r="C205" s="199">
        <f t="shared" si="185"/>
        <v>0</v>
      </c>
      <c r="D205" s="259">
        <f>SUM(D206:D214)</f>
        <v>0</v>
      </c>
      <c r="E205" s="264">
        <f t="shared" ref="E205:F205" si="275">SUM(E206:E214)</f>
        <v>0</v>
      </c>
      <c r="F205" s="462">
        <f t="shared" si="275"/>
        <v>0</v>
      </c>
      <c r="G205" s="259">
        <f>SUM(G206:G214)</f>
        <v>0</v>
      </c>
      <c r="H205" s="262">
        <f t="shared" ref="H205:I205" si="276">SUM(H206:H214)</f>
        <v>0</v>
      </c>
      <c r="I205" s="263">
        <f t="shared" si="276"/>
        <v>0</v>
      </c>
      <c r="J205" s="262">
        <f>SUM(J206:J214)</f>
        <v>0</v>
      </c>
      <c r="K205" s="264">
        <f t="shared" ref="K205:L205" si="277">SUM(K206:K214)</f>
        <v>0</v>
      </c>
      <c r="L205" s="463">
        <f t="shared" si="277"/>
        <v>0</v>
      </c>
      <c r="M205" s="199">
        <f>SUM(M206:M214)</f>
        <v>0</v>
      </c>
      <c r="N205" s="264">
        <f t="shared" ref="N205:O205" si="278">SUM(N206:N214)</f>
        <v>0</v>
      </c>
      <c r="O205" s="263">
        <f t="shared" si="278"/>
        <v>0</v>
      </c>
      <c r="P205" s="265"/>
    </row>
    <row r="206" spans="1:16" hidden="1" x14ac:dyDescent="0.25">
      <c r="A206" s="56">
        <v>5211</v>
      </c>
      <c r="B206" s="107" t="s">
        <v>223</v>
      </c>
      <c r="C206" s="108">
        <f t="shared" si="185"/>
        <v>0</v>
      </c>
      <c r="D206" s="266"/>
      <c r="E206" s="115"/>
      <c r="F206" s="464">
        <f t="shared" ref="F206:F215" si="279">D206+E206</f>
        <v>0</v>
      </c>
      <c r="G206" s="266"/>
      <c r="H206" s="114"/>
      <c r="I206" s="269">
        <f t="shared" ref="I206:I215" si="280">G206+H206</f>
        <v>0</v>
      </c>
      <c r="J206" s="114"/>
      <c r="K206" s="115"/>
      <c r="L206" s="465">
        <f t="shared" ref="L206:L215" si="281">J206+K206</f>
        <v>0</v>
      </c>
      <c r="M206" s="270"/>
      <c r="N206" s="115"/>
      <c r="O206" s="269">
        <f t="shared" ref="O206:O215" si="282">M206+N206</f>
        <v>0</v>
      </c>
      <c r="P206" s="271"/>
    </row>
    <row r="207" spans="1:16" hidden="1" x14ac:dyDescent="0.25">
      <c r="A207" s="67">
        <v>5212</v>
      </c>
      <c r="B207" s="119" t="s">
        <v>224</v>
      </c>
      <c r="C207" s="120">
        <f t="shared" si="185"/>
        <v>0</v>
      </c>
      <c r="D207" s="272"/>
      <c r="E207" s="127"/>
      <c r="F207" s="429">
        <f t="shared" si="279"/>
        <v>0</v>
      </c>
      <c r="G207" s="272"/>
      <c r="H207" s="126"/>
      <c r="I207" s="274">
        <f t="shared" si="280"/>
        <v>0</v>
      </c>
      <c r="J207" s="126"/>
      <c r="K207" s="127"/>
      <c r="L207" s="466">
        <f t="shared" si="281"/>
        <v>0</v>
      </c>
      <c r="M207" s="275"/>
      <c r="N207" s="127"/>
      <c r="O207" s="274">
        <f t="shared" si="282"/>
        <v>0</v>
      </c>
      <c r="P207" s="276"/>
    </row>
    <row r="208" spans="1:16" hidden="1" x14ac:dyDescent="0.25">
      <c r="A208" s="67">
        <v>5213</v>
      </c>
      <c r="B208" s="119" t="s">
        <v>225</v>
      </c>
      <c r="C208" s="120">
        <f t="shared" si="185"/>
        <v>0</v>
      </c>
      <c r="D208" s="272"/>
      <c r="E208" s="127"/>
      <c r="F208" s="429">
        <f t="shared" si="279"/>
        <v>0</v>
      </c>
      <c r="G208" s="272"/>
      <c r="H208" s="126"/>
      <c r="I208" s="274">
        <f t="shared" si="280"/>
        <v>0</v>
      </c>
      <c r="J208" s="126"/>
      <c r="K208" s="127"/>
      <c r="L208" s="466">
        <f t="shared" si="281"/>
        <v>0</v>
      </c>
      <c r="M208" s="275"/>
      <c r="N208" s="127"/>
      <c r="O208" s="274">
        <f t="shared" si="282"/>
        <v>0</v>
      </c>
      <c r="P208" s="276"/>
    </row>
    <row r="209" spans="1:16" hidden="1" x14ac:dyDescent="0.25">
      <c r="A209" s="67">
        <v>5214</v>
      </c>
      <c r="B209" s="119" t="s">
        <v>226</v>
      </c>
      <c r="C209" s="120">
        <f t="shared" si="185"/>
        <v>0</v>
      </c>
      <c r="D209" s="272"/>
      <c r="E209" s="127"/>
      <c r="F209" s="429">
        <f t="shared" si="279"/>
        <v>0</v>
      </c>
      <c r="G209" s="272"/>
      <c r="H209" s="126"/>
      <c r="I209" s="274">
        <f t="shared" si="280"/>
        <v>0</v>
      </c>
      <c r="J209" s="126"/>
      <c r="K209" s="127"/>
      <c r="L209" s="466">
        <f t="shared" si="281"/>
        <v>0</v>
      </c>
      <c r="M209" s="275"/>
      <c r="N209" s="127"/>
      <c r="O209" s="274">
        <f t="shared" si="282"/>
        <v>0</v>
      </c>
      <c r="P209" s="276"/>
    </row>
    <row r="210" spans="1:16" hidden="1" x14ac:dyDescent="0.25">
      <c r="A210" s="67">
        <v>5215</v>
      </c>
      <c r="B210" s="119" t="s">
        <v>227</v>
      </c>
      <c r="C210" s="120">
        <f t="shared" si="185"/>
        <v>0</v>
      </c>
      <c r="D210" s="272"/>
      <c r="E210" s="127"/>
      <c r="F210" s="429">
        <f t="shared" si="279"/>
        <v>0</v>
      </c>
      <c r="G210" s="272"/>
      <c r="H210" s="126"/>
      <c r="I210" s="274">
        <f t="shared" si="280"/>
        <v>0</v>
      </c>
      <c r="J210" s="126"/>
      <c r="K210" s="127"/>
      <c r="L210" s="466">
        <f t="shared" si="281"/>
        <v>0</v>
      </c>
      <c r="M210" s="275"/>
      <c r="N210" s="127"/>
      <c r="O210" s="274">
        <f t="shared" si="282"/>
        <v>0</v>
      </c>
      <c r="P210" s="276"/>
    </row>
    <row r="211" spans="1:16" ht="14.25" hidden="1" customHeight="1" x14ac:dyDescent="0.25">
      <c r="A211" s="67">
        <v>5216</v>
      </c>
      <c r="B211" s="119" t="s">
        <v>228</v>
      </c>
      <c r="C211" s="120">
        <f t="shared" si="185"/>
        <v>0</v>
      </c>
      <c r="D211" s="272"/>
      <c r="E211" s="127"/>
      <c r="F211" s="429">
        <f t="shared" si="279"/>
        <v>0</v>
      </c>
      <c r="G211" s="272"/>
      <c r="H211" s="126"/>
      <c r="I211" s="274">
        <f t="shared" si="280"/>
        <v>0</v>
      </c>
      <c r="J211" s="126"/>
      <c r="K211" s="127"/>
      <c r="L211" s="466">
        <f t="shared" si="281"/>
        <v>0</v>
      </c>
      <c r="M211" s="275"/>
      <c r="N211" s="127"/>
      <c r="O211" s="274">
        <f t="shared" si="282"/>
        <v>0</v>
      </c>
      <c r="P211" s="276"/>
    </row>
    <row r="212" spans="1:16" hidden="1" x14ac:dyDescent="0.25">
      <c r="A212" s="67">
        <v>5217</v>
      </c>
      <c r="B212" s="119" t="s">
        <v>229</v>
      </c>
      <c r="C212" s="120">
        <f t="shared" si="185"/>
        <v>0</v>
      </c>
      <c r="D212" s="272"/>
      <c r="E212" s="127"/>
      <c r="F212" s="429">
        <f t="shared" si="279"/>
        <v>0</v>
      </c>
      <c r="G212" s="272"/>
      <c r="H212" s="126"/>
      <c r="I212" s="274">
        <f t="shared" si="280"/>
        <v>0</v>
      </c>
      <c r="J212" s="126"/>
      <c r="K212" s="127"/>
      <c r="L212" s="466">
        <f t="shared" si="281"/>
        <v>0</v>
      </c>
      <c r="M212" s="275"/>
      <c r="N212" s="127"/>
      <c r="O212" s="274">
        <f t="shared" si="282"/>
        <v>0</v>
      </c>
      <c r="P212" s="276"/>
    </row>
    <row r="213" spans="1:16" hidden="1" x14ac:dyDescent="0.25">
      <c r="A213" s="67">
        <v>5218</v>
      </c>
      <c r="B213" s="119" t="s">
        <v>230</v>
      </c>
      <c r="C213" s="120">
        <f t="shared" ref="C213:C276" si="283">F213+I213+L213+O213</f>
        <v>0</v>
      </c>
      <c r="D213" s="272"/>
      <c r="E213" s="127"/>
      <c r="F213" s="429">
        <f t="shared" si="279"/>
        <v>0</v>
      </c>
      <c r="G213" s="272"/>
      <c r="H213" s="126"/>
      <c r="I213" s="274">
        <f t="shared" si="280"/>
        <v>0</v>
      </c>
      <c r="J213" s="126"/>
      <c r="K213" s="127"/>
      <c r="L213" s="466">
        <f t="shared" si="281"/>
        <v>0</v>
      </c>
      <c r="M213" s="275"/>
      <c r="N213" s="127"/>
      <c r="O213" s="274">
        <f t="shared" si="282"/>
        <v>0</v>
      </c>
      <c r="P213" s="276"/>
    </row>
    <row r="214" spans="1:16" hidden="1" x14ac:dyDescent="0.25">
      <c r="A214" s="67">
        <v>5219</v>
      </c>
      <c r="B214" s="119" t="s">
        <v>231</v>
      </c>
      <c r="C214" s="120">
        <f t="shared" si="283"/>
        <v>0</v>
      </c>
      <c r="D214" s="272"/>
      <c r="E214" s="127"/>
      <c r="F214" s="429">
        <f t="shared" si="279"/>
        <v>0</v>
      </c>
      <c r="G214" s="272"/>
      <c r="H214" s="126"/>
      <c r="I214" s="274">
        <f t="shared" si="280"/>
        <v>0</v>
      </c>
      <c r="J214" s="126"/>
      <c r="K214" s="127"/>
      <c r="L214" s="466">
        <f t="shared" si="281"/>
        <v>0</v>
      </c>
      <c r="M214" s="275"/>
      <c r="N214" s="127"/>
      <c r="O214" s="274">
        <f t="shared" si="282"/>
        <v>0</v>
      </c>
      <c r="P214" s="276"/>
    </row>
    <row r="215" spans="1:16" ht="13.5" hidden="1" customHeight="1" x14ac:dyDescent="0.25">
      <c r="A215" s="277">
        <v>5220</v>
      </c>
      <c r="B215" s="119" t="s">
        <v>232</v>
      </c>
      <c r="C215" s="120">
        <f t="shared" si="283"/>
        <v>0</v>
      </c>
      <c r="D215" s="272"/>
      <c r="E215" s="127"/>
      <c r="F215" s="429">
        <f t="shared" si="279"/>
        <v>0</v>
      </c>
      <c r="G215" s="272"/>
      <c r="H215" s="126"/>
      <c r="I215" s="274">
        <f t="shared" si="280"/>
        <v>0</v>
      </c>
      <c r="J215" s="126"/>
      <c r="K215" s="127"/>
      <c r="L215" s="466">
        <f t="shared" si="281"/>
        <v>0</v>
      </c>
      <c r="M215" s="275"/>
      <c r="N215" s="127"/>
      <c r="O215" s="274">
        <f t="shared" si="282"/>
        <v>0</v>
      </c>
      <c r="P215" s="276"/>
    </row>
    <row r="216" spans="1:16" hidden="1" x14ac:dyDescent="0.25">
      <c r="A216" s="277">
        <v>5230</v>
      </c>
      <c r="B216" s="119" t="s">
        <v>233</v>
      </c>
      <c r="C216" s="120">
        <f t="shared" si="283"/>
        <v>0</v>
      </c>
      <c r="D216" s="278">
        <f>SUM(D217:D224)</f>
        <v>0</v>
      </c>
      <c r="E216" s="281">
        <f t="shared" ref="E216:F216" si="284">SUM(E217:E224)</f>
        <v>0</v>
      </c>
      <c r="F216" s="429">
        <f t="shared" si="284"/>
        <v>0</v>
      </c>
      <c r="G216" s="278">
        <f>SUM(G217:G224)</f>
        <v>0</v>
      </c>
      <c r="H216" s="280">
        <f t="shared" ref="H216:I216" si="285">SUM(H217:H224)</f>
        <v>0</v>
      </c>
      <c r="I216" s="274">
        <f t="shared" si="285"/>
        <v>0</v>
      </c>
      <c r="J216" s="280">
        <f>SUM(J217:J224)</f>
        <v>0</v>
      </c>
      <c r="K216" s="281">
        <f t="shared" ref="K216:L216" si="286">SUM(K217:K224)</f>
        <v>0</v>
      </c>
      <c r="L216" s="466">
        <f t="shared" si="286"/>
        <v>0</v>
      </c>
      <c r="M216" s="120">
        <f>SUM(M217:M224)</f>
        <v>0</v>
      </c>
      <c r="N216" s="281">
        <f t="shared" ref="N216:O216" si="287">SUM(N217:N224)</f>
        <v>0</v>
      </c>
      <c r="O216" s="274">
        <f t="shared" si="287"/>
        <v>0</v>
      </c>
      <c r="P216" s="276"/>
    </row>
    <row r="217" spans="1:16" hidden="1" x14ac:dyDescent="0.25">
      <c r="A217" s="67">
        <v>5231</v>
      </c>
      <c r="B217" s="119" t="s">
        <v>234</v>
      </c>
      <c r="C217" s="120">
        <f t="shared" si="283"/>
        <v>0</v>
      </c>
      <c r="D217" s="272"/>
      <c r="E217" s="127"/>
      <c r="F217" s="429">
        <f t="shared" ref="F217:F226" si="288">D217+E217</f>
        <v>0</v>
      </c>
      <c r="G217" s="272"/>
      <c r="H217" s="126"/>
      <c r="I217" s="274">
        <f t="shared" ref="I217:I226" si="289">G217+H217</f>
        <v>0</v>
      </c>
      <c r="J217" s="126"/>
      <c r="K217" s="127"/>
      <c r="L217" s="466">
        <f t="shared" ref="L217:L226" si="290">J217+K217</f>
        <v>0</v>
      </c>
      <c r="M217" s="275"/>
      <c r="N217" s="127"/>
      <c r="O217" s="274">
        <f t="shared" ref="O217:O226" si="291">M217+N217</f>
        <v>0</v>
      </c>
      <c r="P217" s="276"/>
    </row>
    <row r="218" spans="1:16" hidden="1" x14ac:dyDescent="0.25">
      <c r="A218" s="67">
        <v>5232</v>
      </c>
      <c r="B218" s="119" t="s">
        <v>235</v>
      </c>
      <c r="C218" s="120">
        <f t="shared" si="283"/>
        <v>0</v>
      </c>
      <c r="D218" s="272"/>
      <c r="E218" s="127"/>
      <c r="F218" s="429">
        <f t="shared" si="288"/>
        <v>0</v>
      </c>
      <c r="G218" s="272"/>
      <c r="H218" s="126"/>
      <c r="I218" s="274">
        <f t="shared" si="289"/>
        <v>0</v>
      </c>
      <c r="J218" s="126"/>
      <c r="K218" s="127"/>
      <c r="L218" s="466">
        <f t="shared" si="290"/>
        <v>0</v>
      </c>
      <c r="M218" s="275"/>
      <c r="N218" s="127"/>
      <c r="O218" s="274">
        <f t="shared" si="291"/>
        <v>0</v>
      </c>
      <c r="P218" s="276"/>
    </row>
    <row r="219" spans="1:16" hidden="1" x14ac:dyDescent="0.25">
      <c r="A219" s="67">
        <v>5233</v>
      </c>
      <c r="B219" s="119" t="s">
        <v>236</v>
      </c>
      <c r="C219" s="120">
        <f t="shared" si="283"/>
        <v>0</v>
      </c>
      <c r="D219" s="272"/>
      <c r="E219" s="127"/>
      <c r="F219" s="429">
        <f t="shared" si="288"/>
        <v>0</v>
      </c>
      <c r="G219" s="272"/>
      <c r="H219" s="126"/>
      <c r="I219" s="274">
        <f t="shared" si="289"/>
        <v>0</v>
      </c>
      <c r="J219" s="126"/>
      <c r="K219" s="127"/>
      <c r="L219" s="466">
        <f t="shared" si="290"/>
        <v>0</v>
      </c>
      <c r="M219" s="275"/>
      <c r="N219" s="127"/>
      <c r="O219" s="274">
        <f t="shared" si="291"/>
        <v>0</v>
      </c>
      <c r="P219" s="276"/>
    </row>
    <row r="220" spans="1:16" ht="24" hidden="1" x14ac:dyDescent="0.25">
      <c r="A220" s="67">
        <v>5234</v>
      </c>
      <c r="B220" s="119" t="s">
        <v>237</v>
      </c>
      <c r="C220" s="120">
        <f t="shared" si="283"/>
        <v>0</v>
      </c>
      <c r="D220" s="272"/>
      <c r="E220" s="127"/>
      <c r="F220" s="429">
        <f t="shared" si="288"/>
        <v>0</v>
      </c>
      <c r="G220" s="272"/>
      <c r="H220" s="126"/>
      <c r="I220" s="274">
        <f t="shared" si="289"/>
        <v>0</v>
      </c>
      <c r="J220" s="126"/>
      <c r="K220" s="127"/>
      <c r="L220" s="466">
        <f t="shared" si="290"/>
        <v>0</v>
      </c>
      <c r="M220" s="275"/>
      <c r="N220" s="127"/>
      <c r="O220" s="274">
        <f t="shared" si="291"/>
        <v>0</v>
      </c>
      <c r="P220" s="276"/>
    </row>
    <row r="221" spans="1:16" ht="14.25" hidden="1" customHeight="1" x14ac:dyDescent="0.25">
      <c r="A221" s="67">
        <v>5236</v>
      </c>
      <c r="B221" s="119" t="s">
        <v>238</v>
      </c>
      <c r="C221" s="120">
        <f t="shared" si="283"/>
        <v>0</v>
      </c>
      <c r="D221" s="272"/>
      <c r="E221" s="127"/>
      <c r="F221" s="429">
        <f t="shared" si="288"/>
        <v>0</v>
      </c>
      <c r="G221" s="272"/>
      <c r="H221" s="126"/>
      <c r="I221" s="274">
        <f t="shared" si="289"/>
        <v>0</v>
      </c>
      <c r="J221" s="126"/>
      <c r="K221" s="127"/>
      <c r="L221" s="466">
        <f t="shared" si="290"/>
        <v>0</v>
      </c>
      <c r="M221" s="275"/>
      <c r="N221" s="127"/>
      <c r="O221" s="274">
        <f t="shared" si="291"/>
        <v>0</v>
      </c>
      <c r="P221" s="276"/>
    </row>
    <row r="222" spans="1:16" ht="14.25" hidden="1" customHeight="1" x14ac:dyDescent="0.25">
      <c r="A222" s="67">
        <v>5237</v>
      </c>
      <c r="B222" s="119" t="s">
        <v>239</v>
      </c>
      <c r="C222" s="120">
        <f t="shared" si="283"/>
        <v>0</v>
      </c>
      <c r="D222" s="272"/>
      <c r="E222" s="127"/>
      <c r="F222" s="429">
        <f t="shared" si="288"/>
        <v>0</v>
      </c>
      <c r="G222" s="272"/>
      <c r="H222" s="126"/>
      <c r="I222" s="274">
        <f t="shared" si="289"/>
        <v>0</v>
      </c>
      <c r="J222" s="126"/>
      <c r="K222" s="127"/>
      <c r="L222" s="466">
        <f t="shared" si="290"/>
        <v>0</v>
      </c>
      <c r="M222" s="275"/>
      <c r="N222" s="127"/>
      <c r="O222" s="274">
        <f t="shared" si="291"/>
        <v>0</v>
      </c>
      <c r="P222" s="276"/>
    </row>
    <row r="223" spans="1:16" ht="24" hidden="1" x14ac:dyDescent="0.25">
      <c r="A223" s="67">
        <v>5238</v>
      </c>
      <c r="B223" s="119" t="s">
        <v>240</v>
      </c>
      <c r="C223" s="120">
        <f t="shared" si="283"/>
        <v>0</v>
      </c>
      <c r="D223" s="272"/>
      <c r="E223" s="127"/>
      <c r="F223" s="429">
        <f t="shared" si="288"/>
        <v>0</v>
      </c>
      <c r="G223" s="272"/>
      <c r="H223" s="126"/>
      <c r="I223" s="274">
        <f t="shared" si="289"/>
        <v>0</v>
      </c>
      <c r="J223" s="126"/>
      <c r="K223" s="127"/>
      <c r="L223" s="466">
        <f t="shared" si="290"/>
        <v>0</v>
      </c>
      <c r="M223" s="275"/>
      <c r="N223" s="127"/>
      <c r="O223" s="274">
        <f t="shared" si="291"/>
        <v>0</v>
      </c>
      <c r="P223" s="276"/>
    </row>
    <row r="224" spans="1:16" ht="24" hidden="1" x14ac:dyDescent="0.25">
      <c r="A224" s="67">
        <v>5239</v>
      </c>
      <c r="B224" s="119" t="s">
        <v>241</v>
      </c>
      <c r="C224" s="120">
        <f t="shared" si="283"/>
        <v>0</v>
      </c>
      <c r="D224" s="272"/>
      <c r="E224" s="127"/>
      <c r="F224" s="429">
        <f t="shared" si="288"/>
        <v>0</v>
      </c>
      <c r="G224" s="272"/>
      <c r="H224" s="126"/>
      <c r="I224" s="274">
        <f t="shared" si="289"/>
        <v>0</v>
      </c>
      <c r="J224" s="126"/>
      <c r="K224" s="127"/>
      <c r="L224" s="466">
        <f t="shared" si="290"/>
        <v>0</v>
      </c>
      <c r="M224" s="275"/>
      <c r="N224" s="127"/>
      <c r="O224" s="274">
        <f t="shared" si="291"/>
        <v>0</v>
      </c>
      <c r="P224" s="276"/>
    </row>
    <row r="225" spans="1:16" ht="24" hidden="1" x14ac:dyDescent="0.25">
      <c r="A225" s="277">
        <v>5240</v>
      </c>
      <c r="B225" s="119" t="s">
        <v>242</v>
      </c>
      <c r="C225" s="120">
        <f t="shared" si="283"/>
        <v>0</v>
      </c>
      <c r="D225" s="272"/>
      <c r="E225" s="127"/>
      <c r="F225" s="429">
        <f t="shared" si="288"/>
        <v>0</v>
      </c>
      <c r="G225" s="272"/>
      <c r="H225" s="126"/>
      <c r="I225" s="274">
        <f t="shared" si="289"/>
        <v>0</v>
      </c>
      <c r="J225" s="126"/>
      <c r="K225" s="127"/>
      <c r="L225" s="466">
        <f t="shared" si="290"/>
        <v>0</v>
      </c>
      <c r="M225" s="275"/>
      <c r="N225" s="127"/>
      <c r="O225" s="274">
        <f t="shared" si="291"/>
        <v>0</v>
      </c>
      <c r="P225" s="276"/>
    </row>
    <row r="226" spans="1:16" hidden="1" x14ac:dyDescent="0.25">
      <c r="A226" s="277">
        <v>5250</v>
      </c>
      <c r="B226" s="119" t="s">
        <v>243</v>
      </c>
      <c r="C226" s="120">
        <f t="shared" si="283"/>
        <v>0</v>
      </c>
      <c r="D226" s="272"/>
      <c r="E226" s="127"/>
      <c r="F226" s="429">
        <f t="shared" si="288"/>
        <v>0</v>
      </c>
      <c r="G226" s="272"/>
      <c r="H226" s="126"/>
      <c r="I226" s="274">
        <f t="shared" si="289"/>
        <v>0</v>
      </c>
      <c r="J226" s="126"/>
      <c r="K226" s="127"/>
      <c r="L226" s="466">
        <f t="shared" si="290"/>
        <v>0</v>
      </c>
      <c r="M226" s="275"/>
      <c r="N226" s="127"/>
      <c r="O226" s="274">
        <f t="shared" si="291"/>
        <v>0</v>
      </c>
      <c r="P226" s="276"/>
    </row>
    <row r="227" spans="1:16" hidden="1" x14ac:dyDescent="0.25">
      <c r="A227" s="277">
        <v>5260</v>
      </c>
      <c r="B227" s="119" t="s">
        <v>244</v>
      </c>
      <c r="C227" s="120">
        <f t="shared" si="283"/>
        <v>0</v>
      </c>
      <c r="D227" s="278">
        <f>SUM(D228)</f>
        <v>0</v>
      </c>
      <c r="E227" s="281">
        <f t="shared" ref="E227:F227" si="292">SUM(E228)</f>
        <v>0</v>
      </c>
      <c r="F227" s="429">
        <f t="shared" si="292"/>
        <v>0</v>
      </c>
      <c r="G227" s="278">
        <f>SUM(G228)</f>
        <v>0</v>
      </c>
      <c r="H227" s="280">
        <f t="shared" ref="H227:I227" si="293">SUM(H228)</f>
        <v>0</v>
      </c>
      <c r="I227" s="274">
        <f t="shared" si="293"/>
        <v>0</v>
      </c>
      <c r="J227" s="280">
        <f>SUM(J228)</f>
        <v>0</v>
      </c>
      <c r="K227" s="281">
        <f t="shared" ref="K227:L227" si="294">SUM(K228)</f>
        <v>0</v>
      </c>
      <c r="L227" s="466">
        <f t="shared" si="294"/>
        <v>0</v>
      </c>
      <c r="M227" s="120">
        <f>SUM(M228)</f>
        <v>0</v>
      </c>
      <c r="N227" s="281">
        <f t="shared" ref="N227:O227" si="295">SUM(N228)</f>
        <v>0</v>
      </c>
      <c r="O227" s="274">
        <f t="shared" si="295"/>
        <v>0</v>
      </c>
      <c r="P227" s="276"/>
    </row>
    <row r="228" spans="1:16" ht="24" hidden="1" x14ac:dyDescent="0.25">
      <c r="A228" s="67">
        <v>5269</v>
      </c>
      <c r="B228" s="119" t="s">
        <v>245</v>
      </c>
      <c r="C228" s="120">
        <f t="shared" si="283"/>
        <v>0</v>
      </c>
      <c r="D228" s="272"/>
      <c r="E228" s="127"/>
      <c r="F228" s="429">
        <f t="shared" ref="F228:F229" si="296">D228+E228</f>
        <v>0</v>
      </c>
      <c r="G228" s="272"/>
      <c r="H228" s="126"/>
      <c r="I228" s="274">
        <f t="shared" ref="I228:I229" si="297">G228+H228</f>
        <v>0</v>
      </c>
      <c r="J228" s="126"/>
      <c r="K228" s="127"/>
      <c r="L228" s="466">
        <f t="shared" ref="L228:L229" si="298">J228+K228</f>
        <v>0</v>
      </c>
      <c r="M228" s="275"/>
      <c r="N228" s="127"/>
      <c r="O228" s="274">
        <f t="shared" ref="O228:O229" si="299">M228+N228</f>
        <v>0</v>
      </c>
      <c r="P228" s="276"/>
    </row>
    <row r="229" spans="1:16" ht="24" hidden="1" x14ac:dyDescent="0.25">
      <c r="A229" s="258">
        <v>5270</v>
      </c>
      <c r="B229" s="191" t="s">
        <v>246</v>
      </c>
      <c r="C229" s="199">
        <f t="shared" si="283"/>
        <v>0</v>
      </c>
      <c r="D229" s="282"/>
      <c r="E229" s="285"/>
      <c r="F229" s="462">
        <f t="shared" si="296"/>
        <v>0</v>
      </c>
      <c r="G229" s="282"/>
      <c r="H229" s="284"/>
      <c r="I229" s="263">
        <f t="shared" si="297"/>
        <v>0</v>
      </c>
      <c r="J229" s="284"/>
      <c r="K229" s="285"/>
      <c r="L229" s="463">
        <f t="shared" si="298"/>
        <v>0</v>
      </c>
      <c r="M229" s="286"/>
      <c r="N229" s="285"/>
      <c r="O229" s="263">
        <f t="shared" si="299"/>
        <v>0</v>
      </c>
      <c r="P229" s="265"/>
    </row>
    <row r="230" spans="1:16" hidden="1" x14ac:dyDescent="0.25">
      <c r="A230" s="242">
        <v>6000</v>
      </c>
      <c r="B230" s="242" t="s">
        <v>247</v>
      </c>
      <c r="C230" s="243">
        <f t="shared" si="283"/>
        <v>0</v>
      </c>
      <c r="D230" s="244">
        <f>D231+D251+D259</f>
        <v>0</v>
      </c>
      <c r="E230" s="249">
        <f t="shared" ref="E230:F230" si="300">E231+E251+E259</f>
        <v>0</v>
      </c>
      <c r="F230" s="476">
        <f t="shared" si="300"/>
        <v>0</v>
      </c>
      <c r="G230" s="244">
        <f>G231+G251+G259</f>
        <v>0</v>
      </c>
      <c r="H230" s="247">
        <f t="shared" ref="H230:I230" si="301">H231+H251+H259</f>
        <v>0</v>
      </c>
      <c r="I230" s="248">
        <f t="shared" si="301"/>
        <v>0</v>
      </c>
      <c r="J230" s="247">
        <f>J231+J251+J259</f>
        <v>0</v>
      </c>
      <c r="K230" s="249">
        <f t="shared" ref="K230:L230" si="302">K231+K251+K259</f>
        <v>0</v>
      </c>
      <c r="L230" s="461">
        <f t="shared" si="302"/>
        <v>0</v>
      </c>
      <c r="M230" s="243">
        <f>M231+M251+M259</f>
        <v>0</v>
      </c>
      <c r="N230" s="249">
        <f t="shared" ref="N230:O230" si="303">N231+N251+N259</f>
        <v>0</v>
      </c>
      <c r="O230" s="248">
        <f t="shared" si="303"/>
        <v>0</v>
      </c>
      <c r="P230" s="250"/>
    </row>
    <row r="231" spans="1:16" ht="14.25" hidden="1" customHeight="1" x14ac:dyDescent="0.25">
      <c r="A231" s="320">
        <v>6200</v>
      </c>
      <c r="B231" s="308" t="s">
        <v>248</v>
      </c>
      <c r="C231" s="254">
        <f t="shared" si="283"/>
        <v>0</v>
      </c>
      <c r="D231" s="321">
        <f>SUM(D232,D233,D235,D238,D244,D245,D246)</f>
        <v>0</v>
      </c>
      <c r="E231" s="255">
        <f t="shared" ref="E231:F231" si="304">SUM(E232,E233,E235,E238,E244,E245,E246)</f>
        <v>0</v>
      </c>
      <c r="F231" s="474">
        <f t="shared" si="304"/>
        <v>0</v>
      </c>
      <c r="G231" s="321">
        <f>SUM(G232,G233,G235,G238,G244,G245,G246)</f>
        <v>0</v>
      </c>
      <c r="H231" s="324">
        <f t="shared" ref="H231:I231" si="305">SUM(H232,H233,H235,H238,H244,H245,H246)</f>
        <v>0</v>
      </c>
      <c r="I231" s="256">
        <f t="shared" si="305"/>
        <v>0</v>
      </c>
      <c r="J231" s="324">
        <f>SUM(J232,J233,J235,J238,J244,J245,J246)</f>
        <v>0</v>
      </c>
      <c r="K231" s="255">
        <f t="shared" ref="K231:L231" si="306">SUM(K232,K233,K235,K238,K244,K245,K246)</f>
        <v>0</v>
      </c>
      <c r="L231" s="475">
        <f t="shared" si="306"/>
        <v>0</v>
      </c>
      <c r="M231" s="254">
        <f>SUM(M232,M233,M235,M238,M244,M245,M246)</f>
        <v>0</v>
      </c>
      <c r="N231" s="255">
        <f t="shared" ref="N231:O231" si="307">SUM(N232,N233,N235,N238,N244,N245,N246)</f>
        <v>0</v>
      </c>
      <c r="O231" s="256">
        <f t="shared" si="307"/>
        <v>0</v>
      </c>
      <c r="P231" s="257"/>
    </row>
    <row r="232" spans="1:16" ht="24" hidden="1" x14ac:dyDescent="0.25">
      <c r="A232" s="630">
        <v>6220</v>
      </c>
      <c r="B232" s="107" t="s">
        <v>249</v>
      </c>
      <c r="C232" s="108">
        <f t="shared" si="283"/>
        <v>0</v>
      </c>
      <c r="D232" s="266"/>
      <c r="E232" s="115"/>
      <c r="F232" s="464">
        <f>D232+E232</f>
        <v>0</v>
      </c>
      <c r="G232" s="266"/>
      <c r="H232" s="114"/>
      <c r="I232" s="269">
        <f>G232+H232</f>
        <v>0</v>
      </c>
      <c r="J232" s="114"/>
      <c r="K232" s="115"/>
      <c r="L232" s="465">
        <f>J232+K232</f>
        <v>0</v>
      </c>
      <c r="M232" s="270"/>
      <c r="N232" s="115"/>
      <c r="O232" s="269">
        <f>M232+N232</f>
        <v>0</v>
      </c>
      <c r="P232" s="271"/>
    </row>
    <row r="233" spans="1:16" hidden="1" x14ac:dyDescent="0.25">
      <c r="A233" s="277">
        <v>6230</v>
      </c>
      <c r="B233" s="119" t="s">
        <v>250</v>
      </c>
      <c r="C233" s="120">
        <f t="shared" si="283"/>
        <v>0</v>
      </c>
      <c r="D233" s="278">
        <f t="shared" ref="D233:O233" si="308">SUM(D234)</f>
        <v>0</v>
      </c>
      <c r="E233" s="281">
        <f t="shared" si="308"/>
        <v>0</v>
      </c>
      <c r="F233" s="429">
        <f t="shared" si="308"/>
        <v>0</v>
      </c>
      <c r="G233" s="278">
        <f t="shared" si="308"/>
        <v>0</v>
      </c>
      <c r="H233" s="280">
        <f t="shared" si="308"/>
        <v>0</v>
      </c>
      <c r="I233" s="274">
        <f t="shared" si="308"/>
        <v>0</v>
      </c>
      <c r="J233" s="280">
        <f t="shared" si="308"/>
        <v>0</v>
      </c>
      <c r="K233" s="281">
        <f t="shared" si="308"/>
        <v>0</v>
      </c>
      <c r="L233" s="466">
        <f t="shared" si="308"/>
        <v>0</v>
      </c>
      <c r="M233" s="120">
        <f t="shared" si="308"/>
        <v>0</v>
      </c>
      <c r="N233" s="281">
        <f t="shared" si="308"/>
        <v>0</v>
      </c>
      <c r="O233" s="274">
        <f t="shared" si="308"/>
        <v>0</v>
      </c>
      <c r="P233" s="276"/>
    </row>
    <row r="234" spans="1:16" ht="24" hidden="1" x14ac:dyDescent="0.25">
      <c r="A234" s="67">
        <v>6239</v>
      </c>
      <c r="B234" s="107" t="s">
        <v>251</v>
      </c>
      <c r="C234" s="120">
        <f t="shared" si="283"/>
        <v>0</v>
      </c>
      <c r="D234" s="266"/>
      <c r="E234" s="115"/>
      <c r="F234" s="464">
        <f>D234+E234</f>
        <v>0</v>
      </c>
      <c r="G234" s="266"/>
      <c r="H234" s="114"/>
      <c r="I234" s="269">
        <f>G234+H234</f>
        <v>0</v>
      </c>
      <c r="J234" s="114"/>
      <c r="K234" s="115"/>
      <c r="L234" s="465">
        <f>J234+K234</f>
        <v>0</v>
      </c>
      <c r="M234" s="270"/>
      <c r="N234" s="115"/>
      <c r="O234" s="269">
        <f>M234+N234</f>
        <v>0</v>
      </c>
      <c r="P234" s="271"/>
    </row>
    <row r="235" spans="1:16" ht="24" hidden="1" x14ac:dyDescent="0.25">
      <c r="A235" s="277">
        <v>6240</v>
      </c>
      <c r="B235" s="119" t="s">
        <v>252</v>
      </c>
      <c r="C235" s="120">
        <f t="shared" si="283"/>
        <v>0</v>
      </c>
      <c r="D235" s="278">
        <f>SUM(D236:D237)</f>
        <v>0</v>
      </c>
      <c r="E235" s="281">
        <f t="shared" ref="E235:F235" si="309">SUM(E236:E237)</f>
        <v>0</v>
      </c>
      <c r="F235" s="429">
        <f t="shared" si="309"/>
        <v>0</v>
      </c>
      <c r="G235" s="278">
        <f>SUM(G236:G237)</f>
        <v>0</v>
      </c>
      <c r="H235" s="280">
        <f t="shared" ref="H235:I235" si="310">SUM(H236:H237)</f>
        <v>0</v>
      </c>
      <c r="I235" s="274">
        <f t="shared" si="310"/>
        <v>0</v>
      </c>
      <c r="J235" s="280">
        <f>SUM(J236:J237)</f>
        <v>0</v>
      </c>
      <c r="K235" s="281">
        <f t="shared" ref="K235:L235" si="311">SUM(K236:K237)</f>
        <v>0</v>
      </c>
      <c r="L235" s="466">
        <f t="shared" si="311"/>
        <v>0</v>
      </c>
      <c r="M235" s="120">
        <f>SUM(M236:M237)</f>
        <v>0</v>
      </c>
      <c r="N235" s="281">
        <f t="shared" ref="N235:O235" si="312">SUM(N236:N237)</f>
        <v>0</v>
      </c>
      <c r="O235" s="274">
        <f t="shared" si="312"/>
        <v>0</v>
      </c>
      <c r="P235" s="276"/>
    </row>
    <row r="236" spans="1:16" hidden="1" x14ac:dyDescent="0.25">
      <c r="A236" s="67">
        <v>6241</v>
      </c>
      <c r="B236" s="119" t="s">
        <v>253</v>
      </c>
      <c r="C236" s="120">
        <f t="shared" si="283"/>
        <v>0</v>
      </c>
      <c r="D236" s="272"/>
      <c r="E236" s="127"/>
      <c r="F236" s="429">
        <f t="shared" ref="F236:F237" si="313">D236+E236</f>
        <v>0</v>
      </c>
      <c r="G236" s="272"/>
      <c r="H236" s="126"/>
      <c r="I236" s="274">
        <f t="shared" ref="I236:I237" si="314">G236+H236</f>
        <v>0</v>
      </c>
      <c r="J236" s="126"/>
      <c r="K236" s="127"/>
      <c r="L236" s="466">
        <f t="shared" ref="L236:L237" si="315">J236+K236</f>
        <v>0</v>
      </c>
      <c r="M236" s="275"/>
      <c r="N236" s="127"/>
      <c r="O236" s="274">
        <f t="shared" ref="O236:O237" si="316">M236+N236</f>
        <v>0</v>
      </c>
      <c r="P236" s="276"/>
    </row>
    <row r="237" spans="1:16" hidden="1" x14ac:dyDescent="0.25">
      <c r="A237" s="67">
        <v>6242</v>
      </c>
      <c r="B237" s="119" t="s">
        <v>254</v>
      </c>
      <c r="C237" s="120">
        <f t="shared" si="283"/>
        <v>0</v>
      </c>
      <c r="D237" s="272"/>
      <c r="E237" s="127"/>
      <c r="F237" s="429">
        <f t="shared" si="313"/>
        <v>0</v>
      </c>
      <c r="G237" s="272"/>
      <c r="H237" s="126"/>
      <c r="I237" s="274">
        <f t="shared" si="314"/>
        <v>0</v>
      </c>
      <c r="J237" s="126"/>
      <c r="K237" s="127"/>
      <c r="L237" s="466">
        <f t="shared" si="315"/>
        <v>0</v>
      </c>
      <c r="M237" s="275"/>
      <c r="N237" s="127"/>
      <c r="O237" s="274">
        <f t="shared" si="316"/>
        <v>0</v>
      </c>
      <c r="P237" s="276"/>
    </row>
    <row r="238" spans="1:16" ht="25.5" hidden="1" customHeight="1" x14ac:dyDescent="0.25">
      <c r="A238" s="277">
        <v>6250</v>
      </c>
      <c r="B238" s="119" t="s">
        <v>255</v>
      </c>
      <c r="C238" s="120">
        <f t="shared" si="283"/>
        <v>0</v>
      </c>
      <c r="D238" s="278">
        <f>SUM(D239:D243)</f>
        <v>0</v>
      </c>
      <c r="E238" s="281">
        <f t="shared" ref="E238:F238" si="317">SUM(E239:E243)</f>
        <v>0</v>
      </c>
      <c r="F238" s="429">
        <f t="shared" si="317"/>
        <v>0</v>
      </c>
      <c r="G238" s="278">
        <f>SUM(G239:G243)</f>
        <v>0</v>
      </c>
      <c r="H238" s="280">
        <f t="shared" ref="H238:I238" si="318">SUM(H239:H243)</f>
        <v>0</v>
      </c>
      <c r="I238" s="274">
        <f t="shared" si="318"/>
        <v>0</v>
      </c>
      <c r="J238" s="280">
        <f>SUM(J239:J243)</f>
        <v>0</v>
      </c>
      <c r="K238" s="281">
        <f t="shared" ref="K238:L238" si="319">SUM(K239:K243)</f>
        <v>0</v>
      </c>
      <c r="L238" s="466">
        <f t="shared" si="319"/>
        <v>0</v>
      </c>
      <c r="M238" s="120">
        <f>SUM(M239:M243)</f>
        <v>0</v>
      </c>
      <c r="N238" s="281">
        <f t="shared" ref="N238:O238" si="320">SUM(N239:N243)</f>
        <v>0</v>
      </c>
      <c r="O238" s="274">
        <f t="shared" si="320"/>
        <v>0</v>
      </c>
      <c r="P238" s="276"/>
    </row>
    <row r="239" spans="1:16" ht="14.25" hidden="1" customHeight="1" x14ac:dyDescent="0.25">
      <c r="A239" s="67">
        <v>6252</v>
      </c>
      <c r="B239" s="119" t="s">
        <v>256</v>
      </c>
      <c r="C239" s="120">
        <f t="shared" si="283"/>
        <v>0</v>
      </c>
      <c r="D239" s="272"/>
      <c r="E239" s="127"/>
      <c r="F239" s="429">
        <f t="shared" ref="F239:F245" si="321">D239+E239</f>
        <v>0</v>
      </c>
      <c r="G239" s="272"/>
      <c r="H239" s="126"/>
      <c r="I239" s="274">
        <f t="shared" ref="I239:I245" si="322">G239+H239</f>
        <v>0</v>
      </c>
      <c r="J239" s="126"/>
      <c r="K239" s="127"/>
      <c r="L239" s="466">
        <f t="shared" ref="L239:L245" si="323">J239+K239</f>
        <v>0</v>
      </c>
      <c r="M239" s="275"/>
      <c r="N239" s="127"/>
      <c r="O239" s="274">
        <f t="shared" ref="O239:O245" si="324">M239+N239</f>
        <v>0</v>
      </c>
      <c r="P239" s="276"/>
    </row>
    <row r="240" spans="1:16" ht="14.25" hidden="1" customHeight="1" x14ac:dyDescent="0.25">
      <c r="A240" s="67">
        <v>6253</v>
      </c>
      <c r="B240" s="119" t="s">
        <v>257</v>
      </c>
      <c r="C240" s="120">
        <f t="shared" si="283"/>
        <v>0</v>
      </c>
      <c r="D240" s="272"/>
      <c r="E240" s="127"/>
      <c r="F240" s="429">
        <f t="shared" si="321"/>
        <v>0</v>
      </c>
      <c r="G240" s="272"/>
      <c r="H240" s="126"/>
      <c r="I240" s="274">
        <f t="shared" si="322"/>
        <v>0</v>
      </c>
      <c r="J240" s="126"/>
      <c r="K240" s="127"/>
      <c r="L240" s="466">
        <f t="shared" si="323"/>
        <v>0</v>
      </c>
      <c r="M240" s="275"/>
      <c r="N240" s="127"/>
      <c r="O240" s="274">
        <f t="shared" si="324"/>
        <v>0</v>
      </c>
      <c r="P240" s="276"/>
    </row>
    <row r="241" spans="1:16" ht="24" hidden="1" x14ac:dyDescent="0.25">
      <c r="A241" s="67">
        <v>6254</v>
      </c>
      <c r="B241" s="119" t="s">
        <v>258</v>
      </c>
      <c r="C241" s="120">
        <f t="shared" si="283"/>
        <v>0</v>
      </c>
      <c r="D241" s="272"/>
      <c r="E241" s="127"/>
      <c r="F241" s="429">
        <f t="shared" si="321"/>
        <v>0</v>
      </c>
      <c r="G241" s="272"/>
      <c r="H241" s="126"/>
      <c r="I241" s="274">
        <f t="shared" si="322"/>
        <v>0</v>
      </c>
      <c r="J241" s="126"/>
      <c r="K241" s="127"/>
      <c r="L241" s="466">
        <f t="shared" si="323"/>
        <v>0</v>
      </c>
      <c r="M241" s="275"/>
      <c r="N241" s="127"/>
      <c r="O241" s="274">
        <f t="shared" si="324"/>
        <v>0</v>
      </c>
      <c r="P241" s="276"/>
    </row>
    <row r="242" spans="1:16" ht="24" hidden="1" x14ac:dyDescent="0.25">
      <c r="A242" s="67">
        <v>6255</v>
      </c>
      <c r="B242" s="119" t="s">
        <v>259</v>
      </c>
      <c r="C242" s="120">
        <f t="shared" si="283"/>
        <v>0</v>
      </c>
      <c r="D242" s="272"/>
      <c r="E242" s="127"/>
      <c r="F242" s="429">
        <f t="shared" si="321"/>
        <v>0</v>
      </c>
      <c r="G242" s="272"/>
      <c r="H242" s="126"/>
      <c r="I242" s="274">
        <f t="shared" si="322"/>
        <v>0</v>
      </c>
      <c r="J242" s="126"/>
      <c r="K242" s="127"/>
      <c r="L242" s="466">
        <f t="shared" si="323"/>
        <v>0</v>
      </c>
      <c r="M242" s="275"/>
      <c r="N242" s="127"/>
      <c r="O242" s="274">
        <f t="shared" si="324"/>
        <v>0</v>
      </c>
      <c r="P242" s="276"/>
    </row>
    <row r="243" spans="1:16" hidden="1" x14ac:dyDescent="0.25">
      <c r="A243" s="67">
        <v>6259</v>
      </c>
      <c r="B243" s="119" t="s">
        <v>260</v>
      </c>
      <c r="C243" s="120">
        <f t="shared" si="283"/>
        <v>0</v>
      </c>
      <c r="D243" s="272"/>
      <c r="E243" s="127"/>
      <c r="F243" s="429">
        <f t="shared" si="321"/>
        <v>0</v>
      </c>
      <c r="G243" s="272"/>
      <c r="H243" s="126"/>
      <c r="I243" s="274">
        <f t="shared" si="322"/>
        <v>0</v>
      </c>
      <c r="J243" s="126"/>
      <c r="K243" s="127"/>
      <c r="L243" s="466">
        <f t="shared" si="323"/>
        <v>0</v>
      </c>
      <c r="M243" s="275"/>
      <c r="N243" s="127"/>
      <c r="O243" s="274">
        <f t="shared" si="324"/>
        <v>0</v>
      </c>
      <c r="P243" s="276"/>
    </row>
    <row r="244" spans="1:16" ht="24" hidden="1" x14ac:dyDescent="0.25">
      <c r="A244" s="277">
        <v>6260</v>
      </c>
      <c r="B244" s="119" t="s">
        <v>261</v>
      </c>
      <c r="C244" s="120">
        <f t="shared" si="283"/>
        <v>0</v>
      </c>
      <c r="D244" s="272"/>
      <c r="E244" s="127"/>
      <c r="F244" s="429">
        <f t="shared" si="321"/>
        <v>0</v>
      </c>
      <c r="G244" s="272"/>
      <c r="H244" s="126"/>
      <c r="I244" s="274">
        <f t="shared" si="322"/>
        <v>0</v>
      </c>
      <c r="J244" s="126"/>
      <c r="K244" s="127"/>
      <c r="L244" s="466">
        <f t="shared" si="323"/>
        <v>0</v>
      </c>
      <c r="M244" s="275"/>
      <c r="N244" s="127"/>
      <c r="O244" s="274">
        <f t="shared" si="324"/>
        <v>0</v>
      </c>
      <c r="P244" s="276"/>
    </row>
    <row r="245" spans="1:16" hidden="1" x14ac:dyDescent="0.25">
      <c r="A245" s="277">
        <v>6270</v>
      </c>
      <c r="B245" s="119" t="s">
        <v>262</v>
      </c>
      <c r="C245" s="120">
        <f t="shared" si="283"/>
        <v>0</v>
      </c>
      <c r="D245" s="272"/>
      <c r="E245" s="127"/>
      <c r="F245" s="429">
        <f t="shared" si="321"/>
        <v>0</v>
      </c>
      <c r="G245" s="272"/>
      <c r="H245" s="126"/>
      <c r="I245" s="274">
        <f t="shared" si="322"/>
        <v>0</v>
      </c>
      <c r="J245" s="126"/>
      <c r="K245" s="127"/>
      <c r="L245" s="466">
        <f t="shared" si="323"/>
        <v>0</v>
      </c>
      <c r="M245" s="275"/>
      <c r="N245" s="127"/>
      <c r="O245" s="274">
        <f t="shared" si="324"/>
        <v>0</v>
      </c>
      <c r="P245" s="276"/>
    </row>
    <row r="246" spans="1:16" ht="24" hidden="1" x14ac:dyDescent="0.25">
      <c r="A246" s="630">
        <v>6290</v>
      </c>
      <c r="B246" s="107" t="s">
        <v>263</v>
      </c>
      <c r="C246" s="309">
        <f t="shared" si="283"/>
        <v>0</v>
      </c>
      <c r="D246" s="289">
        <f>SUM(D247:D250)</f>
        <v>0</v>
      </c>
      <c r="E246" s="292">
        <f t="shared" ref="E246:O246" si="325">SUM(E247:E250)</f>
        <v>0</v>
      </c>
      <c r="F246" s="464">
        <f t="shared" si="325"/>
        <v>0</v>
      </c>
      <c r="G246" s="289">
        <f t="shared" si="325"/>
        <v>0</v>
      </c>
      <c r="H246" s="291">
        <f t="shared" si="325"/>
        <v>0</v>
      </c>
      <c r="I246" s="269">
        <f t="shared" si="325"/>
        <v>0</v>
      </c>
      <c r="J246" s="291">
        <f t="shared" si="325"/>
        <v>0</v>
      </c>
      <c r="K246" s="292">
        <f t="shared" si="325"/>
        <v>0</v>
      </c>
      <c r="L246" s="465">
        <f t="shared" si="325"/>
        <v>0</v>
      </c>
      <c r="M246" s="309">
        <f t="shared" si="325"/>
        <v>0</v>
      </c>
      <c r="N246" s="310">
        <f t="shared" si="325"/>
        <v>0</v>
      </c>
      <c r="O246" s="311">
        <f t="shared" si="325"/>
        <v>0</v>
      </c>
      <c r="P246" s="312"/>
    </row>
    <row r="247" spans="1:16" hidden="1" x14ac:dyDescent="0.25">
      <c r="A247" s="67">
        <v>6291</v>
      </c>
      <c r="B247" s="119" t="s">
        <v>264</v>
      </c>
      <c r="C247" s="120">
        <f t="shared" si="283"/>
        <v>0</v>
      </c>
      <c r="D247" s="272"/>
      <c r="E247" s="127"/>
      <c r="F247" s="429">
        <f t="shared" ref="F247:F250" si="326">D247+E247</f>
        <v>0</v>
      </c>
      <c r="G247" s="272"/>
      <c r="H247" s="126"/>
      <c r="I247" s="274">
        <f t="shared" ref="I247:I250" si="327">G247+H247</f>
        <v>0</v>
      </c>
      <c r="J247" s="126"/>
      <c r="K247" s="127"/>
      <c r="L247" s="466">
        <f t="shared" ref="L247:L250" si="328">J247+K247</f>
        <v>0</v>
      </c>
      <c r="M247" s="275"/>
      <c r="N247" s="127"/>
      <c r="O247" s="274">
        <f t="shared" ref="O247:O250" si="329">M247+N247</f>
        <v>0</v>
      </c>
      <c r="P247" s="276"/>
    </row>
    <row r="248" spans="1:16" hidden="1" x14ac:dyDescent="0.25">
      <c r="A248" s="67">
        <v>6292</v>
      </c>
      <c r="B248" s="119" t="s">
        <v>265</v>
      </c>
      <c r="C248" s="120">
        <f t="shared" si="283"/>
        <v>0</v>
      </c>
      <c r="D248" s="272"/>
      <c r="E248" s="127"/>
      <c r="F248" s="429">
        <f t="shared" si="326"/>
        <v>0</v>
      </c>
      <c r="G248" s="272"/>
      <c r="H248" s="126"/>
      <c r="I248" s="274">
        <f t="shared" si="327"/>
        <v>0</v>
      </c>
      <c r="J248" s="126"/>
      <c r="K248" s="127"/>
      <c r="L248" s="466">
        <f t="shared" si="328"/>
        <v>0</v>
      </c>
      <c r="M248" s="275"/>
      <c r="N248" s="127"/>
      <c r="O248" s="274">
        <f t="shared" si="329"/>
        <v>0</v>
      </c>
      <c r="P248" s="276"/>
    </row>
    <row r="249" spans="1:16" ht="72" hidden="1" x14ac:dyDescent="0.25">
      <c r="A249" s="67">
        <v>6296</v>
      </c>
      <c r="B249" s="119" t="s">
        <v>266</v>
      </c>
      <c r="C249" s="120">
        <f t="shared" si="283"/>
        <v>0</v>
      </c>
      <c r="D249" s="272"/>
      <c r="E249" s="127"/>
      <c r="F249" s="429">
        <f t="shared" si="326"/>
        <v>0</v>
      </c>
      <c r="G249" s="272"/>
      <c r="H249" s="126"/>
      <c r="I249" s="274">
        <f t="shared" si="327"/>
        <v>0</v>
      </c>
      <c r="J249" s="126"/>
      <c r="K249" s="127"/>
      <c r="L249" s="466">
        <f t="shared" si="328"/>
        <v>0</v>
      </c>
      <c r="M249" s="275"/>
      <c r="N249" s="127"/>
      <c r="O249" s="274">
        <f t="shared" si="329"/>
        <v>0</v>
      </c>
      <c r="P249" s="276"/>
    </row>
    <row r="250" spans="1:16" ht="39.75" hidden="1" customHeight="1" x14ac:dyDescent="0.25">
      <c r="A250" s="67">
        <v>6299</v>
      </c>
      <c r="B250" s="119" t="s">
        <v>267</v>
      </c>
      <c r="C250" s="120">
        <f t="shared" si="283"/>
        <v>0</v>
      </c>
      <c r="D250" s="272"/>
      <c r="E250" s="127"/>
      <c r="F250" s="429">
        <f t="shared" si="326"/>
        <v>0</v>
      </c>
      <c r="G250" s="272"/>
      <c r="H250" s="126"/>
      <c r="I250" s="274">
        <f t="shared" si="327"/>
        <v>0</v>
      </c>
      <c r="J250" s="126"/>
      <c r="K250" s="127"/>
      <c r="L250" s="466">
        <f t="shared" si="328"/>
        <v>0</v>
      </c>
      <c r="M250" s="275"/>
      <c r="N250" s="127"/>
      <c r="O250" s="274">
        <f t="shared" si="329"/>
        <v>0</v>
      </c>
      <c r="P250" s="276"/>
    </row>
    <row r="251" spans="1:16" hidden="1" x14ac:dyDescent="0.25">
      <c r="A251" s="90">
        <v>6300</v>
      </c>
      <c r="B251" s="251" t="s">
        <v>268</v>
      </c>
      <c r="C251" s="91">
        <f t="shared" si="283"/>
        <v>0</v>
      </c>
      <c r="D251" s="252">
        <f>SUM(D252,D257,D258)</f>
        <v>0</v>
      </c>
      <c r="E251" s="104">
        <f t="shared" ref="E251:O251" si="330">SUM(E252,E257,E258)</f>
        <v>0</v>
      </c>
      <c r="F251" s="435">
        <f t="shared" si="330"/>
        <v>0</v>
      </c>
      <c r="G251" s="252">
        <f t="shared" si="330"/>
        <v>0</v>
      </c>
      <c r="H251" s="103">
        <f t="shared" si="330"/>
        <v>0</v>
      </c>
      <c r="I251" s="105">
        <f t="shared" si="330"/>
        <v>0</v>
      </c>
      <c r="J251" s="103">
        <f t="shared" si="330"/>
        <v>0</v>
      </c>
      <c r="K251" s="104">
        <f t="shared" si="330"/>
        <v>0</v>
      </c>
      <c r="L251" s="438">
        <f t="shared" si="330"/>
        <v>0</v>
      </c>
      <c r="M251" s="147">
        <f t="shared" si="330"/>
        <v>0</v>
      </c>
      <c r="N251" s="293">
        <f t="shared" si="330"/>
        <v>0</v>
      </c>
      <c r="O251" s="294">
        <f t="shared" si="330"/>
        <v>0</v>
      </c>
      <c r="P251" s="295"/>
    </row>
    <row r="252" spans="1:16" ht="24" hidden="1" x14ac:dyDescent="0.25">
      <c r="A252" s="630">
        <v>6320</v>
      </c>
      <c r="B252" s="107" t="s">
        <v>269</v>
      </c>
      <c r="C252" s="309">
        <f t="shared" si="283"/>
        <v>0</v>
      </c>
      <c r="D252" s="289">
        <f>SUM(D253:D256)</f>
        <v>0</v>
      </c>
      <c r="E252" s="292">
        <f t="shared" ref="E252:O252" si="331">SUM(E253:E256)</f>
        <v>0</v>
      </c>
      <c r="F252" s="464">
        <f t="shared" si="331"/>
        <v>0</v>
      </c>
      <c r="G252" s="289">
        <f t="shared" si="331"/>
        <v>0</v>
      </c>
      <c r="H252" s="291">
        <f t="shared" si="331"/>
        <v>0</v>
      </c>
      <c r="I252" s="269">
        <f t="shared" si="331"/>
        <v>0</v>
      </c>
      <c r="J252" s="291">
        <f t="shared" si="331"/>
        <v>0</v>
      </c>
      <c r="K252" s="292">
        <f t="shared" si="331"/>
        <v>0</v>
      </c>
      <c r="L252" s="465">
        <f t="shared" si="331"/>
        <v>0</v>
      </c>
      <c r="M252" s="108">
        <f t="shared" si="331"/>
        <v>0</v>
      </c>
      <c r="N252" s="292">
        <f t="shared" si="331"/>
        <v>0</v>
      </c>
      <c r="O252" s="269">
        <f t="shared" si="331"/>
        <v>0</v>
      </c>
      <c r="P252" s="271"/>
    </row>
    <row r="253" spans="1:16" hidden="1" x14ac:dyDescent="0.25">
      <c r="A253" s="67">
        <v>6322</v>
      </c>
      <c r="B253" s="119" t="s">
        <v>270</v>
      </c>
      <c r="C253" s="120">
        <f t="shared" si="283"/>
        <v>0</v>
      </c>
      <c r="D253" s="272"/>
      <c r="E253" s="127"/>
      <c r="F253" s="429">
        <f t="shared" ref="F253:F258" si="332">D253+E253</f>
        <v>0</v>
      </c>
      <c r="G253" s="272"/>
      <c r="H253" s="126"/>
      <c r="I253" s="274">
        <f t="shared" ref="I253:I258" si="333">G253+H253</f>
        <v>0</v>
      </c>
      <c r="J253" s="126"/>
      <c r="K253" s="127"/>
      <c r="L253" s="466">
        <f t="shared" ref="L253:L258" si="334">J253+K253</f>
        <v>0</v>
      </c>
      <c r="M253" s="275"/>
      <c r="N253" s="127"/>
      <c r="O253" s="274">
        <f t="shared" ref="O253:O258" si="335">M253+N253</f>
        <v>0</v>
      </c>
      <c r="P253" s="276"/>
    </row>
    <row r="254" spans="1:16" ht="24" hidden="1" x14ac:dyDescent="0.25">
      <c r="A254" s="67">
        <v>6323</v>
      </c>
      <c r="B254" s="119" t="s">
        <v>271</v>
      </c>
      <c r="C254" s="120">
        <f t="shared" si="283"/>
        <v>0</v>
      </c>
      <c r="D254" s="272"/>
      <c r="E254" s="127"/>
      <c r="F254" s="429">
        <f t="shared" si="332"/>
        <v>0</v>
      </c>
      <c r="G254" s="272"/>
      <c r="H254" s="126"/>
      <c r="I254" s="274">
        <f t="shared" si="333"/>
        <v>0</v>
      </c>
      <c r="J254" s="126"/>
      <c r="K254" s="127"/>
      <c r="L254" s="466">
        <f t="shared" si="334"/>
        <v>0</v>
      </c>
      <c r="M254" s="275"/>
      <c r="N254" s="127"/>
      <c r="O254" s="274">
        <f t="shared" si="335"/>
        <v>0</v>
      </c>
      <c r="P254" s="276"/>
    </row>
    <row r="255" spans="1:16" ht="24" hidden="1" x14ac:dyDescent="0.25">
      <c r="A255" s="67">
        <v>6324</v>
      </c>
      <c r="B255" s="119" t="s">
        <v>272</v>
      </c>
      <c r="C255" s="120">
        <f t="shared" si="283"/>
        <v>0</v>
      </c>
      <c r="D255" s="272"/>
      <c r="E255" s="127"/>
      <c r="F255" s="429">
        <f t="shared" si="332"/>
        <v>0</v>
      </c>
      <c r="G255" s="272"/>
      <c r="H255" s="126"/>
      <c r="I255" s="274">
        <f t="shared" si="333"/>
        <v>0</v>
      </c>
      <c r="J255" s="126"/>
      <c r="K255" s="127"/>
      <c r="L255" s="466">
        <f t="shared" si="334"/>
        <v>0</v>
      </c>
      <c r="M255" s="275"/>
      <c r="N255" s="127"/>
      <c r="O255" s="274">
        <f t="shared" si="335"/>
        <v>0</v>
      </c>
      <c r="P255" s="276"/>
    </row>
    <row r="256" spans="1:16" hidden="1" x14ac:dyDescent="0.25">
      <c r="A256" s="56">
        <v>6329</v>
      </c>
      <c r="B256" s="107" t="s">
        <v>273</v>
      </c>
      <c r="C256" s="108">
        <f t="shared" si="283"/>
        <v>0</v>
      </c>
      <c r="D256" s="266"/>
      <c r="E256" s="115"/>
      <c r="F256" s="464">
        <f t="shared" si="332"/>
        <v>0</v>
      </c>
      <c r="G256" s="266"/>
      <c r="H256" s="114"/>
      <c r="I256" s="269">
        <f t="shared" si="333"/>
        <v>0</v>
      </c>
      <c r="J256" s="114"/>
      <c r="K256" s="115"/>
      <c r="L256" s="465">
        <f t="shared" si="334"/>
        <v>0</v>
      </c>
      <c r="M256" s="270"/>
      <c r="N256" s="115"/>
      <c r="O256" s="269">
        <f t="shared" si="335"/>
        <v>0</v>
      </c>
      <c r="P256" s="271"/>
    </row>
    <row r="257" spans="1:16" ht="24" hidden="1" x14ac:dyDescent="0.25">
      <c r="A257" s="332">
        <v>6330</v>
      </c>
      <c r="B257" s="333" t="s">
        <v>274</v>
      </c>
      <c r="C257" s="309">
        <f t="shared" si="283"/>
        <v>0</v>
      </c>
      <c r="D257" s="314"/>
      <c r="E257" s="318"/>
      <c r="F257" s="472">
        <f t="shared" si="332"/>
        <v>0</v>
      </c>
      <c r="G257" s="314"/>
      <c r="H257" s="317"/>
      <c r="I257" s="311">
        <f t="shared" si="333"/>
        <v>0</v>
      </c>
      <c r="J257" s="317"/>
      <c r="K257" s="318"/>
      <c r="L257" s="473">
        <f t="shared" si="334"/>
        <v>0</v>
      </c>
      <c r="M257" s="319"/>
      <c r="N257" s="318"/>
      <c r="O257" s="311">
        <f t="shared" si="335"/>
        <v>0</v>
      </c>
      <c r="P257" s="312"/>
    </row>
    <row r="258" spans="1:16" hidden="1" x14ac:dyDescent="0.25">
      <c r="A258" s="277">
        <v>6360</v>
      </c>
      <c r="B258" s="119" t="s">
        <v>275</v>
      </c>
      <c r="C258" s="120">
        <f t="shared" si="283"/>
        <v>0</v>
      </c>
      <c r="D258" s="272"/>
      <c r="E258" s="127"/>
      <c r="F258" s="429">
        <f t="shared" si="332"/>
        <v>0</v>
      </c>
      <c r="G258" s="272"/>
      <c r="H258" s="126"/>
      <c r="I258" s="274">
        <f t="shared" si="333"/>
        <v>0</v>
      </c>
      <c r="J258" s="126"/>
      <c r="K258" s="127"/>
      <c r="L258" s="466">
        <f t="shared" si="334"/>
        <v>0</v>
      </c>
      <c r="M258" s="275"/>
      <c r="N258" s="127"/>
      <c r="O258" s="274">
        <f t="shared" si="335"/>
        <v>0</v>
      </c>
      <c r="P258" s="276"/>
    </row>
    <row r="259" spans="1:16" ht="36" hidden="1" x14ac:dyDescent="0.25">
      <c r="A259" s="90">
        <v>6400</v>
      </c>
      <c r="B259" s="251" t="s">
        <v>276</v>
      </c>
      <c r="C259" s="91">
        <f t="shared" si="283"/>
        <v>0</v>
      </c>
      <c r="D259" s="252">
        <f>SUM(D260,D264)</f>
        <v>0</v>
      </c>
      <c r="E259" s="104">
        <f t="shared" ref="E259:O259" si="336">SUM(E260,E264)</f>
        <v>0</v>
      </c>
      <c r="F259" s="435">
        <f t="shared" si="336"/>
        <v>0</v>
      </c>
      <c r="G259" s="252">
        <f t="shared" si="336"/>
        <v>0</v>
      </c>
      <c r="H259" s="103">
        <f t="shared" si="336"/>
        <v>0</v>
      </c>
      <c r="I259" s="105">
        <f t="shared" si="336"/>
        <v>0</v>
      </c>
      <c r="J259" s="103">
        <f t="shared" si="336"/>
        <v>0</v>
      </c>
      <c r="K259" s="104">
        <f t="shared" si="336"/>
        <v>0</v>
      </c>
      <c r="L259" s="438">
        <f t="shared" si="336"/>
        <v>0</v>
      </c>
      <c r="M259" s="147">
        <f t="shared" si="336"/>
        <v>0</v>
      </c>
      <c r="N259" s="293">
        <f t="shared" si="336"/>
        <v>0</v>
      </c>
      <c r="O259" s="294">
        <f t="shared" si="336"/>
        <v>0</v>
      </c>
      <c r="P259" s="295"/>
    </row>
    <row r="260" spans="1:16" ht="24" hidden="1" x14ac:dyDescent="0.25">
      <c r="A260" s="630">
        <v>6410</v>
      </c>
      <c r="B260" s="107" t="s">
        <v>277</v>
      </c>
      <c r="C260" s="108">
        <f t="shared" si="283"/>
        <v>0</v>
      </c>
      <c r="D260" s="289">
        <f>SUM(D261:D263)</f>
        <v>0</v>
      </c>
      <c r="E260" s="292">
        <f t="shared" ref="E260:O260" si="337">SUM(E261:E263)</f>
        <v>0</v>
      </c>
      <c r="F260" s="464">
        <f t="shared" si="337"/>
        <v>0</v>
      </c>
      <c r="G260" s="289">
        <f t="shared" si="337"/>
        <v>0</v>
      </c>
      <c r="H260" s="291">
        <f t="shared" si="337"/>
        <v>0</v>
      </c>
      <c r="I260" s="269">
        <f t="shared" si="337"/>
        <v>0</v>
      </c>
      <c r="J260" s="291">
        <f t="shared" si="337"/>
        <v>0</v>
      </c>
      <c r="K260" s="292">
        <f t="shared" si="337"/>
        <v>0</v>
      </c>
      <c r="L260" s="465">
        <f t="shared" si="337"/>
        <v>0</v>
      </c>
      <c r="M260" s="133">
        <f t="shared" si="337"/>
        <v>0</v>
      </c>
      <c r="N260" s="304">
        <f t="shared" si="337"/>
        <v>0</v>
      </c>
      <c r="O260" s="305">
        <f t="shared" si="337"/>
        <v>0</v>
      </c>
      <c r="P260" s="306"/>
    </row>
    <row r="261" spans="1:16" hidden="1" x14ac:dyDescent="0.25">
      <c r="A261" s="67">
        <v>6411</v>
      </c>
      <c r="B261" s="296" t="s">
        <v>278</v>
      </c>
      <c r="C261" s="120">
        <f t="shared" si="283"/>
        <v>0</v>
      </c>
      <c r="D261" s="272"/>
      <c r="E261" s="127"/>
      <c r="F261" s="429">
        <f t="shared" ref="F261:F263" si="338">D261+E261</f>
        <v>0</v>
      </c>
      <c r="G261" s="272"/>
      <c r="H261" s="126"/>
      <c r="I261" s="274">
        <f t="shared" ref="I261:I263" si="339">G261+H261</f>
        <v>0</v>
      </c>
      <c r="J261" s="126"/>
      <c r="K261" s="127"/>
      <c r="L261" s="466">
        <f t="shared" ref="L261:L263" si="340">J261+K261</f>
        <v>0</v>
      </c>
      <c r="M261" s="275"/>
      <c r="N261" s="127"/>
      <c r="O261" s="274">
        <f t="shared" ref="O261:O263" si="341">M261+N261</f>
        <v>0</v>
      </c>
      <c r="P261" s="276"/>
    </row>
    <row r="262" spans="1:16" ht="36" hidden="1" x14ac:dyDescent="0.25">
      <c r="A262" s="67">
        <v>6412</v>
      </c>
      <c r="B262" s="119" t="s">
        <v>279</v>
      </c>
      <c r="C262" s="120">
        <f t="shared" si="283"/>
        <v>0</v>
      </c>
      <c r="D262" s="272"/>
      <c r="E262" s="127"/>
      <c r="F262" s="429">
        <f t="shared" si="338"/>
        <v>0</v>
      </c>
      <c r="G262" s="272"/>
      <c r="H262" s="126"/>
      <c r="I262" s="274">
        <f t="shared" si="339"/>
        <v>0</v>
      </c>
      <c r="J262" s="126"/>
      <c r="K262" s="127"/>
      <c r="L262" s="466">
        <f t="shared" si="340"/>
        <v>0</v>
      </c>
      <c r="M262" s="275"/>
      <c r="N262" s="127"/>
      <c r="O262" s="274">
        <f t="shared" si="341"/>
        <v>0</v>
      </c>
      <c r="P262" s="276"/>
    </row>
    <row r="263" spans="1:16" ht="36" hidden="1" x14ac:dyDescent="0.25">
      <c r="A263" s="67">
        <v>6419</v>
      </c>
      <c r="B263" s="119" t="s">
        <v>280</v>
      </c>
      <c r="C263" s="120">
        <f t="shared" si="283"/>
        <v>0</v>
      </c>
      <c r="D263" s="272"/>
      <c r="E263" s="127"/>
      <c r="F263" s="429">
        <f t="shared" si="338"/>
        <v>0</v>
      </c>
      <c r="G263" s="272"/>
      <c r="H263" s="126"/>
      <c r="I263" s="274">
        <f t="shared" si="339"/>
        <v>0</v>
      </c>
      <c r="J263" s="126"/>
      <c r="K263" s="127"/>
      <c r="L263" s="466">
        <f t="shared" si="340"/>
        <v>0</v>
      </c>
      <c r="M263" s="275"/>
      <c r="N263" s="127"/>
      <c r="O263" s="274">
        <f t="shared" si="341"/>
        <v>0</v>
      </c>
      <c r="P263" s="276"/>
    </row>
    <row r="264" spans="1:16" ht="36" hidden="1" x14ac:dyDescent="0.25">
      <c r="A264" s="277">
        <v>6420</v>
      </c>
      <c r="B264" s="119" t="s">
        <v>281</v>
      </c>
      <c r="C264" s="120">
        <f t="shared" si="283"/>
        <v>0</v>
      </c>
      <c r="D264" s="278">
        <f>SUM(D265:D268)</f>
        <v>0</v>
      </c>
      <c r="E264" s="281">
        <f t="shared" ref="E264:F264" si="342">SUM(E265:E268)</f>
        <v>0</v>
      </c>
      <c r="F264" s="429">
        <f t="shared" si="342"/>
        <v>0</v>
      </c>
      <c r="G264" s="278">
        <f>SUM(G265:G268)</f>
        <v>0</v>
      </c>
      <c r="H264" s="280">
        <f t="shared" ref="H264:I264" si="343">SUM(H265:H268)</f>
        <v>0</v>
      </c>
      <c r="I264" s="274">
        <f t="shared" si="343"/>
        <v>0</v>
      </c>
      <c r="J264" s="280">
        <f>SUM(J265:J268)</f>
        <v>0</v>
      </c>
      <c r="K264" s="281">
        <f t="shared" ref="K264:L264" si="344">SUM(K265:K268)</f>
        <v>0</v>
      </c>
      <c r="L264" s="466">
        <f t="shared" si="344"/>
        <v>0</v>
      </c>
      <c r="M264" s="120">
        <f>SUM(M265:M268)</f>
        <v>0</v>
      </c>
      <c r="N264" s="281">
        <f t="shared" ref="N264:O264" si="345">SUM(N265:N268)</f>
        <v>0</v>
      </c>
      <c r="O264" s="274">
        <f t="shared" si="345"/>
        <v>0</v>
      </c>
      <c r="P264" s="276"/>
    </row>
    <row r="265" spans="1:16" hidden="1" x14ac:dyDescent="0.25">
      <c r="A265" s="67">
        <v>6421</v>
      </c>
      <c r="B265" s="119" t="s">
        <v>282</v>
      </c>
      <c r="C265" s="120">
        <f t="shared" si="283"/>
        <v>0</v>
      </c>
      <c r="D265" s="272"/>
      <c r="E265" s="127"/>
      <c r="F265" s="429">
        <f t="shared" ref="F265:F268" si="346">D265+E265</f>
        <v>0</v>
      </c>
      <c r="G265" s="272"/>
      <c r="H265" s="126"/>
      <c r="I265" s="274">
        <f t="shared" ref="I265:I268" si="347">G265+H265</f>
        <v>0</v>
      </c>
      <c r="J265" s="126"/>
      <c r="K265" s="127"/>
      <c r="L265" s="466">
        <f t="shared" ref="L265:L268" si="348">J265+K265</f>
        <v>0</v>
      </c>
      <c r="M265" s="275"/>
      <c r="N265" s="127"/>
      <c r="O265" s="274">
        <f t="shared" ref="O265:O268" si="349">M265+N265</f>
        <v>0</v>
      </c>
      <c r="P265" s="276"/>
    </row>
    <row r="266" spans="1:16" hidden="1" x14ac:dyDescent="0.25">
      <c r="A266" s="67">
        <v>6422</v>
      </c>
      <c r="B266" s="119" t="s">
        <v>283</v>
      </c>
      <c r="C266" s="120">
        <f t="shared" si="283"/>
        <v>0</v>
      </c>
      <c r="D266" s="272"/>
      <c r="E266" s="127"/>
      <c r="F266" s="429">
        <f t="shared" si="346"/>
        <v>0</v>
      </c>
      <c r="G266" s="272"/>
      <c r="H266" s="126"/>
      <c r="I266" s="274">
        <f t="shared" si="347"/>
        <v>0</v>
      </c>
      <c r="J266" s="126"/>
      <c r="K266" s="127"/>
      <c r="L266" s="466">
        <f t="shared" si="348"/>
        <v>0</v>
      </c>
      <c r="M266" s="275"/>
      <c r="N266" s="127"/>
      <c r="O266" s="274">
        <f t="shared" si="349"/>
        <v>0</v>
      </c>
      <c r="P266" s="276"/>
    </row>
    <row r="267" spans="1:16" ht="13.5" hidden="1" customHeight="1" x14ac:dyDescent="0.25">
      <c r="A267" s="67">
        <v>6423</v>
      </c>
      <c r="B267" s="119" t="s">
        <v>284</v>
      </c>
      <c r="C267" s="120">
        <f t="shared" si="283"/>
        <v>0</v>
      </c>
      <c r="D267" s="272"/>
      <c r="E267" s="127"/>
      <c r="F267" s="429">
        <f t="shared" si="346"/>
        <v>0</v>
      </c>
      <c r="G267" s="272"/>
      <c r="H267" s="126"/>
      <c r="I267" s="274">
        <f t="shared" si="347"/>
        <v>0</v>
      </c>
      <c r="J267" s="126"/>
      <c r="K267" s="127"/>
      <c r="L267" s="466">
        <f t="shared" si="348"/>
        <v>0</v>
      </c>
      <c r="M267" s="275"/>
      <c r="N267" s="127"/>
      <c r="O267" s="274">
        <f t="shared" si="349"/>
        <v>0</v>
      </c>
      <c r="P267" s="276"/>
    </row>
    <row r="268" spans="1:16" ht="36" hidden="1" x14ac:dyDescent="0.25">
      <c r="A268" s="67">
        <v>6424</v>
      </c>
      <c r="B268" s="119" t="s">
        <v>285</v>
      </c>
      <c r="C268" s="120">
        <f t="shared" si="283"/>
        <v>0</v>
      </c>
      <c r="D268" s="272"/>
      <c r="E268" s="127"/>
      <c r="F268" s="429">
        <f t="shared" si="346"/>
        <v>0</v>
      </c>
      <c r="G268" s="272"/>
      <c r="H268" s="126"/>
      <c r="I268" s="274">
        <f t="shared" si="347"/>
        <v>0</v>
      </c>
      <c r="J268" s="126"/>
      <c r="K268" s="127"/>
      <c r="L268" s="466">
        <f t="shared" si="348"/>
        <v>0</v>
      </c>
      <c r="M268" s="275"/>
      <c r="N268" s="127"/>
      <c r="O268" s="274">
        <f t="shared" si="349"/>
        <v>0</v>
      </c>
      <c r="P268" s="276"/>
    </row>
    <row r="269" spans="1:16" ht="36" hidden="1" x14ac:dyDescent="0.25">
      <c r="A269" s="334">
        <v>7000</v>
      </c>
      <c r="B269" s="334" t="s">
        <v>286</v>
      </c>
      <c r="C269" s="335">
        <f t="shared" si="283"/>
        <v>0</v>
      </c>
      <c r="D269" s="336">
        <f>SUM(D270,D281)</f>
        <v>0</v>
      </c>
      <c r="E269" s="341">
        <f t="shared" ref="E269:F269" si="350">SUM(E270,E281)</f>
        <v>0</v>
      </c>
      <c r="F269" s="477">
        <f t="shared" si="350"/>
        <v>0</v>
      </c>
      <c r="G269" s="336">
        <f>SUM(G270,G281)</f>
        <v>0</v>
      </c>
      <c r="H269" s="339">
        <f t="shared" ref="H269:I269" si="351">SUM(H270,H281)</f>
        <v>0</v>
      </c>
      <c r="I269" s="340">
        <f t="shared" si="351"/>
        <v>0</v>
      </c>
      <c r="J269" s="339">
        <f>SUM(J270,J281)</f>
        <v>0</v>
      </c>
      <c r="K269" s="341">
        <f t="shared" ref="K269:L269" si="352">SUM(K270,K281)</f>
        <v>0</v>
      </c>
      <c r="L269" s="478">
        <f t="shared" si="352"/>
        <v>0</v>
      </c>
      <c r="M269" s="342">
        <f>SUM(M270,M281)</f>
        <v>0</v>
      </c>
      <c r="N269" s="343">
        <f t="shared" ref="N269:O269" si="353">SUM(N270,N281)</f>
        <v>0</v>
      </c>
      <c r="O269" s="344">
        <f t="shared" si="353"/>
        <v>0</v>
      </c>
      <c r="P269" s="345"/>
    </row>
    <row r="270" spans="1:16" ht="24" hidden="1" x14ac:dyDescent="0.25">
      <c r="A270" s="90">
        <v>7200</v>
      </c>
      <c r="B270" s="251" t="s">
        <v>287</v>
      </c>
      <c r="C270" s="91">
        <f t="shared" si="283"/>
        <v>0</v>
      </c>
      <c r="D270" s="252">
        <f>SUM(D271,D272,D275,D276,D280)</f>
        <v>0</v>
      </c>
      <c r="E270" s="104">
        <f t="shared" ref="E270:F270" si="354">SUM(E271,E272,E275,E276,E280)</f>
        <v>0</v>
      </c>
      <c r="F270" s="435">
        <f t="shared" si="354"/>
        <v>0</v>
      </c>
      <c r="G270" s="252">
        <f>SUM(G271,G272,G275,G276,G280)</f>
        <v>0</v>
      </c>
      <c r="H270" s="103">
        <f t="shared" ref="H270:I270" si="355">SUM(H271,H272,H275,H276,H280)</f>
        <v>0</v>
      </c>
      <c r="I270" s="105">
        <f t="shared" si="355"/>
        <v>0</v>
      </c>
      <c r="J270" s="103">
        <f>SUM(J271,J272,J275,J276,J280)</f>
        <v>0</v>
      </c>
      <c r="K270" s="104">
        <f t="shared" ref="K270:L270" si="356">SUM(K271,K272,K275,K276,K280)</f>
        <v>0</v>
      </c>
      <c r="L270" s="438">
        <f t="shared" si="356"/>
        <v>0</v>
      </c>
      <c r="M270" s="254">
        <f>SUM(M271,M272,M275,M276,M280)</f>
        <v>0</v>
      </c>
      <c r="N270" s="255">
        <f t="shared" ref="N270:O270" si="357">SUM(N271,N272,N275,N276,N280)</f>
        <v>0</v>
      </c>
      <c r="O270" s="256">
        <f t="shared" si="357"/>
        <v>0</v>
      </c>
      <c r="P270" s="257"/>
    </row>
    <row r="271" spans="1:16" ht="24" hidden="1" x14ac:dyDescent="0.25">
      <c r="A271" s="630">
        <v>7210</v>
      </c>
      <c r="B271" s="107" t="s">
        <v>288</v>
      </c>
      <c r="C271" s="108">
        <f t="shared" si="283"/>
        <v>0</v>
      </c>
      <c r="D271" s="266"/>
      <c r="E271" s="115"/>
      <c r="F271" s="464">
        <f>D271+E271</f>
        <v>0</v>
      </c>
      <c r="G271" s="266"/>
      <c r="H271" s="114"/>
      <c r="I271" s="269">
        <f>G271+H271</f>
        <v>0</v>
      </c>
      <c r="J271" s="114"/>
      <c r="K271" s="115"/>
      <c r="L271" s="465">
        <f>J271+K271</f>
        <v>0</v>
      </c>
      <c r="M271" s="270"/>
      <c r="N271" s="115"/>
      <c r="O271" s="269">
        <f>M271+N271</f>
        <v>0</v>
      </c>
      <c r="P271" s="271"/>
    </row>
    <row r="272" spans="1:16" s="346" customFormat="1" ht="36" hidden="1" x14ac:dyDescent="0.25">
      <c r="A272" s="277">
        <v>7220</v>
      </c>
      <c r="B272" s="119" t="s">
        <v>289</v>
      </c>
      <c r="C272" s="120">
        <f t="shared" si="283"/>
        <v>0</v>
      </c>
      <c r="D272" s="278">
        <f>SUM(D273:D274)</f>
        <v>0</v>
      </c>
      <c r="E272" s="281">
        <f t="shared" ref="E272:F272" si="358">SUM(E273:E274)</f>
        <v>0</v>
      </c>
      <c r="F272" s="429">
        <f t="shared" si="358"/>
        <v>0</v>
      </c>
      <c r="G272" s="278">
        <f>SUM(G273:G274)</f>
        <v>0</v>
      </c>
      <c r="H272" s="280">
        <f t="shared" ref="H272:I272" si="359">SUM(H273:H274)</f>
        <v>0</v>
      </c>
      <c r="I272" s="274">
        <f t="shared" si="359"/>
        <v>0</v>
      </c>
      <c r="J272" s="280">
        <f>SUM(J273:J274)</f>
        <v>0</v>
      </c>
      <c r="K272" s="281">
        <f t="shared" ref="K272:L272" si="360">SUM(K273:K274)</f>
        <v>0</v>
      </c>
      <c r="L272" s="466">
        <f t="shared" si="360"/>
        <v>0</v>
      </c>
      <c r="M272" s="120">
        <f>SUM(M273:M274)</f>
        <v>0</v>
      </c>
      <c r="N272" s="281">
        <f t="shared" ref="N272:O272" si="361">SUM(N273:N274)</f>
        <v>0</v>
      </c>
      <c r="O272" s="274">
        <f t="shared" si="361"/>
        <v>0</v>
      </c>
      <c r="P272" s="276"/>
    </row>
    <row r="273" spans="1:16" s="346" customFormat="1" ht="36" hidden="1" x14ac:dyDescent="0.25">
      <c r="A273" s="67">
        <v>7221</v>
      </c>
      <c r="B273" s="119" t="s">
        <v>290</v>
      </c>
      <c r="C273" s="120">
        <f t="shared" si="283"/>
        <v>0</v>
      </c>
      <c r="D273" s="272"/>
      <c r="E273" s="127"/>
      <c r="F273" s="429">
        <f t="shared" ref="F273:F275" si="362">D273+E273</f>
        <v>0</v>
      </c>
      <c r="G273" s="272"/>
      <c r="H273" s="126"/>
      <c r="I273" s="274">
        <f t="shared" ref="I273:I275" si="363">G273+H273</f>
        <v>0</v>
      </c>
      <c r="J273" s="126"/>
      <c r="K273" s="127"/>
      <c r="L273" s="466">
        <f t="shared" ref="L273:L275" si="364">J273+K273</f>
        <v>0</v>
      </c>
      <c r="M273" s="275"/>
      <c r="N273" s="127"/>
      <c r="O273" s="274">
        <f t="shared" ref="O273:O275" si="365">M273+N273</f>
        <v>0</v>
      </c>
      <c r="P273" s="276"/>
    </row>
    <row r="274" spans="1:16" s="346" customFormat="1" ht="36" hidden="1" x14ac:dyDescent="0.25">
      <c r="A274" s="67">
        <v>7222</v>
      </c>
      <c r="B274" s="119" t="s">
        <v>291</v>
      </c>
      <c r="C274" s="120">
        <f t="shared" si="283"/>
        <v>0</v>
      </c>
      <c r="D274" s="272"/>
      <c r="E274" s="127"/>
      <c r="F274" s="429">
        <f t="shared" si="362"/>
        <v>0</v>
      </c>
      <c r="G274" s="272"/>
      <c r="H274" s="126"/>
      <c r="I274" s="274">
        <f t="shared" si="363"/>
        <v>0</v>
      </c>
      <c r="J274" s="126"/>
      <c r="K274" s="127"/>
      <c r="L274" s="466">
        <f t="shared" si="364"/>
        <v>0</v>
      </c>
      <c r="M274" s="275"/>
      <c r="N274" s="127"/>
      <c r="O274" s="274">
        <f t="shared" si="365"/>
        <v>0</v>
      </c>
      <c r="P274" s="276"/>
    </row>
    <row r="275" spans="1:16" ht="24" hidden="1" x14ac:dyDescent="0.25">
      <c r="A275" s="277">
        <v>7230</v>
      </c>
      <c r="B275" s="119" t="s">
        <v>292</v>
      </c>
      <c r="C275" s="120">
        <f t="shared" si="283"/>
        <v>0</v>
      </c>
      <c r="D275" s="272"/>
      <c r="E275" s="127"/>
      <c r="F275" s="429">
        <f t="shared" si="362"/>
        <v>0</v>
      </c>
      <c r="G275" s="272"/>
      <c r="H275" s="126"/>
      <c r="I275" s="274">
        <f t="shared" si="363"/>
        <v>0</v>
      </c>
      <c r="J275" s="126"/>
      <c r="K275" s="127"/>
      <c r="L275" s="466">
        <f t="shared" si="364"/>
        <v>0</v>
      </c>
      <c r="M275" s="275"/>
      <c r="N275" s="127"/>
      <c r="O275" s="274">
        <f t="shared" si="365"/>
        <v>0</v>
      </c>
      <c r="P275" s="276"/>
    </row>
    <row r="276" spans="1:16" ht="24" hidden="1" x14ac:dyDescent="0.25">
      <c r="A276" s="277">
        <v>7240</v>
      </c>
      <c r="B276" s="119" t="s">
        <v>293</v>
      </c>
      <c r="C276" s="120">
        <f t="shared" si="283"/>
        <v>0</v>
      </c>
      <c r="D276" s="278">
        <f t="shared" ref="D276:O276" si="366">SUM(D277:D279)</f>
        <v>0</v>
      </c>
      <c r="E276" s="281">
        <f t="shared" si="366"/>
        <v>0</v>
      </c>
      <c r="F276" s="429">
        <f t="shared" si="366"/>
        <v>0</v>
      </c>
      <c r="G276" s="278">
        <f t="shared" si="366"/>
        <v>0</v>
      </c>
      <c r="H276" s="280">
        <f t="shared" si="366"/>
        <v>0</v>
      </c>
      <c r="I276" s="274">
        <f t="shared" si="366"/>
        <v>0</v>
      </c>
      <c r="J276" s="280">
        <f>SUM(J277:J279)</f>
        <v>0</v>
      </c>
      <c r="K276" s="281">
        <f t="shared" ref="K276:L276" si="367">SUM(K277:K279)</f>
        <v>0</v>
      </c>
      <c r="L276" s="466">
        <f t="shared" si="367"/>
        <v>0</v>
      </c>
      <c r="M276" s="120">
        <f t="shared" si="366"/>
        <v>0</v>
      </c>
      <c r="N276" s="281">
        <f t="shared" si="366"/>
        <v>0</v>
      </c>
      <c r="O276" s="274">
        <f t="shared" si="366"/>
        <v>0</v>
      </c>
      <c r="P276" s="276"/>
    </row>
    <row r="277" spans="1:16" ht="48" hidden="1" x14ac:dyDescent="0.25">
      <c r="A277" s="67">
        <v>7245</v>
      </c>
      <c r="B277" s="119" t="s">
        <v>294</v>
      </c>
      <c r="C277" s="120">
        <f t="shared" ref="C277:C298" si="368">F277+I277+L277+O277</f>
        <v>0</v>
      </c>
      <c r="D277" s="272"/>
      <c r="E277" s="127"/>
      <c r="F277" s="429">
        <f t="shared" ref="F277:F280" si="369">D277+E277</f>
        <v>0</v>
      </c>
      <c r="G277" s="272"/>
      <c r="H277" s="126"/>
      <c r="I277" s="274">
        <f t="shared" ref="I277:I280" si="370">G277+H277</f>
        <v>0</v>
      </c>
      <c r="J277" s="126"/>
      <c r="K277" s="127"/>
      <c r="L277" s="466">
        <f t="shared" ref="L277:L280" si="371">J277+K277</f>
        <v>0</v>
      </c>
      <c r="M277" s="275"/>
      <c r="N277" s="127"/>
      <c r="O277" s="274">
        <f t="shared" ref="O277:O280" si="372">M277+N277</f>
        <v>0</v>
      </c>
      <c r="P277" s="276"/>
    </row>
    <row r="278" spans="1:16" ht="84.75" hidden="1" customHeight="1" x14ac:dyDescent="0.25">
      <c r="A278" s="67">
        <v>7246</v>
      </c>
      <c r="B278" s="119" t="s">
        <v>295</v>
      </c>
      <c r="C278" s="120">
        <f t="shared" si="368"/>
        <v>0</v>
      </c>
      <c r="D278" s="272"/>
      <c r="E278" s="127"/>
      <c r="F278" s="429">
        <f t="shared" si="369"/>
        <v>0</v>
      </c>
      <c r="G278" s="272"/>
      <c r="H278" s="126"/>
      <c r="I278" s="274">
        <f t="shared" si="370"/>
        <v>0</v>
      </c>
      <c r="J278" s="126"/>
      <c r="K278" s="127"/>
      <c r="L278" s="466">
        <f t="shared" si="371"/>
        <v>0</v>
      </c>
      <c r="M278" s="275"/>
      <c r="N278" s="127"/>
      <c r="O278" s="274">
        <f t="shared" si="372"/>
        <v>0</v>
      </c>
      <c r="P278" s="276"/>
    </row>
    <row r="279" spans="1:16" ht="36" hidden="1" x14ac:dyDescent="0.25">
      <c r="A279" s="67">
        <v>7247</v>
      </c>
      <c r="B279" s="119" t="s">
        <v>296</v>
      </c>
      <c r="C279" s="120">
        <f t="shared" si="368"/>
        <v>0</v>
      </c>
      <c r="D279" s="272"/>
      <c r="E279" s="127"/>
      <c r="F279" s="429">
        <f t="shared" si="369"/>
        <v>0</v>
      </c>
      <c r="G279" s="272"/>
      <c r="H279" s="126"/>
      <c r="I279" s="274">
        <f t="shared" si="370"/>
        <v>0</v>
      </c>
      <c r="J279" s="126"/>
      <c r="K279" s="127"/>
      <c r="L279" s="466">
        <f t="shared" si="371"/>
        <v>0</v>
      </c>
      <c r="M279" s="275"/>
      <c r="N279" s="127"/>
      <c r="O279" s="274">
        <f t="shared" si="372"/>
        <v>0</v>
      </c>
      <c r="P279" s="276"/>
    </row>
    <row r="280" spans="1:16" ht="24" hidden="1" x14ac:dyDescent="0.25">
      <c r="A280" s="630">
        <v>7260</v>
      </c>
      <c r="B280" s="107" t="s">
        <v>297</v>
      </c>
      <c r="C280" s="108">
        <f t="shared" si="368"/>
        <v>0</v>
      </c>
      <c r="D280" s="266"/>
      <c r="E280" s="115"/>
      <c r="F280" s="464">
        <f t="shared" si="369"/>
        <v>0</v>
      </c>
      <c r="G280" s="266"/>
      <c r="H280" s="114"/>
      <c r="I280" s="269">
        <f t="shared" si="370"/>
        <v>0</v>
      </c>
      <c r="J280" s="114"/>
      <c r="K280" s="115"/>
      <c r="L280" s="465">
        <f t="shared" si="371"/>
        <v>0</v>
      </c>
      <c r="M280" s="270"/>
      <c r="N280" s="115"/>
      <c r="O280" s="269">
        <f t="shared" si="372"/>
        <v>0</v>
      </c>
      <c r="P280" s="271"/>
    </row>
    <row r="281" spans="1:16" hidden="1" x14ac:dyDescent="0.25">
      <c r="A281" s="188">
        <v>7700</v>
      </c>
      <c r="B281" s="146" t="s">
        <v>298</v>
      </c>
      <c r="C281" s="147">
        <f t="shared" si="368"/>
        <v>0</v>
      </c>
      <c r="D281" s="347">
        <f t="shared" ref="D281:O281" si="373">D282</f>
        <v>0</v>
      </c>
      <c r="E281" s="293">
        <f t="shared" si="373"/>
        <v>0</v>
      </c>
      <c r="F281" s="303">
        <f t="shared" si="373"/>
        <v>0</v>
      </c>
      <c r="G281" s="347">
        <f t="shared" si="373"/>
        <v>0</v>
      </c>
      <c r="H281" s="349">
        <f t="shared" si="373"/>
        <v>0</v>
      </c>
      <c r="I281" s="294">
        <f t="shared" si="373"/>
        <v>0</v>
      </c>
      <c r="J281" s="349">
        <f t="shared" si="373"/>
        <v>0</v>
      </c>
      <c r="K281" s="293">
        <f t="shared" si="373"/>
        <v>0</v>
      </c>
      <c r="L281" s="479">
        <f t="shared" si="373"/>
        <v>0</v>
      </c>
      <c r="M281" s="147">
        <f t="shared" si="373"/>
        <v>0</v>
      </c>
      <c r="N281" s="293">
        <f t="shared" si="373"/>
        <v>0</v>
      </c>
      <c r="O281" s="294">
        <f t="shared" si="373"/>
        <v>0</v>
      </c>
      <c r="P281" s="295"/>
    </row>
    <row r="282" spans="1:16" hidden="1" x14ac:dyDescent="0.25">
      <c r="A282" s="258">
        <v>7720</v>
      </c>
      <c r="B282" s="107" t="s">
        <v>299</v>
      </c>
      <c r="C282" s="133">
        <f t="shared" si="368"/>
        <v>0</v>
      </c>
      <c r="D282" s="350"/>
      <c r="E282" s="140"/>
      <c r="F282" s="452">
        <f>D282+E282</f>
        <v>0</v>
      </c>
      <c r="G282" s="350"/>
      <c r="H282" s="139"/>
      <c r="I282" s="305">
        <f>G282+H282</f>
        <v>0</v>
      </c>
      <c r="J282" s="139"/>
      <c r="K282" s="140"/>
      <c r="L282" s="480">
        <f>J282+K282</f>
        <v>0</v>
      </c>
      <c r="M282" s="352"/>
      <c r="N282" s="140"/>
      <c r="O282" s="305">
        <f>M282+N282</f>
        <v>0</v>
      </c>
      <c r="P282" s="306"/>
    </row>
    <row r="283" spans="1:16" hidden="1" x14ac:dyDescent="0.25">
      <c r="A283" s="296"/>
      <c r="B283" s="119" t="s">
        <v>300</v>
      </c>
      <c r="C283" s="120">
        <f t="shared" si="368"/>
        <v>0</v>
      </c>
      <c r="D283" s="278">
        <f>SUM(D284:D285)</f>
        <v>0</v>
      </c>
      <c r="E283" s="281">
        <f t="shared" ref="E283:F283" si="374">SUM(E284:E285)</f>
        <v>0</v>
      </c>
      <c r="F283" s="429">
        <f t="shared" si="374"/>
        <v>0</v>
      </c>
      <c r="G283" s="278">
        <f>SUM(G284:G285)</f>
        <v>0</v>
      </c>
      <c r="H283" s="280">
        <f t="shared" ref="H283:I283" si="375">SUM(H284:H285)</f>
        <v>0</v>
      </c>
      <c r="I283" s="274">
        <f t="shared" si="375"/>
        <v>0</v>
      </c>
      <c r="J283" s="280">
        <f>SUM(J284:J285)</f>
        <v>0</v>
      </c>
      <c r="K283" s="281">
        <f t="shared" ref="K283:L283" si="376">SUM(K284:K285)</f>
        <v>0</v>
      </c>
      <c r="L283" s="466">
        <f t="shared" si="376"/>
        <v>0</v>
      </c>
      <c r="M283" s="120">
        <f>SUM(M284:M285)</f>
        <v>0</v>
      </c>
      <c r="N283" s="281">
        <f t="shared" ref="N283:O283" si="377">SUM(N284:N285)</f>
        <v>0</v>
      </c>
      <c r="O283" s="274">
        <f t="shared" si="377"/>
        <v>0</v>
      </c>
      <c r="P283" s="276"/>
    </row>
    <row r="284" spans="1:16" hidden="1" x14ac:dyDescent="0.25">
      <c r="A284" s="296" t="s">
        <v>301</v>
      </c>
      <c r="B284" s="67" t="s">
        <v>302</v>
      </c>
      <c r="C284" s="120">
        <f t="shared" si="368"/>
        <v>0</v>
      </c>
      <c r="D284" s="272"/>
      <c r="E284" s="127"/>
      <c r="F284" s="429">
        <f t="shared" ref="F284:F285" si="378">D284+E284</f>
        <v>0</v>
      </c>
      <c r="G284" s="272"/>
      <c r="H284" s="126"/>
      <c r="I284" s="274">
        <f t="shared" ref="I284:I285" si="379">G284+H284</f>
        <v>0</v>
      </c>
      <c r="J284" s="126"/>
      <c r="K284" s="127"/>
      <c r="L284" s="466">
        <f t="shared" ref="L284:L285" si="380">J284+K284</f>
        <v>0</v>
      </c>
      <c r="M284" s="275"/>
      <c r="N284" s="127"/>
      <c r="O284" s="274">
        <f t="shared" ref="O284:O285" si="381">M284+N284</f>
        <v>0</v>
      </c>
      <c r="P284" s="276"/>
    </row>
    <row r="285" spans="1:16" ht="24" hidden="1" x14ac:dyDescent="0.25">
      <c r="A285" s="296" t="s">
        <v>303</v>
      </c>
      <c r="B285" s="353" t="s">
        <v>304</v>
      </c>
      <c r="C285" s="108">
        <f t="shared" si="368"/>
        <v>0</v>
      </c>
      <c r="D285" s="266"/>
      <c r="E285" s="115"/>
      <c r="F285" s="464">
        <f t="shared" si="378"/>
        <v>0</v>
      </c>
      <c r="G285" s="266"/>
      <c r="H285" s="114"/>
      <c r="I285" s="269">
        <f t="shared" si="379"/>
        <v>0</v>
      </c>
      <c r="J285" s="114"/>
      <c r="K285" s="115"/>
      <c r="L285" s="465">
        <f t="shared" si="380"/>
        <v>0</v>
      </c>
      <c r="M285" s="270"/>
      <c r="N285" s="115"/>
      <c r="O285" s="269">
        <f t="shared" si="381"/>
        <v>0</v>
      </c>
      <c r="P285" s="271"/>
    </row>
    <row r="286" spans="1:16" ht="12.75" thickBot="1" x14ac:dyDescent="0.3">
      <c r="A286" s="354"/>
      <c r="B286" s="354" t="s">
        <v>305</v>
      </c>
      <c r="C286" s="355">
        <f t="shared" si="368"/>
        <v>1421347</v>
      </c>
      <c r="D286" s="356">
        <f t="shared" ref="D286:O286" si="382">SUM(D283,D269,D230,D195,D187,D173,D75,D53)</f>
        <v>820112</v>
      </c>
      <c r="E286" s="357">
        <f t="shared" si="382"/>
        <v>-24147</v>
      </c>
      <c r="F286" s="358">
        <f t="shared" si="382"/>
        <v>795965</v>
      </c>
      <c r="G286" s="356">
        <f t="shared" si="382"/>
        <v>625382</v>
      </c>
      <c r="H286" s="481">
        <f t="shared" si="382"/>
        <v>0</v>
      </c>
      <c r="I286" s="358">
        <f t="shared" si="382"/>
        <v>625382</v>
      </c>
      <c r="J286" s="359">
        <f t="shared" si="382"/>
        <v>0</v>
      </c>
      <c r="K286" s="357">
        <f t="shared" si="382"/>
        <v>0</v>
      </c>
      <c r="L286" s="358">
        <f t="shared" si="382"/>
        <v>0</v>
      </c>
      <c r="M286" s="355">
        <f t="shared" si="382"/>
        <v>0</v>
      </c>
      <c r="N286" s="361">
        <f t="shared" si="382"/>
        <v>0</v>
      </c>
      <c r="O286" s="360">
        <f t="shared" si="382"/>
        <v>0</v>
      </c>
      <c r="P286" s="362"/>
    </row>
    <row r="287" spans="1:16" s="34" customFormat="1" ht="13.5" hidden="1" thickTop="1" thickBot="1" x14ac:dyDescent="0.3">
      <c r="A287" s="838" t="s">
        <v>306</v>
      </c>
      <c r="B287" s="839"/>
      <c r="C287" s="363">
        <f t="shared" si="368"/>
        <v>0</v>
      </c>
      <c r="D287" s="364">
        <f>SUM(D24,D25,D41)-D51</f>
        <v>0</v>
      </c>
      <c r="E287" s="369">
        <f t="shared" ref="E287:F287" si="383">SUM(E24,E25,E41)-E51</f>
        <v>0</v>
      </c>
      <c r="F287" s="482">
        <f t="shared" si="383"/>
        <v>0</v>
      </c>
      <c r="G287" s="364">
        <f>SUM(G24,G25,G41)-G51</f>
        <v>0</v>
      </c>
      <c r="H287" s="367">
        <f t="shared" ref="H287:I287" si="384">SUM(H24,H25,H41)-H51</f>
        <v>0</v>
      </c>
      <c r="I287" s="368">
        <f t="shared" si="384"/>
        <v>0</v>
      </c>
      <c r="J287" s="367">
        <f>(J26+J43)-J51</f>
        <v>0</v>
      </c>
      <c r="K287" s="369">
        <f t="shared" ref="K287:L287" si="385">(K26+K43)-K51</f>
        <v>0</v>
      </c>
      <c r="L287" s="483">
        <f t="shared" si="385"/>
        <v>0</v>
      </c>
      <c r="M287" s="363">
        <f>M45-M51</f>
        <v>0</v>
      </c>
      <c r="N287" s="369">
        <f t="shared" ref="N287:O287" si="386">N45-N51</f>
        <v>0</v>
      </c>
      <c r="O287" s="368">
        <f t="shared" si="386"/>
        <v>0</v>
      </c>
      <c r="P287" s="370"/>
    </row>
    <row r="288" spans="1:16" s="34" customFormat="1" ht="12.75" hidden="1" thickTop="1" x14ac:dyDescent="0.25">
      <c r="A288" s="840" t="s">
        <v>307</v>
      </c>
      <c r="B288" s="841"/>
      <c r="C288" s="371">
        <f t="shared" si="368"/>
        <v>0</v>
      </c>
      <c r="D288" s="372">
        <f t="shared" ref="D288:O288" si="387">SUM(D289,D290)-D297+D298</f>
        <v>0</v>
      </c>
      <c r="E288" s="377">
        <f t="shared" si="387"/>
        <v>0</v>
      </c>
      <c r="F288" s="484">
        <f t="shared" si="387"/>
        <v>0</v>
      </c>
      <c r="G288" s="372">
        <f t="shared" si="387"/>
        <v>0</v>
      </c>
      <c r="H288" s="375">
        <f t="shared" si="387"/>
        <v>0</v>
      </c>
      <c r="I288" s="376">
        <f t="shared" si="387"/>
        <v>0</v>
      </c>
      <c r="J288" s="375">
        <f t="shared" si="387"/>
        <v>0</v>
      </c>
      <c r="K288" s="377">
        <f t="shared" si="387"/>
        <v>0</v>
      </c>
      <c r="L288" s="485">
        <f t="shared" si="387"/>
        <v>0</v>
      </c>
      <c r="M288" s="371">
        <f t="shared" si="387"/>
        <v>0</v>
      </c>
      <c r="N288" s="377">
        <f t="shared" si="387"/>
        <v>0</v>
      </c>
      <c r="O288" s="376">
        <f t="shared" si="387"/>
        <v>0</v>
      </c>
      <c r="P288" s="378"/>
    </row>
    <row r="289" spans="1:16" s="34" customFormat="1" ht="13.5" hidden="1" thickTop="1" thickBot="1" x14ac:dyDescent="0.3">
      <c r="A289" s="215" t="s">
        <v>308</v>
      </c>
      <c r="B289" s="215" t="s">
        <v>309</v>
      </c>
      <c r="C289" s="216">
        <f t="shared" si="368"/>
        <v>0</v>
      </c>
      <c r="D289" s="217">
        <f t="shared" ref="D289:O289" si="388">D21-D283</f>
        <v>0</v>
      </c>
      <c r="E289" s="222">
        <f t="shared" si="388"/>
        <v>0</v>
      </c>
      <c r="F289" s="486">
        <f t="shared" si="388"/>
        <v>0</v>
      </c>
      <c r="G289" s="217">
        <f t="shared" si="388"/>
        <v>0</v>
      </c>
      <c r="H289" s="220">
        <f t="shared" si="388"/>
        <v>0</v>
      </c>
      <c r="I289" s="221">
        <f t="shared" si="388"/>
        <v>0</v>
      </c>
      <c r="J289" s="220">
        <f t="shared" si="388"/>
        <v>0</v>
      </c>
      <c r="K289" s="222">
        <f t="shared" si="388"/>
        <v>0</v>
      </c>
      <c r="L289" s="458">
        <f t="shared" si="388"/>
        <v>0</v>
      </c>
      <c r="M289" s="216">
        <f t="shared" si="388"/>
        <v>0</v>
      </c>
      <c r="N289" s="222">
        <f t="shared" si="388"/>
        <v>0</v>
      </c>
      <c r="O289" s="221">
        <f t="shared" si="388"/>
        <v>0</v>
      </c>
      <c r="P289" s="223"/>
    </row>
    <row r="290" spans="1:16" s="34" customFormat="1" ht="12.75" hidden="1" thickTop="1" x14ac:dyDescent="0.25">
      <c r="A290" s="379" t="s">
        <v>310</v>
      </c>
      <c r="B290" s="379" t="s">
        <v>311</v>
      </c>
      <c r="C290" s="371">
        <f t="shared" si="368"/>
        <v>0</v>
      </c>
      <c r="D290" s="372">
        <f t="shared" ref="D290:O290" si="389">SUM(D291,D293,D295)-SUM(D292,D294,D296)</f>
        <v>0</v>
      </c>
      <c r="E290" s="377">
        <f t="shared" si="389"/>
        <v>0</v>
      </c>
      <c r="F290" s="484">
        <f t="shared" si="389"/>
        <v>0</v>
      </c>
      <c r="G290" s="372">
        <f t="shared" si="389"/>
        <v>0</v>
      </c>
      <c r="H290" s="375">
        <f t="shared" si="389"/>
        <v>0</v>
      </c>
      <c r="I290" s="376">
        <f t="shared" si="389"/>
        <v>0</v>
      </c>
      <c r="J290" s="375">
        <f t="shared" si="389"/>
        <v>0</v>
      </c>
      <c r="K290" s="377">
        <f t="shared" si="389"/>
        <v>0</v>
      </c>
      <c r="L290" s="485">
        <f t="shared" si="389"/>
        <v>0</v>
      </c>
      <c r="M290" s="371">
        <f t="shared" si="389"/>
        <v>0</v>
      </c>
      <c r="N290" s="377">
        <f t="shared" si="389"/>
        <v>0</v>
      </c>
      <c r="O290" s="376">
        <f t="shared" si="389"/>
        <v>0</v>
      </c>
      <c r="P290" s="378"/>
    </row>
    <row r="291" spans="1:16" ht="12.75" hidden="1" thickTop="1" x14ac:dyDescent="0.25">
      <c r="A291" s="380" t="s">
        <v>312</v>
      </c>
      <c r="B291" s="198" t="s">
        <v>313</v>
      </c>
      <c r="C291" s="133">
        <f t="shared" si="368"/>
        <v>0</v>
      </c>
      <c r="D291" s="350"/>
      <c r="E291" s="140"/>
      <c r="F291" s="452">
        <f t="shared" ref="F291:F298" si="390">D291+E291</f>
        <v>0</v>
      </c>
      <c r="G291" s="350"/>
      <c r="H291" s="139"/>
      <c r="I291" s="305">
        <f t="shared" ref="I291:I298" si="391">G291+H291</f>
        <v>0</v>
      </c>
      <c r="J291" s="139"/>
      <c r="K291" s="140"/>
      <c r="L291" s="480">
        <f t="shared" ref="L291:L298" si="392">J291+K291</f>
        <v>0</v>
      </c>
      <c r="M291" s="352"/>
      <c r="N291" s="140"/>
      <c r="O291" s="305">
        <f t="shared" ref="O291:O298" si="393">M291+N291</f>
        <v>0</v>
      </c>
      <c r="P291" s="306"/>
    </row>
    <row r="292" spans="1:16" ht="24.75" hidden="1" thickTop="1" x14ac:dyDescent="0.25">
      <c r="A292" s="296" t="s">
        <v>314</v>
      </c>
      <c r="B292" s="66" t="s">
        <v>315</v>
      </c>
      <c r="C292" s="120">
        <f t="shared" si="368"/>
        <v>0</v>
      </c>
      <c r="D292" s="272"/>
      <c r="E292" s="127"/>
      <c r="F292" s="429">
        <f t="shared" si="390"/>
        <v>0</v>
      </c>
      <c r="G292" s="272"/>
      <c r="H292" s="126"/>
      <c r="I292" s="274">
        <f t="shared" si="391"/>
        <v>0</v>
      </c>
      <c r="J292" s="126"/>
      <c r="K292" s="127"/>
      <c r="L292" s="466">
        <f t="shared" si="392"/>
        <v>0</v>
      </c>
      <c r="M292" s="275"/>
      <c r="N292" s="127"/>
      <c r="O292" s="274">
        <f t="shared" si="393"/>
        <v>0</v>
      </c>
      <c r="P292" s="276"/>
    </row>
    <row r="293" spans="1:16" ht="12.75" hidden="1" thickTop="1" x14ac:dyDescent="0.25">
      <c r="A293" s="296" t="s">
        <v>316</v>
      </c>
      <c r="B293" s="66" t="s">
        <v>317</v>
      </c>
      <c r="C293" s="120">
        <f t="shared" si="368"/>
        <v>0</v>
      </c>
      <c r="D293" s="272"/>
      <c r="E293" s="127"/>
      <c r="F293" s="429">
        <f t="shared" si="390"/>
        <v>0</v>
      </c>
      <c r="G293" s="272"/>
      <c r="H293" s="126"/>
      <c r="I293" s="274">
        <f t="shared" si="391"/>
        <v>0</v>
      </c>
      <c r="J293" s="126"/>
      <c r="K293" s="127"/>
      <c r="L293" s="466">
        <f t="shared" si="392"/>
        <v>0</v>
      </c>
      <c r="M293" s="275"/>
      <c r="N293" s="127"/>
      <c r="O293" s="274">
        <f t="shared" si="393"/>
        <v>0</v>
      </c>
      <c r="P293" s="276"/>
    </row>
    <row r="294" spans="1:16" ht="24.75" hidden="1" thickTop="1" x14ac:dyDescent="0.25">
      <c r="A294" s="296" t="s">
        <v>318</v>
      </c>
      <c r="B294" s="66" t="s">
        <v>319</v>
      </c>
      <c r="C294" s="120">
        <f>F294+I294+L294+O294</f>
        <v>0</v>
      </c>
      <c r="D294" s="272"/>
      <c r="E294" s="127"/>
      <c r="F294" s="429">
        <f t="shared" si="390"/>
        <v>0</v>
      </c>
      <c r="G294" s="272"/>
      <c r="H294" s="126"/>
      <c r="I294" s="274">
        <f t="shared" si="391"/>
        <v>0</v>
      </c>
      <c r="J294" s="126"/>
      <c r="K294" s="127"/>
      <c r="L294" s="466">
        <f t="shared" si="392"/>
        <v>0</v>
      </c>
      <c r="M294" s="275"/>
      <c r="N294" s="127"/>
      <c r="O294" s="274">
        <f t="shared" si="393"/>
        <v>0</v>
      </c>
      <c r="P294" s="276"/>
    </row>
    <row r="295" spans="1:16" ht="12.75" hidden="1" thickTop="1" x14ac:dyDescent="0.25">
      <c r="A295" s="296" t="s">
        <v>320</v>
      </c>
      <c r="B295" s="66" t="s">
        <v>321</v>
      </c>
      <c r="C295" s="120">
        <f t="shared" si="368"/>
        <v>0</v>
      </c>
      <c r="D295" s="272"/>
      <c r="E295" s="127"/>
      <c r="F295" s="429">
        <f t="shared" si="390"/>
        <v>0</v>
      </c>
      <c r="G295" s="272"/>
      <c r="H295" s="126"/>
      <c r="I295" s="274">
        <f t="shared" si="391"/>
        <v>0</v>
      </c>
      <c r="J295" s="126"/>
      <c r="K295" s="127"/>
      <c r="L295" s="466">
        <f t="shared" si="392"/>
        <v>0</v>
      </c>
      <c r="M295" s="275"/>
      <c r="N295" s="127"/>
      <c r="O295" s="274">
        <f t="shared" si="393"/>
        <v>0</v>
      </c>
      <c r="P295" s="276"/>
    </row>
    <row r="296" spans="1:16" ht="24.75" hidden="1" thickTop="1" x14ac:dyDescent="0.25">
      <c r="A296" s="381" t="s">
        <v>322</v>
      </c>
      <c r="B296" s="382" t="s">
        <v>323</v>
      </c>
      <c r="C296" s="309">
        <f t="shared" si="368"/>
        <v>0</v>
      </c>
      <c r="D296" s="314"/>
      <c r="E296" s="318"/>
      <c r="F296" s="472">
        <f t="shared" si="390"/>
        <v>0</v>
      </c>
      <c r="G296" s="314"/>
      <c r="H296" s="317"/>
      <c r="I296" s="311">
        <f t="shared" si="391"/>
        <v>0</v>
      </c>
      <c r="J296" s="317"/>
      <c r="K296" s="318"/>
      <c r="L296" s="473">
        <f t="shared" si="392"/>
        <v>0</v>
      </c>
      <c r="M296" s="319"/>
      <c r="N296" s="318"/>
      <c r="O296" s="311">
        <f t="shared" si="393"/>
        <v>0</v>
      </c>
      <c r="P296" s="312"/>
    </row>
    <row r="297" spans="1:16" s="34" customFormat="1" ht="13.5" hidden="1" thickTop="1" thickBot="1" x14ac:dyDescent="0.3">
      <c r="A297" s="383" t="s">
        <v>324</v>
      </c>
      <c r="B297" s="383" t="s">
        <v>325</v>
      </c>
      <c r="C297" s="363">
        <f t="shared" si="368"/>
        <v>0</v>
      </c>
      <c r="D297" s="384"/>
      <c r="E297" s="387"/>
      <c r="F297" s="482">
        <f t="shared" si="390"/>
        <v>0</v>
      </c>
      <c r="G297" s="384"/>
      <c r="H297" s="386"/>
      <c r="I297" s="368">
        <f t="shared" si="391"/>
        <v>0</v>
      </c>
      <c r="J297" s="386"/>
      <c r="K297" s="387"/>
      <c r="L297" s="483">
        <f t="shared" si="392"/>
        <v>0</v>
      </c>
      <c r="M297" s="388"/>
      <c r="N297" s="387"/>
      <c r="O297" s="368">
        <f t="shared" si="393"/>
        <v>0</v>
      </c>
      <c r="P297" s="370"/>
    </row>
    <row r="298" spans="1:16" s="34" customFormat="1" ht="48.75" hidden="1" thickTop="1" x14ac:dyDescent="0.25">
      <c r="A298" s="379" t="s">
        <v>326</v>
      </c>
      <c r="B298" s="389" t="s">
        <v>327</v>
      </c>
      <c r="C298" s="371">
        <f t="shared" si="368"/>
        <v>0</v>
      </c>
      <c r="D298" s="298"/>
      <c r="E298" s="301"/>
      <c r="F298" s="435">
        <f t="shared" si="390"/>
        <v>0</v>
      </c>
      <c r="G298" s="298"/>
      <c r="H298" s="300"/>
      <c r="I298" s="105">
        <f t="shared" si="391"/>
        <v>0</v>
      </c>
      <c r="J298" s="300"/>
      <c r="K298" s="301"/>
      <c r="L298" s="438">
        <f t="shared" si="392"/>
        <v>0</v>
      </c>
      <c r="M298" s="302"/>
      <c r="N298" s="301"/>
      <c r="O298" s="105">
        <f t="shared" si="393"/>
        <v>0</v>
      </c>
      <c r="P298" s="287"/>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sheetData>
  <sheetProtection formatCells="0" formatColumns="0" formatRows="0"/>
  <autoFilter ref="A18:P298">
    <filterColumn colId="2">
      <filters>
        <filter val="1 421 347"/>
      </filters>
    </filterColumn>
  </autoFilter>
  <mergeCells count="32">
    <mergeCell ref="A287:B287"/>
    <mergeCell ref="A288:B288"/>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54.pielikums Jūrmalas pilsētas domes
2018.gada 23.augusta saistošajiem noteikumiem Nr.31
(protokols Nr.11, 8.punkts)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4"/>
  <sheetViews>
    <sheetView view="pageLayout" zoomScaleNormal="100" workbookViewId="0">
      <selection activeCell="S7" sqref="S7"/>
    </sheetView>
  </sheetViews>
  <sheetFormatPr defaultRowHeight="12" outlineLevelCol="1" x14ac:dyDescent="0.25"/>
  <cols>
    <col min="1" max="1" width="10.140625" style="390" customWidth="1"/>
    <col min="2" max="2" width="28" style="390" customWidth="1"/>
    <col min="3" max="3" width="7.7109375" style="390" customWidth="1"/>
    <col min="4" max="5" width="7.7109375" style="390" hidden="1" customWidth="1" outlineLevel="1"/>
    <col min="6" max="6" width="7.7109375" style="390" customWidth="1" collapsed="1"/>
    <col min="7" max="7" width="9.7109375" style="390" hidden="1" customWidth="1" outlineLevel="1"/>
    <col min="8" max="8" width="9.42578125" style="390" hidden="1" customWidth="1" outlineLevel="1"/>
    <col min="9" max="9" width="7.7109375" style="390" customWidth="1" collapsed="1"/>
    <col min="10" max="11" width="7.7109375" style="390" hidden="1" customWidth="1" outlineLevel="1"/>
    <col min="12" max="12" width="7.7109375" style="390" customWidth="1" collapsed="1"/>
    <col min="13" max="13" width="7.7109375" style="390" hidden="1" customWidth="1" outlineLevel="1"/>
    <col min="14" max="14" width="7.7109375" style="4" hidden="1" customWidth="1" outlineLevel="1"/>
    <col min="15" max="15" width="7.71093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706</v>
      </c>
      <c r="P1" s="1"/>
    </row>
    <row r="2" spans="1:17" ht="35.25" customHeight="1" x14ac:dyDescent="0.25">
      <c r="A2" s="801" t="s">
        <v>1</v>
      </c>
      <c r="B2" s="802"/>
      <c r="C2" s="802"/>
      <c r="D2" s="802"/>
      <c r="E2" s="802"/>
      <c r="F2" s="802"/>
      <c r="G2" s="802"/>
      <c r="H2" s="802"/>
      <c r="I2" s="802"/>
      <c r="J2" s="802"/>
      <c r="K2" s="802"/>
      <c r="L2" s="802"/>
      <c r="M2" s="802"/>
      <c r="N2" s="802"/>
      <c r="O2" s="802"/>
      <c r="P2" s="803"/>
      <c r="Q2" s="5"/>
    </row>
    <row r="3" spans="1:17" ht="12.75" customHeight="1" x14ac:dyDescent="0.25">
      <c r="A3" s="6" t="s">
        <v>2</v>
      </c>
      <c r="B3" s="7"/>
      <c r="C3" s="804" t="s">
        <v>3</v>
      </c>
      <c r="D3" s="804"/>
      <c r="E3" s="804"/>
      <c r="F3" s="804"/>
      <c r="G3" s="804"/>
      <c r="H3" s="804"/>
      <c r="I3" s="804"/>
      <c r="J3" s="804"/>
      <c r="K3" s="804"/>
      <c r="L3" s="804"/>
      <c r="M3" s="804"/>
      <c r="N3" s="804"/>
      <c r="O3" s="804"/>
      <c r="P3" s="805"/>
      <c r="Q3" s="5"/>
    </row>
    <row r="4" spans="1:17" ht="12.75" customHeight="1" x14ac:dyDescent="0.25">
      <c r="A4" s="6" t="s">
        <v>4</v>
      </c>
      <c r="B4" s="7"/>
      <c r="C4" s="804" t="s">
        <v>5</v>
      </c>
      <c r="D4" s="804"/>
      <c r="E4" s="804"/>
      <c r="F4" s="804"/>
      <c r="G4" s="804"/>
      <c r="H4" s="804"/>
      <c r="I4" s="804"/>
      <c r="J4" s="804"/>
      <c r="K4" s="804"/>
      <c r="L4" s="804"/>
      <c r="M4" s="804"/>
      <c r="N4" s="804"/>
      <c r="O4" s="804"/>
      <c r="P4" s="805"/>
      <c r="Q4" s="5"/>
    </row>
    <row r="5" spans="1:17" ht="12.75" customHeight="1" x14ac:dyDescent="0.25">
      <c r="A5" s="8" t="s">
        <v>6</v>
      </c>
      <c r="B5" s="9"/>
      <c r="C5" s="799" t="s">
        <v>7</v>
      </c>
      <c r="D5" s="799"/>
      <c r="E5" s="799"/>
      <c r="F5" s="799"/>
      <c r="G5" s="799"/>
      <c r="H5" s="799"/>
      <c r="I5" s="799"/>
      <c r="J5" s="799"/>
      <c r="K5" s="799"/>
      <c r="L5" s="799"/>
      <c r="M5" s="799"/>
      <c r="N5" s="799"/>
      <c r="O5" s="799"/>
      <c r="P5" s="800"/>
      <c r="Q5" s="5"/>
    </row>
    <row r="6" spans="1:17" ht="12.75" customHeight="1" x14ac:dyDescent="0.25">
      <c r="A6" s="8" t="s">
        <v>8</v>
      </c>
      <c r="B6" s="9"/>
      <c r="C6" s="799" t="s">
        <v>9</v>
      </c>
      <c r="D6" s="799"/>
      <c r="E6" s="799"/>
      <c r="F6" s="799"/>
      <c r="G6" s="799"/>
      <c r="H6" s="799"/>
      <c r="I6" s="799"/>
      <c r="J6" s="799"/>
      <c r="K6" s="799"/>
      <c r="L6" s="799"/>
      <c r="M6" s="799"/>
      <c r="N6" s="799"/>
      <c r="O6" s="799"/>
      <c r="P6" s="800"/>
      <c r="Q6" s="5"/>
    </row>
    <row r="7" spans="1:17" ht="26.25" customHeight="1" x14ac:dyDescent="0.25">
      <c r="A7" s="8" t="s">
        <v>10</v>
      </c>
      <c r="B7" s="9"/>
      <c r="C7" s="804" t="s">
        <v>707</v>
      </c>
      <c r="D7" s="804"/>
      <c r="E7" s="804"/>
      <c r="F7" s="804"/>
      <c r="G7" s="804"/>
      <c r="H7" s="804"/>
      <c r="I7" s="804"/>
      <c r="J7" s="804"/>
      <c r="K7" s="804"/>
      <c r="L7" s="804"/>
      <c r="M7" s="804"/>
      <c r="N7" s="804"/>
      <c r="O7" s="804"/>
      <c r="P7" s="805"/>
      <c r="Q7" s="5"/>
    </row>
    <row r="8" spans="1:17" ht="12.75" customHeight="1" x14ac:dyDescent="0.25">
      <c r="A8" s="10" t="s">
        <v>12</v>
      </c>
      <c r="B8" s="9"/>
      <c r="C8" s="806"/>
      <c r="D8" s="806"/>
      <c r="E8" s="806"/>
      <c r="F8" s="806"/>
      <c r="G8" s="806"/>
      <c r="H8" s="806"/>
      <c r="I8" s="806"/>
      <c r="J8" s="806"/>
      <c r="K8" s="806"/>
      <c r="L8" s="806"/>
      <c r="M8" s="806"/>
      <c r="N8" s="806"/>
      <c r="O8" s="806"/>
      <c r="P8" s="807"/>
      <c r="Q8" s="5"/>
    </row>
    <row r="9" spans="1:17" ht="12.75" customHeight="1" x14ac:dyDescent="0.25">
      <c r="A9" s="8"/>
      <c r="B9" s="9" t="s">
        <v>13</v>
      </c>
      <c r="C9" s="799" t="s">
        <v>14</v>
      </c>
      <c r="D9" s="799"/>
      <c r="E9" s="799"/>
      <c r="F9" s="799"/>
      <c r="G9" s="799"/>
      <c r="H9" s="799"/>
      <c r="I9" s="799"/>
      <c r="J9" s="799"/>
      <c r="K9" s="799"/>
      <c r="L9" s="799"/>
      <c r="M9" s="799"/>
      <c r="N9" s="799"/>
      <c r="O9" s="799"/>
      <c r="P9" s="800"/>
      <c r="Q9" s="5"/>
    </row>
    <row r="10" spans="1:17" ht="12.75" customHeight="1" x14ac:dyDescent="0.25">
      <c r="A10" s="8"/>
      <c r="B10" s="9" t="s">
        <v>15</v>
      </c>
      <c r="C10" s="799"/>
      <c r="D10" s="799"/>
      <c r="E10" s="799"/>
      <c r="F10" s="799"/>
      <c r="G10" s="799"/>
      <c r="H10" s="799"/>
      <c r="I10" s="799"/>
      <c r="J10" s="799"/>
      <c r="K10" s="799"/>
      <c r="L10" s="799"/>
      <c r="M10" s="799"/>
      <c r="N10" s="799"/>
      <c r="O10" s="799"/>
      <c r="P10" s="800"/>
      <c r="Q10" s="5"/>
    </row>
    <row r="11" spans="1:17" ht="12.75" customHeight="1" x14ac:dyDescent="0.25">
      <c r="A11" s="8"/>
      <c r="B11" s="9" t="s">
        <v>16</v>
      </c>
      <c r="C11" s="806"/>
      <c r="D11" s="806"/>
      <c r="E11" s="806"/>
      <c r="F11" s="806"/>
      <c r="G11" s="806"/>
      <c r="H11" s="806"/>
      <c r="I11" s="806"/>
      <c r="J11" s="806"/>
      <c r="K11" s="806"/>
      <c r="L11" s="806"/>
      <c r="M11" s="806"/>
      <c r="N11" s="806"/>
      <c r="O11" s="806"/>
      <c r="P11" s="807"/>
      <c r="Q11" s="5"/>
    </row>
    <row r="12" spans="1:17" ht="12.75" customHeight="1" x14ac:dyDescent="0.25">
      <c r="A12" s="8"/>
      <c r="B12" s="9" t="s">
        <v>17</v>
      </c>
      <c r="C12" s="799"/>
      <c r="D12" s="799"/>
      <c r="E12" s="799"/>
      <c r="F12" s="799"/>
      <c r="G12" s="799"/>
      <c r="H12" s="799"/>
      <c r="I12" s="799"/>
      <c r="J12" s="799"/>
      <c r="K12" s="799"/>
      <c r="L12" s="799"/>
      <c r="M12" s="799"/>
      <c r="N12" s="799"/>
      <c r="O12" s="799"/>
      <c r="P12" s="800"/>
      <c r="Q12" s="5"/>
    </row>
    <row r="13" spans="1:17" ht="12.75" customHeight="1" x14ac:dyDescent="0.25">
      <c r="A13" s="8"/>
      <c r="B13" s="9" t="s">
        <v>19</v>
      </c>
      <c r="C13" s="799"/>
      <c r="D13" s="799"/>
      <c r="E13" s="799"/>
      <c r="F13" s="799"/>
      <c r="G13" s="799"/>
      <c r="H13" s="799"/>
      <c r="I13" s="799"/>
      <c r="J13" s="799"/>
      <c r="K13" s="799"/>
      <c r="L13" s="799"/>
      <c r="M13" s="799"/>
      <c r="N13" s="799"/>
      <c r="O13" s="799"/>
      <c r="P13" s="800"/>
      <c r="Q13" s="5"/>
    </row>
    <row r="14" spans="1:17" ht="12.75" customHeight="1" x14ac:dyDescent="0.25">
      <c r="A14" s="11"/>
      <c r="B14" s="12"/>
      <c r="C14" s="808"/>
      <c r="D14" s="808"/>
      <c r="E14" s="808"/>
      <c r="F14" s="808"/>
      <c r="G14" s="808"/>
      <c r="H14" s="808"/>
      <c r="I14" s="808"/>
      <c r="J14" s="808"/>
      <c r="K14" s="808"/>
      <c r="L14" s="808"/>
      <c r="M14" s="808"/>
      <c r="N14" s="808"/>
      <c r="O14" s="808"/>
      <c r="P14" s="809"/>
      <c r="Q14" s="5"/>
    </row>
    <row r="15" spans="1:17" s="14" customFormat="1" ht="12.75" customHeight="1" x14ac:dyDescent="0.25">
      <c r="A15" s="810" t="s">
        <v>20</v>
      </c>
      <c r="B15" s="813" t="s">
        <v>21</v>
      </c>
      <c r="C15" s="815" t="s">
        <v>22</v>
      </c>
      <c r="D15" s="816"/>
      <c r="E15" s="816"/>
      <c r="F15" s="816"/>
      <c r="G15" s="816"/>
      <c r="H15" s="816"/>
      <c r="I15" s="816"/>
      <c r="J15" s="816"/>
      <c r="K15" s="816"/>
      <c r="L15" s="816"/>
      <c r="M15" s="816"/>
      <c r="N15" s="816"/>
      <c r="O15" s="816"/>
      <c r="P15" s="817"/>
      <c r="Q15" s="13"/>
    </row>
    <row r="16" spans="1:17" s="14" customFormat="1" ht="12.75" customHeight="1" x14ac:dyDescent="0.25">
      <c r="A16" s="811"/>
      <c r="B16" s="814"/>
      <c r="C16" s="818" t="s">
        <v>23</v>
      </c>
      <c r="D16" s="820" t="s">
        <v>24</v>
      </c>
      <c r="E16" s="822" t="s">
        <v>25</v>
      </c>
      <c r="F16" s="824" t="s">
        <v>26</v>
      </c>
      <c r="G16" s="826" t="s">
        <v>27</v>
      </c>
      <c r="H16" s="828" t="s">
        <v>28</v>
      </c>
      <c r="I16" s="842" t="s">
        <v>29</v>
      </c>
      <c r="J16" s="844" t="s">
        <v>30</v>
      </c>
      <c r="K16" s="844" t="s">
        <v>31</v>
      </c>
      <c r="L16" s="830" t="s">
        <v>32</v>
      </c>
      <c r="M16" s="834" t="s">
        <v>33</v>
      </c>
      <c r="N16" s="836" t="s">
        <v>34</v>
      </c>
      <c r="O16" s="830" t="s">
        <v>35</v>
      </c>
      <c r="P16" s="832" t="s">
        <v>36</v>
      </c>
    </row>
    <row r="17" spans="1:16" s="15" customFormat="1" ht="71.25" customHeight="1" thickBot="1" x14ac:dyDescent="0.3">
      <c r="A17" s="812"/>
      <c r="B17" s="814"/>
      <c r="C17" s="819"/>
      <c r="D17" s="821"/>
      <c r="E17" s="823"/>
      <c r="F17" s="825"/>
      <c r="G17" s="827"/>
      <c r="H17" s="829"/>
      <c r="I17" s="843"/>
      <c r="J17" s="845"/>
      <c r="K17" s="845"/>
      <c r="L17" s="831"/>
      <c r="M17" s="835"/>
      <c r="N17" s="837"/>
      <c r="O17" s="831"/>
      <c r="P17" s="833"/>
    </row>
    <row r="18" spans="1:16" s="15" customFormat="1" ht="9.75" customHeight="1" thickTop="1" x14ac:dyDescent="0.25">
      <c r="A18" s="16" t="s">
        <v>37</v>
      </c>
      <c r="B18" s="16">
        <v>2</v>
      </c>
      <c r="C18" s="17">
        <v>3</v>
      </c>
      <c r="D18" s="18">
        <v>4</v>
      </c>
      <c r="E18" s="19">
        <v>5</v>
      </c>
      <c r="F18" s="16">
        <v>6</v>
      </c>
      <c r="G18" s="18">
        <v>7</v>
      </c>
      <c r="H18" s="20">
        <v>8</v>
      </c>
      <c r="I18" s="21">
        <v>9</v>
      </c>
      <c r="J18" s="20">
        <v>10</v>
      </c>
      <c r="K18" s="22">
        <v>11</v>
      </c>
      <c r="L18" s="21">
        <v>12</v>
      </c>
      <c r="M18" s="17">
        <v>13</v>
      </c>
      <c r="N18" s="22">
        <v>14</v>
      </c>
      <c r="O18" s="21">
        <v>15</v>
      </c>
      <c r="P18" s="21">
        <v>16</v>
      </c>
    </row>
    <row r="19" spans="1:16" s="34" customFormat="1" x14ac:dyDescent="0.25">
      <c r="A19" s="23"/>
      <c r="B19" s="24" t="s">
        <v>38</v>
      </c>
      <c r="C19" s="25"/>
      <c r="D19" s="26"/>
      <c r="E19" s="27"/>
      <c r="F19" s="28"/>
      <c r="G19" s="26"/>
      <c r="H19" s="29"/>
      <c r="I19" s="30"/>
      <c r="J19" s="29"/>
      <c r="K19" s="31"/>
      <c r="L19" s="30"/>
      <c r="M19" s="32"/>
      <c r="N19" s="31"/>
      <c r="O19" s="30"/>
      <c r="P19" s="33"/>
    </row>
    <row r="20" spans="1:16" s="34" customFormat="1" ht="12.75" thickBot="1" x14ac:dyDescent="0.3">
      <c r="A20" s="35"/>
      <c r="B20" s="36" t="s">
        <v>39</v>
      </c>
      <c r="C20" s="37">
        <f>F20+I20+L20+O20</f>
        <v>2616883</v>
      </c>
      <c r="D20" s="38">
        <f>SUM(D21,D24,D25,D41,D43)</f>
        <v>2592736</v>
      </c>
      <c r="E20" s="39">
        <f t="shared" ref="E20:F20" si="0">SUM(E21,E24,E25,E41,E43)</f>
        <v>24147</v>
      </c>
      <c r="F20" s="40">
        <f t="shared" si="0"/>
        <v>2616883</v>
      </c>
      <c r="G20" s="38">
        <f>SUM(G21,G24,G43)</f>
        <v>0</v>
      </c>
      <c r="H20" s="41">
        <f t="shared" ref="H20:I20" si="1">SUM(H21,H24,H43)</f>
        <v>0</v>
      </c>
      <c r="I20" s="42">
        <f t="shared" si="1"/>
        <v>0</v>
      </c>
      <c r="J20" s="41">
        <f>SUM(J21,J26,J43)</f>
        <v>0</v>
      </c>
      <c r="K20" s="43">
        <f t="shared" ref="K20:L20" si="2">SUM(K21,K26,K43)</f>
        <v>0</v>
      </c>
      <c r="L20" s="42">
        <f t="shared" si="2"/>
        <v>0</v>
      </c>
      <c r="M20" s="37">
        <f>SUM(M21,M45)</f>
        <v>0</v>
      </c>
      <c r="N20" s="43">
        <f t="shared" ref="N20:O20" si="3">SUM(N21,N45)</f>
        <v>0</v>
      </c>
      <c r="O20" s="42">
        <f t="shared" si="3"/>
        <v>0</v>
      </c>
      <c r="P20" s="44"/>
    </row>
    <row r="21" spans="1:16" ht="12.75" hidden="1" thickTop="1" x14ac:dyDescent="0.25">
      <c r="A21" s="45"/>
      <c r="B21" s="46" t="s">
        <v>40</v>
      </c>
      <c r="C21" s="47">
        <f t="shared" ref="C21:C84" si="4">F21+I21+L21+O21</f>
        <v>0</v>
      </c>
      <c r="D21" s="48">
        <f>SUM(D22:D23)</f>
        <v>0</v>
      </c>
      <c r="E21" s="49">
        <f t="shared" ref="E21" si="5">SUM(E22:E23)</f>
        <v>0</v>
      </c>
      <c r="F21" s="50">
        <f>SUM(F22:F23)</f>
        <v>0</v>
      </c>
      <c r="G21" s="48">
        <f>SUM(G22:G23)</f>
        <v>0</v>
      </c>
      <c r="H21" s="51">
        <f t="shared" ref="H21:I21" si="6">SUM(H22:H23)</f>
        <v>0</v>
      </c>
      <c r="I21" s="52">
        <f t="shared" si="6"/>
        <v>0</v>
      </c>
      <c r="J21" s="51">
        <f>SUM(J22:J23)</f>
        <v>0</v>
      </c>
      <c r="K21" s="53">
        <f t="shared" ref="K21:L21" si="7">SUM(K22:K23)</f>
        <v>0</v>
      </c>
      <c r="L21" s="52">
        <f t="shared" si="7"/>
        <v>0</v>
      </c>
      <c r="M21" s="47">
        <f>SUM(M22:M23)</f>
        <v>0</v>
      </c>
      <c r="N21" s="53">
        <f t="shared" ref="N21:O21" si="8">SUM(N22:N23)</f>
        <v>0</v>
      </c>
      <c r="O21" s="52">
        <f t="shared" si="8"/>
        <v>0</v>
      </c>
      <c r="P21" s="54"/>
    </row>
    <row r="22" spans="1:16" ht="12.75" hidden="1" thickTop="1" x14ac:dyDescent="0.25">
      <c r="A22" s="55"/>
      <c r="B22" s="56" t="s">
        <v>41</v>
      </c>
      <c r="C22" s="57">
        <f t="shared" si="4"/>
        <v>0</v>
      </c>
      <c r="D22" s="58"/>
      <c r="E22" s="59"/>
      <c r="F22" s="60">
        <f>D22+E22</f>
        <v>0</v>
      </c>
      <c r="G22" s="58"/>
      <c r="H22" s="61"/>
      <c r="I22" s="62">
        <f>G22+H22</f>
        <v>0</v>
      </c>
      <c r="J22" s="61"/>
      <c r="K22" s="63"/>
      <c r="L22" s="62">
        <f>J22+K22</f>
        <v>0</v>
      </c>
      <c r="M22" s="64"/>
      <c r="N22" s="63"/>
      <c r="O22" s="62">
        <f>M22+N22</f>
        <v>0</v>
      </c>
      <c r="P22" s="65"/>
    </row>
    <row r="23" spans="1:16" ht="12.75" hidden="1" thickTop="1" x14ac:dyDescent="0.25">
      <c r="A23" s="66"/>
      <c r="B23" s="67" t="s">
        <v>42</v>
      </c>
      <c r="C23" s="68">
        <f t="shared" si="4"/>
        <v>0</v>
      </c>
      <c r="D23" s="69"/>
      <c r="E23" s="70"/>
      <c r="F23" s="71">
        <f>D23+E23</f>
        <v>0</v>
      </c>
      <c r="G23" s="69"/>
      <c r="H23" s="72"/>
      <c r="I23" s="73">
        <f>G23+H23</f>
        <v>0</v>
      </c>
      <c r="J23" s="72"/>
      <c r="K23" s="74"/>
      <c r="L23" s="73">
        <f>J23+K23</f>
        <v>0</v>
      </c>
      <c r="M23" s="75"/>
      <c r="N23" s="74"/>
      <c r="O23" s="73">
        <f>M23+N23</f>
        <v>0</v>
      </c>
      <c r="P23" s="76"/>
    </row>
    <row r="24" spans="1:16" s="34" customFormat="1" ht="25.5" thickTop="1" thickBot="1" x14ac:dyDescent="0.3">
      <c r="A24" s="77">
        <v>19300</v>
      </c>
      <c r="B24" s="77" t="s">
        <v>43</v>
      </c>
      <c r="C24" s="78">
        <f>F24+I24</f>
        <v>2616883</v>
      </c>
      <c r="D24" s="79">
        <v>2592736</v>
      </c>
      <c r="E24" s="80">
        <f>E51</f>
        <v>24147</v>
      </c>
      <c r="F24" s="81">
        <f>D24+E24</f>
        <v>2616883</v>
      </c>
      <c r="G24" s="79"/>
      <c r="H24" s="82"/>
      <c r="I24" s="83">
        <f>G24+H24</f>
        <v>0</v>
      </c>
      <c r="J24" s="84" t="s">
        <v>44</v>
      </c>
      <c r="K24" s="85" t="s">
        <v>44</v>
      </c>
      <c r="L24" s="86" t="s">
        <v>44</v>
      </c>
      <c r="M24" s="87" t="s">
        <v>44</v>
      </c>
      <c r="N24" s="85" t="s">
        <v>44</v>
      </c>
      <c r="O24" s="86" t="s">
        <v>44</v>
      </c>
      <c r="P24" s="88"/>
    </row>
    <row r="25" spans="1:16" s="34" customFormat="1" ht="24.75" hidden="1" thickTop="1" x14ac:dyDescent="0.25">
      <c r="A25" s="89"/>
      <c r="B25" s="90" t="s">
        <v>45</v>
      </c>
      <c r="C25" s="91">
        <f>F25</f>
        <v>0</v>
      </c>
      <c r="D25" s="92"/>
      <c r="E25" s="93"/>
      <c r="F25" s="94">
        <f>D25+E25</f>
        <v>0</v>
      </c>
      <c r="G25" s="95" t="s">
        <v>44</v>
      </c>
      <c r="H25" s="96" t="s">
        <v>44</v>
      </c>
      <c r="I25" s="97" t="s">
        <v>44</v>
      </c>
      <c r="J25" s="96" t="s">
        <v>44</v>
      </c>
      <c r="K25" s="98" t="s">
        <v>44</v>
      </c>
      <c r="L25" s="97" t="s">
        <v>44</v>
      </c>
      <c r="M25" s="99" t="s">
        <v>44</v>
      </c>
      <c r="N25" s="98" t="s">
        <v>44</v>
      </c>
      <c r="O25" s="97" t="s">
        <v>44</v>
      </c>
      <c r="P25" s="100"/>
    </row>
    <row r="26" spans="1:16" s="34" customFormat="1" ht="36.75" hidden="1" thickTop="1" x14ac:dyDescent="0.25">
      <c r="A26" s="90">
        <v>21300</v>
      </c>
      <c r="B26" s="90" t="s">
        <v>46</v>
      </c>
      <c r="C26" s="91">
        <f>L26</f>
        <v>0</v>
      </c>
      <c r="D26" s="95" t="s">
        <v>44</v>
      </c>
      <c r="E26" s="101" t="s">
        <v>44</v>
      </c>
      <c r="F26" s="102" t="s">
        <v>44</v>
      </c>
      <c r="G26" s="95" t="s">
        <v>44</v>
      </c>
      <c r="H26" s="96" t="s">
        <v>44</v>
      </c>
      <c r="I26" s="97" t="s">
        <v>44</v>
      </c>
      <c r="J26" s="103">
        <f>SUM(J27,J31,J33,J36)</f>
        <v>0</v>
      </c>
      <c r="K26" s="104">
        <f t="shared" ref="K26:L26" si="9">SUM(K27,K31,K33,K36)</f>
        <v>0</v>
      </c>
      <c r="L26" s="105">
        <f t="shared" si="9"/>
        <v>0</v>
      </c>
      <c r="M26" s="99" t="s">
        <v>44</v>
      </c>
      <c r="N26" s="98" t="s">
        <v>44</v>
      </c>
      <c r="O26" s="97" t="s">
        <v>44</v>
      </c>
      <c r="P26" s="100"/>
    </row>
    <row r="27" spans="1:16" s="34" customFormat="1" ht="24.75" hidden="1" thickTop="1" x14ac:dyDescent="0.25">
      <c r="A27" s="106">
        <v>21350</v>
      </c>
      <c r="B27" s="90" t="s">
        <v>47</v>
      </c>
      <c r="C27" s="91">
        <f t="shared" ref="C27:C40" si="10">L27</f>
        <v>0</v>
      </c>
      <c r="D27" s="95" t="s">
        <v>44</v>
      </c>
      <c r="E27" s="101" t="s">
        <v>44</v>
      </c>
      <c r="F27" s="102" t="s">
        <v>44</v>
      </c>
      <c r="G27" s="95" t="s">
        <v>44</v>
      </c>
      <c r="H27" s="96" t="s">
        <v>44</v>
      </c>
      <c r="I27" s="97" t="s">
        <v>44</v>
      </c>
      <c r="J27" s="103">
        <f>SUM(J28:J30)</f>
        <v>0</v>
      </c>
      <c r="K27" s="104">
        <f t="shared" ref="K27:L27" si="11">SUM(K28:K30)</f>
        <v>0</v>
      </c>
      <c r="L27" s="105">
        <f t="shared" si="11"/>
        <v>0</v>
      </c>
      <c r="M27" s="99" t="s">
        <v>44</v>
      </c>
      <c r="N27" s="98" t="s">
        <v>44</v>
      </c>
      <c r="O27" s="97" t="s">
        <v>44</v>
      </c>
      <c r="P27" s="100"/>
    </row>
    <row r="28" spans="1:16" ht="12.75" hidden="1" thickTop="1" x14ac:dyDescent="0.25">
      <c r="A28" s="55">
        <v>21351</v>
      </c>
      <c r="B28" s="107" t="s">
        <v>48</v>
      </c>
      <c r="C28" s="108">
        <f t="shared" si="10"/>
        <v>0</v>
      </c>
      <c r="D28" s="109" t="s">
        <v>44</v>
      </c>
      <c r="E28" s="110" t="s">
        <v>44</v>
      </c>
      <c r="F28" s="111" t="s">
        <v>44</v>
      </c>
      <c r="G28" s="109" t="s">
        <v>44</v>
      </c>
      <c r="H28" s="112" t="s">
        <v>44</v>
      </c>
      <c r="I28" s="113" t="s">
        <v>44</v>
      </c>
      <c r="J28" s="114"/>
      <c r="K28" s="115"/>
      <c r="L28" s="62">
        <f>J28+K28</f>
        <v>0</v>
      </c>
      <c r="M28" s="116" t="s">
        <v>44</v>
      </c>
      <c r="N28" s="117" t="s">
        <v>44</v>
      </c>
      <c r="O28" s="113" t="s">
        <v>44</v>
      </c>
      <c r="P28" s="118"/>
    </row>
    <row r="29" spans="1:16" ht="12.75" hidden="1" thickTop="1" x14ac:dyDescent="0.25">
      <c r="A29" s="66">
        <v>21352</v>
      </c>
      <c r="B29" s="119" t="s">
        <v>49</v>
      </c>
      <c r="C29" s="120">
        <f t="shared" si="10"/>
        <v>0</v>
      </c>
      <c r="D29" s="121" t="s">
        <v>44</v>
      </c>
      <c r="E29" s="122" t="s">
        <v>44</v>
      </c>
      <c r="F29" s="123" t="s">
        <v>44</v>
      </c>
      <c r="G29" s="121" t="s">
        <v>44</v>
      </c>
      <c r="H29" s="124" t="s">
        <v>44</v>
      </c>
      <c r="I29" s="125" t="s">
        <v>44</v>
      </c>
      <c r="J29" s="126"/>
      <c r="K29" s="127"/>
      <c r="L29" s="73">
        <f>J29+K29</f>
        <v>0</v>
      </c>
      <c r="M29" s="128" t="s">
        <v>44</v>
      </c>
      <c r="N29" s="129" t="s">
        <v>44</v>
      </c>
      <c r="O29" s="125" t="s">
        <v>44</v>
      </c>
      <c r="P29" s="130"/>
    </row>
    <row r="30" spans="1:16" ht="24.75" hidden="1" thickTop="1" x14ac:dyDescent="0.25">
      <c r="A30" s="66">
        <v>21359</v>
      </c>
      <c r="B30" s="119" t="s">
        <v>50</v>
      </c>
      <c r="C30" s="120">
        <f t="shared" si="10"/>
        <v>0</v>
      </c>
      <c r="D30" s="121" t="s">
        <v>44</v>
      </c>
      <c r="E30" s="122" t="s">
        <v>44</v>
      </c>
      <c r="F30" s="123" t="s">
        <v>44</v>
      </c>
      <c r="G30" s="121" t="s">
        <v>44</v>
      </c>
      <c r="H30" s="124" t="s">
        <v>44</v>
      </c>
      <c r="I30" s="125" t="s">
        <v>44</v>
      </c>
      <c r="J30" s="126"/>
      <c r="K30" s="127"/>
      <c r="L30" s="73">
        <f>J30+K30</f>
        <v>0</v>
      </c>
      <c r="M30" s="128" t="s">
        <v>44</v>
      </c>
      <c r="N30" s="129" t="s">
        <v>44</v>
      </c>
      <c r="O30" s="125" t="s">
        <v>44</v>
      </c>
      <c r="P30" s="130"/>
    </row>
    <row r="31" spans="1:16" s="34" customFormat="1" ht="36.75" hidden="1" thickTop="1" x14ac:dyDescent="0.25">
      <c r="A31" s="106">
        <v>21370</v>
      </c>
      <c r="B31" s="90" t="s">
        <v>51</v>
      </c>
      <c r="C31" s="91">
        <f t="shared" si="10"/>
        <v>0</v>
      </c>
      <c r="D31" s="95" t="s">
        <v>44</v>
      </c>
      <c r="E31" s="101" t="s">
        <v>44</v>
      </c>
      <c r="F31" s="102" t="s">
        <v>44</v>
      </c>
      <c r="G31" s="95" t="s">
        <v>44</v>
      </c>
      <c r="H31" s="96" t="s">
        <v>44</v>
      </c>
      <c r="I31" s="97" t="s">
        <v>44</v>
      </c>
      <c r="J31" s="103">
        <f>SUM(J32)</f>
        <v>0</v>
      </c>
      <c r="K31" s="104">
        <f t="shared" ref="K31:L31" si="12">SUM(K32)</f>
        <v>0</v>
      </c>
      <c r="L31" s="105">
        <f t="shared" si="12"/>
        <v>0</v>
      </c>
      <c r="M31" s="99" t="s">
        <v>44</v>
      </c>
      <c r="N31" s="98" t="s">
        <v>44</v>
      </c>
      <c r="O31" s="97" t="s">
        <v>44</v>
      </c>
      <c r="P31" s="100"/>
    </row>
    <row r="32" spans="1:16" ht="36.75" hidden="1" thickTop="1" x14ac:dyDescent="0.25">
      <c r="A32" s="131">
        <v>21379</v>
      </c>
      <c r="B32" s="132" t="s">
        <v>52</v>
      </c>
      <c r="C32" s="133">
        <f t="shared" si="10"/>
        <v>0</v>
      </c>
      <c r="D32" s="134" t="s">
        <v>44</v>
      </c>
      <c r="E32" s="135" t="s">
        <v>44</v>
      </c>
      <c r="F32" s="136" t="s">
        <v>44</v>
      </c>
      <c r="G32" s="134" t="s">
        <v>44</v>
      </c>
      <c r="H32" s="137" t="s">
        <v>44</v>
      </c>
      <c r="I32" s="138" t="s">
        <v>44</v>
      </c>
      <c r="J32" s="139"/>
      <c r="K32" s="140"/>
      <c r="L32" s="141">
        <f>J32+K32</f>
        <v>0</v>
      </c>
      <c r="M32" s="142" t="s">
        <v>44</v>
      </c>
      <c r="N32" s="143" t="s">
        <v>44</v>
      </c>
      <c r="O32" s="138" t="s">
        <v>44</v>
      </c>
      <c r="P32" s="144"/>
    </row>
    <row r="33" spans="1:16" s="34" customFormat="1" ht="12.75" hidden="1" thickTop="1" x14ac:dyDescent="0.25">
      <c r="A33" s="106">
        <v>21380</v>
      </c>
      <c r="B33" s="90" t="s">
        <v>53</v>
      </c>
      <c r="C33" s="91">
        <f t="shared" si="10"/>
        <v>0</v>
      </c>
      <c r="D33" s="95" t="s">
        <v>44</v>
      </c>
      <c r="E33" s="101" t="s">
        <v>44</v>
      </c>
      <c r="F33" s="102" t="s">
        <v>44</v>
      </c>
      <c r="G33" s="95" t="s">
        <v>44</v>
      </c>
      <c r="H33" s="96" t="s">
        <v>44</v>
      </c>
      <c r="I33" s="97" t="s">
        <v>44</v>
      </c>
      <c r="J33" s="103">
        <f>SUM(J34:J35)</f>
        <v>0</v>
      </c>
      <c r="K33" s="104">
        <f t="shared" ref="K33:L33" si="13">SUM(K34:K35)</f>
        <v>0</v>
      </c>
      <c r="L33" s="105">
        <f t="shared" si="13"/>
        <v>0</v>
      </c>
      <c r="M33" s="99" t="s">
        <v>44</v>
      </c>
      <c r="N33" s="98" t="s">
        <v>44</v>
      </c>
      <c r="O33" s="97" t="s">
        <v>44</v>
      </c>
      <c r="P33" s="100"/>
    </row>
    <row r="34" spans="1:16" ht="12.75" hidden="1" thickTop="1" x14ac:dyDescent="0.25">
      <c r="A34" s="56">
        <v>21381</v>
      </c>
      <c r="B34" s="107" t="s">
        <v>54</v>
      </c>
      <c r="C34" s="108">
        <f t="shared" si="10"/>
        <v>0</v>
      </c>
      <c r="D34" s="109" t="s">
        <v>44</v>
      </c>
      <c r="E34" s="110" t="s">
        <v>44</v>
      </c>
      <c r="F34" s="111" t="s">
        <v>44</v>
      </c>
      <c r="G34" s="109" t="s">
        <v>44</v>
      </c>
      <c r="H34" s="112" t="s">
        <v>44</v>
      </c>
      <c r="I34" s="113" t="s">
        <v>44</v>
      </c>
      <c r="J34" s="114"/>
      <c r="K34" s="115"/>
      <c r="L34" s="62">
        <f>J34+K34</f>
        <v>0</v>
      </c>
      <c r="M34" s="116" t="s">
        <v>44</v>
      </c>
      <c r="N34" s="117" t="s">
        <v>44</v>
      </c>
      <c r="O34" s="113" t="s">
        <v>44</v>
      </c>
      <c r="P34" s="118"/>
    </row>
    <row r="35" spans="1:16" ht="24.75" hidden="1" thickTop="1" x14ac:dyDescent="0.25">
      <c r="A35" s="67">
        <v>21383</v>
      </c>
      <c r="B35" s="119" t="s">
        <v>55</v>
      </c>
      <c r="C35" s="120">
        <f t="shared" si="10"/>
        <v>0</v>
      </c>
      <c r="D35" s="121" t="s">
        <v>44</v>
      </c>
      <c r="E35" s="122" t="s">
        <v>44</v>
      </c>
      <c r="F35" s="123" t="s">
        <v>44</v>
      </c>
      <c r="G35" s="121" t="s">
        <v>44</v>
      </c>
      <c r="H35" s="124" t="s">
        <v>44</v>
      </c>
      <c r="I35" s="125" t="s">
        <v>44</v>
      </c>
      <c r="J35" s="126"/>
      <c r="K35" s="127"/>
      <c r="L35" s="73">
        <f>J35+K35</f>
        <v>0</v>
      </c>
      <c r="M35" s="128" t="s">
        <v>44</v>
      </c>
      <c r="N35" s="129" t="s">
        <v>44</v>
      </c>
      <c r="O35" s="125" t="s">
        <v>44</v>
      </c>
      <c r="P35" s="130"/>
    </row>
    <row r="36" spans="1:16" s="34" customFormat="1" ht="25.5" hidden="1" customHeight="1" x14ac:dyDescent="0.25">
      <c r="A36" s="106">
        <v>21390</v>
      </c>
      <c r="B36" s="90" t="s">
        <v>56</v>
      </c>
      <c r="C36" s="91">
        <f t="shared" si="10"/>
        <v>0</v>
      </c>
      <c r="D36" s="95" t="s">
        <v>44</v>
      </c>
      <c r="E36" s="101" t="s">
        <v>44</v>
      </c>
      <c r="F36" s="102" t="s">
        <v>44</v>
      </c>
      <c r="G36" s="95" t="s">
        <v>44</v>
      </c>
      <c r="H36" s="96" t="s">
        <v>44</v>
      </c>
      <c r="I36" s="97" t="s">
        <v>44</v>
      </c>
      <c r="J36" s="103">
        <f>SUM(J37:J40)</f>
        <v>0</v>
      </c>
      <c r="K36" s="104">
        <f t="shared" ref="K36:L36" si="14">SUM(K37:K40)</f>
        <v>0</v>
      </c>
      <c r="L36" s="105">
        <f t="shared" si="14"/>
        <v>0</v>
      </c>
      <c r="M36" s="99" t="s">
        <v>44</v>
      </c>
      <c r="N36" s="98" t="s">
        <v>44</v>
      </c>
      <c r="O36" s="97" t="s">
        <v>44</v>
      </c>
      <c r="P36" s="100"/>
    </row>
    <row r="37" spans="1:16" ht="24.75" hidden="1" thickTop="1" x14ac:dyDescent="0.25">
      <c r="A37" s="56">
        <v>21391</v>
      </c>
      <c r="B37" s="107" t="s">
        <v>57</v>
      </c>
      <c r="C37" s="108">
        <f t="shared" si="10"/>
        <v>0</v>
      </c>
      <c r="D37" s="109" t="s">
        <v>44</v>
      </c>
      <c r="E37" s="110" t="s">
        <v>44</v>
      </c>
      <c r="F37" s="111" t="s">
        <v>44</v>
      </c>
      <c r="G37" s="109" t="s">
        <v>44</v>
      </c>
      <c r="H37" s="112" t="s">
        <v>44</v>
      </c>
      <c r="I37" s="113" t="s">
        <v>44</v>
      </c>
      <c r="J37" s="114"/>
      <c r="K37" s="115"/>
      <c r="L37" s="62">
        <f>J37+K37</f>
        <v>0</v>
      </c>
      <c r="M37" s="116" t="s">
        <v>44</v>
      </c>
      <c r="N37" s="117" t="s">
        <v>44</v>
      </c>
      <c r="O37" s="113" t="s">
        <v>44</v>
      </c>
      <c r="P37" s="118"/>
    </row>
    <row r="38" spans="1:16" ht="12.75" hidden="1" thickTop="1" x14ac:dyDescent="0.25">
      <c r="A38" s="67">
        <v>21393</v>
      </c>
      <c r="B38" s="119" t="s">
        <v>58</v>
      </c>
      <c r="C38" s="120">
        <f t="shared" si="10"/>
        <v>0</v>
      </c>
      <c r="D38" s="121" t="s">
        <v>44</v>
      </c>
      <c r="E38" s="122" t="s">
        <v>44</v>
      </c>
      <c r="F38" s="123" t="s">
        <v>44</v>
      </c>
      <c r="G38" s="121" t="s">
        <v>44</v>
      </c>
      <c r="H38" s="124" t="s">
        <v>44</v>
      </c>
      <c r="I38" s="125" t="s">
        <v>44</v>
      </c>
      <c r="J38" s="126"/>
      <c r="K38" s="127"/>
      <c r="L38" s="73">
        <f>J38+K38</f>
        <v>0</v>
      </c>
      <c r="M38" s="128" t="s">
        <v>44</v>
      </c>
      <c r="N38" s="129" t="s">
        <v>44</v>
      </c>
      <c r="O38" s="125" t="s">
        <v>44</v>
      </c>
      <c r="P38" s="130"/>
    </row>
    <row r="39" spans="1:16" ht="12.75" hidden="1" thickTop="1" x14ac:dyDescent="0.25">
      <c r="A39" s="67">
        <v>21395</v>
      </c>
      <c r="B39" s="119" t="s">
        <v>59</v>
      </c>
      <c r="C39" s="120">
        <f t="shared" si="10"/>
        <v>0</v>
      </c>
      <c r="D39" s="121" t="s">
        <v>44</v>
      </c>
      <c r="E39" s="122" t="s">
        <v>44</v>
      </c>
      <c r="F39" s="123" t="s">
        <v>44</v>
      </c>
      <c r="G39" s="121" t="s">
        <v>44</v>
      </c>
      <c r="H39" s="124" t="s">
        <v>44</v>
      </c>
      <c r="I39" s="125" t="s">
        <v>44</v>
      </c>
      <c r="J39" s="126"/>
      <c r="K39" s="127"/>
      <c r="L39" s="73">
        <f>J39+K39</f>
        <v>0</v>
      </c>
      <c r="M39" s="128" t="s">
        <v>44</v>
      </c>
      <c r="N39" s="129" t="s">
        <v>44</v>
      </c>
      <c r="O39" s="125" t="s">
        <v>44</v>
      </c>
      <c r="P39" s="130"/>
    </row>
    <row r="40" spans="1:16" ht="24.75" hidden="1" thickTop="1" x14ac:dyDescent="0.25">
      <c r="A40" s="145">
        <v>21399</v>
      </c>
      <c r="B40" s="146" t="s">
        <v>60</v>
      </c>
      <c r="C40" s="147">
        <f t="shared" si="10"/>
        <v>0</v>
      </c>
      <c r="D40" s="148" t="s">
        <v>44</v>
      </c>
      <c r="E40" s="149" t="s">
        <v>44</v>
      </c>
      <c r="F40" s="150" t="s">
        <v>44</v>
      </c>
      <c r="G40" s="148" t="s">
        <v>44</v>
      </c>
      <c r="H40" s="151" t="s">
        <v>44</v>
      </c>
      <c r="I40" s="152" t="s">
        <v>44</v>
      </c>
      <c r="J40" s="153"/>
      <c r="K40" s="154"/>
      <c r="L40" s="155">
        <f>J40+K40</f>
        <v>0</v>
      </c>
      <c r="M40" s="156" t="s">
        <v>44</v>
      </c>
      <c r="N40" s="157" t="s">
        <v>44</v>
      </c>
      <c r="O40" s="152" t="s">
        <v>44</v>
      </c>
      <c r="P40" s="158"/>
    </row>
    <row r="41" spans="1:16" s="34" customFormat="1" ht="26.25" hidden="1" customHeight="1" x14ac:dyDescent="0.25">
      <c r="A41" s="159">
        <v>21420</v>
      </c>
      <c r="B41" s="160" t="s">
        <v>61</v>
      </c>
      <c r="C41" s="161">
        <f>F41</f>
        <v>0</v>
      </c>
      <c r="D41" s="162">
        <f>SUM(D42)</f>
        <v>0</v>
      </c>
      <c r="E41" s="163">
        <f t="shared" ref="E41:F41" si="15">SUM(E42)</f>
        <v>0</v>
      </c>
      <c r="F41" s="164">
        <f t="shared" si="15"/>
        <v>0</v>
      </c>
      <c r="G41" s="165" t="s">
        <v>44</v>
      </c>
      <c r="H41" s="166" t="s">
        <v>44</v>
      </c>
      <c r="I41" s="167" t="s">
        <v>44</v>
      </c>
      <c r="J41" s="166" t="s">
        <v>44</v>
      </c>
      <c r="K41" s="168" t="s">
        <v>44</v>
      </c>
      <c r="L41" s="167" t="s">
        <v>44</v>
      </c>
      <c r="M41" s="169" t="s">
        <v>44</v>
      </c>
      <c r="N41" s="168" t="s">
        <v>44</v>
      </c>
      <c r="O41" s="167" t="s">
        <v>44</v>
      </c>
      <c r="P41" s="170"/>
    </row>
    <row r="42" spans="1:16" s="34" customFormat="1" ht="26.25" hidden="1" customHeight="1" x14ac:dyDescent="0.25">
      <c r="A42" s="145">
        <v>21429</v>
      </c>
      <c r="B42" s="146" t="s">
        <v>62</v>
      </c>
      <c r="C42" s="147">
        <f>F42</f>
        <v>0</v>
      </c>
      <c r="D42" s="171"/>
      <c r="E42" s="172"/>
      <c r="F42" s="173">
        <f>D42+E42</f>
        <v>0</v>
      </c>
      <c r="G42" s="148" t="s">
        <v>44</v>
      </c>
      <c r="H42" s="151" t="s">
        <v>44</v>
      </c>
      <c r="I42" s="152" t="s">
        <v>44</v>
      </c>
      <c r="J42" s="151" t="s">
        <v>44</v>
      </c>
      <c r="K42" s="157" t="s">
        <v>44</v>
      </c>
      <c r="L42" s="152" t="s">
        <v>44</v>
      </c>
      <c r="M42" s="156" t="s">
        <v>44</v>
      </c>
      <c r="N42" s="157" t="s">
        <v>44</v>
      </c>
      <c r="O42" s="152" t="s">
        <v>44</v>
      </c>
      <c r="P42" s="158"/>
    </row>
    <row r="43" spans="1:16" s="34" customFormat="1" ht="24.75" hidden="1" thickTop="1" x14ac:dyDescent="0.25">
      <c r="A43" s="106">
        <v>21490</v>
      </c>
      <c r="B43" s="90" t="s">
        <v>63</v>
      </c>
      <c r="C43" s="174">
        <f>F43+I43+L43</f>
        <v>0</v>
      </c>
      <c r="D43" s="175">
        <f>D44</f>
        <v>0</v>
      </c>
      <c r="E43" s="176">
        <f t="shared" ref="E43:L43" si="16">E44</f>
        <v>0</v>
      </c>
      <c r="F43" s="177">
        <f t="shared" si="16"/>
        <v>0</v>
      </c>
      <c r="G43" s="175">
        <f t="shared" si="16"/>
        <v>0</v>
      </c>
      <c r="H43" s="178">
        <f t="shared" si="16"/>
        <v>0</v>
      </c>
      <c r="I43" s="179">
        <f t="shared" si="16"/>
        <v>0</v>
      </c>
      <c r="J43" s="178">
        <f t="shared" si="16"/>
        <v>0</v>
      </c>
      <c r="K43" s="180">
        <f t="shared" si="16"/>
        <v>0</v>
      </c>
      <c r="L43" s="179">
        <f t="shared" si="16"/>
        <v>0</v>
      </c>
      <c r="M43" s="99" t="s">
        <v>44</v>
      </c>
      <c r="N43" s="98" t="s">
        <v>44</v>
      </c>
      <c r="O43" s="97" t="s">
        <v>44</v>
      </c>
      <c r="P43" s="100"/>
    </row>
    <row r="44" spans="1:16" s="34" customFormat="1" ht="24.75" hidden="1" thickTop="1" x14ac:dyDescent="0.25">
      <c r="A44" s="67">
        <v>21499</v>
      </c>
      <c r="B44" s="119" t="s">
        <v>64</v>
      </c>
      <c r="C44" s="181">
        <f>F44+I44+L44</f>
        <v>0</v>
      </c>
      <c r="D44" s="182"/>
      <c r="E44" s="183"/>
      <c r="F44" s="184">
        <f>D44+E44</f>
        <v>0</v>
      </c>
      <c r="G44" s="182"/>
      <c r="H44" s="185"/>
      <c r="I44" s="141">
        <f>G44+H44</f>
        <v>0</v>
      </c>
      <c r="J44" s="185"/>
      <c r="K44" s="186"/>
      <c r="L44" s="141">
        <f>J44+K44</f>
        <v>0</v>
      </c>
      <c r="M44" s="142" t="s">
        <v>44</v>
      </c>
      <c r="N44" s="143" t="s">
        <v>44</v>
      </c>
      <c r="O44" s="138" t="s">
        <v>44</v>
      </c>
      <c r="P44" s="144"/>
    </row>
    <row r="45" spans="1:16" ht="12.75" hidden="1" customHeight="1" x14ac:dyDescent="0.25">
      <c r="A45" s="187">
        <v>23000</v>
      </c>
      <c r="B45" s="188" t="s">
        <v>65</v>
      </c>
      <c r="C45" s="174">
        <f>O45</f>
        <v>0</v>
      </c>
      <c r="D45" s="95" t="s">
        <v>44</v>
      </c>
      <c r="E45" s="101" t="s">
        <v>44</v>
      </c>
      <c r="F45" s="102" t="s">
        <v>44</v>
      </c>
      <c r="G45" s="95" t="s">
        <v>44</v>
      </c>
      <c r="H45" s="96" t="s">
        <v>44</v>
      </c>
      <c r="I45" s="97" t="s">
        <v>44</v>
      </c>
      <c r="J45" s="96" t="s">
        <v>44</v>
      </c>
      <c r="K45" s="98" t="s">
        <v>44</v>
      </c>
      <c r="L45" s="97" t="s">
        <v>44</v>
      </c>
      <c r="M45" s="174">
        <f>SUM(M46:M47)</f>
        <v>0</v>
      </c>
      <c r="N45" s="180">
        <f t="shared" ref="N45:O45" si="17">SUM(N46:N47)</f>
        <v>0</v>
      </c>
      <c r="O45" s="179">
        <f t="shared" si="17"/>
        <v>0</v>
      </c>
      <c r="P45" s="189"/>
    </row>
    <row r="46" spans="1:16" ht="24.75" hidden="1" thickTop="1" x14ac:dyDescent="0.25">
      <c r="A46" s="190">
        <v>23410</v>
      </c>
      <c r="B46" s="191" t="s">
        <v>66</v>
      </c>
      <c r="C46" s="161">
        <f t="shared" ref="C46:C47" si="18">O46</f>
        <v>0</v>
      </c>
      <c r="D46" s="165" t="s">
        <v>44</v>
      </c>
      <c r="E46" s="192" t="s">
        <v>44</v>
      </c>
      <c r="F46" s="193" t="s">
        <v>44</v>
      </c>
      <c r="G46" s="165" t="s">
        <v>44</v>
      </c>
      <c r="H46" s="166" t="s">
        <v>44</v>
      </c>
      <c r="I46" s="167" t="s">
        <v>44</v>
      </c>
      <c r="J46" s="166" t="s">
        <v>44</v>
      </c>
      <c r="K46" s="168" t="s">
        <v>44</v>
      </c>
      <c r="L46" s="167" t="s">
        <v>44</v>
      </c>
      <c r="M46" s="194"/>
      <c r="N46" s="195"/>
      <c r="O46" s="196">
        <f>M46+N46</f>
        <v>0</v>
      </c>
      <c r="P46" s="197"/>
    </row>
    <row r="47" spans="1:16" ht="24.75" hidden="1" thickTop="1" x14ac:dyDescent="0.25">
      <c r="A47" s="190">
        <v>23510</v>
      </c>
      <c r="B47" s="191" t="s">
        <v>67</v>
      </c>
      <c r="C47" s="161">
        <f t="shared" si="18"/>
        <v>0</v>
      </c>
      <c r="D47" s="165" t="s">
        <v>44</v>
      </c>
      <c r="E47" s="192" t="s">
        <v>44</v>
      </c>
      <c r="F47" s="193" t="s">
        <v>44</v>
      </c>
      <c r="G47" s="165" t="s">
        <v>44</v>
      </c>
      <c r="H47" s="166" t="s">
        <v>44</v>
      </c>
      <c r="I47" s="167" t="s">
        <v>44</v>
      </c>
      <c r="J47" s="166" t="s">
        <v>44</v>
      </c>
      <c r="K47" s="168" t="s">
        <v>44</v>
      </c>
      <c r="L47" s="167" t="s">
        <v>44</v>
      </c>
      <c r="M47" s="194"/>
      <c r="N47" s="195"/>
      <c r="O47" s="196">
        <f>M47+N47</f>
        <v>0</v>
      </c>
      <c r="P47" s="197"/>
    </row>
    <row r="48" spans="1:16" ht="12.75" thickTop="1" x14ac:dyDescent="0.25">
      <c r="A48" s="198"/>
      <c r="B48" s="191"/>
      <c r="C48" s="199"/>
      <c r="D48" s="200"/>
      <c r="E48" s="201"/>
      <c r="F48" s="193"/>
      <c r="G48" s="200"/>
      <c r="H48" s="202"/>
      <c r="I48" s="73"/>
      <c r="J48" s="203"/>
      <c r="K48" s="195"/>
      <c r="L48" s="196"/>
      <c r="M48" s="194"/>
      <c r="N48" s="195"/>
      <c r="O48" s="196"/>
      <c r="P48" s="197"/>
    </row>
    <row r="49" spans="1:16" s="34" customFormat="1" x14ac:dyDescent="0.25">
      <c r="A49" s="204"/>
      <c r="B49" s="205" t="s">
        <v>68</v>
      </c>
      <c r="C49" s="206"/>
      <c r="D49" s="207"/>
      <c r="E49" s="208"/>
      <c r="F49" s="209"/>
      <c r="G49" s="207"/>
      <c r="H49" s="210"/>
      <c r="I49" s="211"/>
      <c r="J49" s="210"/>
      <c r="K49" s="212"/>
      <c r="L49" s="211"/>
      <c r="M49" s="213"/>
      <c r="N49" s="212"/>
      <c r="O49" s="211"/>
      <c r="P49" s="214"/>
    </row>
    <row r="50" spans="1:16" s="34" customFormat="1" ht="12.75" thickBot="1" x14ac:dyDescent="0.3">
      <c r="A50" s="215"/>
      <c r="B50" s="35" t="s">
        <v>69</v>
      </c>
      <c r="C50" s="216">
        <f t="shared" si="4"/>
        <v>2616883</v>
      </c>
      <c r="D50" s="217">
        <f>SUM(D51,D283)</f>
        <v>2592736</v>
      </c>
      <c r="E50" s="218">
        <f t="shared" ref="E50:F50" si="19">SUM(E51,E283)</f>
        <v>24147</v>
      </c>
      <c r="F50" s="219">
        <f t="shared" si="19"/>
        <v>2616883</v>
      </c>
      <c r="G50" s="217">
        <f>SUM(G51,G283)</f>
        <v>0</v>
      </c>
      <c r="H50" s="220">
        <f t="shared" ref="H50:I50" si="20">SUM(H51,H283)</f>
        <v>0</v>
      </c>
      <c r="I50" s="221">
        <f t="shared" si="20"/>
        <v>0</v>
      </c>
      <c r="J50" s="220">
        <f>SUM(J51,J283)</f>
        <v>0</v>
      </c>
      <c r="K50" s="222">
        <f t="shared" ref="K50:L50" si="21">SUM(K51,K283)</f>
        <v>0</v>
      </c>
      <c r="L50" s="221">
        <f t="shared" si="21"/>
        <v>0</v>
      </c>
      <c r="M50" s="216">
        <f>SUM(M51,M283)</f>
        <v>0</v>
      </c>
      <c r="N50" s="222">
        <f t="shared" ref="N50:O50" si="22">SUM(N51,N283)</f>
        <v>0</v>
      </c>
      <c r="O50" s="221">
        <f t="shared" si="22"/>
        <v>0</v>
      </c>
      <c r="P50" s="223"/>
    </row>
    <row r="51" spans="1:16" s="34" customFormat="1" ht="36.75" thickTop="1" x14ac:dyDescent="0.25">
      <c r="A51" s="224"/>
      <c r="B51" s="225" t="s">
        <v>70</v>
      </c>
      <c r="C51" s="226">
        <f t="shared" si="4"/>
        <v>2616883</v>
      </c>
      <c r="D51" s="227">
        <f>SUM(D52,D194)</f>
        <v>2592736</v>
      </c>
      <c r="E51" s="228">
        <f t="shared" ref="E51:F51" si="23">SUM(E52,E194)</f>
        <v>24147</v>
      </c>
      <c r="F51" s="229">
        <f t="shared" si="23"/>
        <v>2616883</v>
      </c>
      <c r="G51" s="227">
        <f>SUM(G52,G194)</f>
        <v>0</v>
      </c>
      <c r="H51" s="230">
        <f t="shared" ref="H51:I51" si="24">SUM(H52,H194)</f>
        <v>0</v>
      </c>
      <c r="I51" s="231">
        <f t="shared" si="24"/>
        <v>0</v>
      </c>
      <c r="J51" s="230">
        <f>SUM(J52,J194)</f>
        <v>0</v>
      </c>
      <c r="K51" s="232">
        <f t="shared" ref="K51:L51" si="25">SUM(K52,K194)</f>
        <v>0</v>
      </c>
      <c r="L51" s="231">
        <f t="shared" si="25"/>
        <v>0</v>
      </c>
      <c r="M51" s="226">
        <f>SUM(M52,M194)</f>
        <v>0</v>
      </c>
      <c r="N51" s="232">
        <f t="shared" ref="N51:O51" si="26">SUM(N52,N194)</f>
        <v>0</v>
      </c>
      <c r="O51" s="231">
        <f t="shared" si="26"/>
        <v>0</v>
      </c>
      <c r="P51" s="233"/>
    </row>
    <row r="52" spans="1:16" s="34" customFormat="1" ht="24" x14ac:dyDescent="0.25">
      <c r="A52" s="28"/>
      <c r="B52" s="23" t="s">
        <v>71</v>
      </c>
      <c r="C52" s="234">
        <f t="shared" si="4"/>
        <v>100363</v>
      </c>
      <c r="D52" s="235">
        <f>SUM(D53,D75,D173,D187)</f>
        <v>76216</v>
      </c>
      <c r="E52" s="236">
        <f t="shared" ref="E52:F52" si="27">SUM(E53,E75,E173,E187)</f>
        <v>24147</v>
      </c>
      <c r="F52" s="237">
        <f t="shared" si="27"/>
        <v>100363</v>
      </c>
      <c r="G52" s="235">
        <f>SUM(G53,G75,G173,G187)</f>
        <v>0</v>
      </c>
      <c r="H52" s="238">
        <f t="shared" ref="H52:I52" si="28">SUM(H53,H75,H173,H187)</f>
        <v>0</v>
      </c>
      <c r="I52" s="239">
        <f t="shared" si="28"/>
        <v>0</v>
      </c>
      <c r="J52" s="238">
        <f>SUM(J53,J75,J173,J187)</f>
        <v>0</v>
      </c>
      <c r="K52" s="240">
        <f t="shared" ref="K52:L52" si="29">SUM(K53,K75,K173,K187)</f>
        <v>0</v>
      </c>
      <c r="L52" s="239">
        <f t="shared" si="29"/>
        <v>0</v>
      </c>
      <c r="M52" s="234">
        <f>SUM(M53,M75,M173,M187)</f>
        <v>0</v>
      </c>
      <c r="N52" s="240">
        <f t="shared" ref="N52:O52" si="30">SUM(N53,N75,N173,N187)</f>
        <v>0</v>
      </c>
      <c r="O52" s="239">
        <f t="shared" si="30"/>
        <v>0</v>
      </c>
      <c r="P52" s="241"/>
    </row>
    <row r="53" spans="1:16" s="34" customFormat="1" hidden="1" x14ac:dyDescent="0.25">
      <c r="A53" s="242">
        <v>1000</v>
      </c>
      <c r="B53" s="242" t="s">
        <v>72</v>
      </c>
      <c r="C53" s="243">
        <f t="shared" si="4"/>
        <v>0</v>
      </c>
      <c r="D53" s="244">
        <f>SUM(D54,D67)</f>
        <v>0</v>
      </c>
      <c r="E53" s="245">
        <f t="shared" ref="E53:F53" si="31">SUM(E54,E67)</f>
        <v>0</v>
      </c>
      <c r="F53" s="246">
        <f t="shared" si="31"/>
        <v>0</v>
      </c>
      <c r="G53" s="244">
        <f>SUM(G54,G67)</f>
        <v>0</v>
      </c>
      <c r="H53" s="247">
        <f t="shared" ref="H53:I53" si="32">SUM(H54,H67)</f>
        <v>0</v>
      </c>
      <c r="I53" s="248">
        <f t="shared" si="32"/>
        <v>0</v>
      </c>
      <c r="J53" s="247">
        <f>SUM(J54,J67)</f>
        <v>0</v>
      </c>
      <c r="K53" s="249">
        <f t="shared" ref="K53:L53" si="33">SUM(K54,K67)</f>
        <v>0</v>
      </c>
      <c r="L53" s="248">
        <f t="shared" si="33"/>
        <v>0</v>
      </c>
      <c r="M53" s="243">
        <f>SUM(M54,M67)</f>
        <v>0</v>
      </c>
      <c r="N53" s="249">
        <f t="shared" ref="N53:O53" si="34">SUM(N54,N67)</f>
        <v>0</v>
      </c>
      <c r="O53" s="248">
        <f t="shared" si="34"/>
        <v>0</v>
      </c>
      <c r="P53" s="250"/>
    </row>
    <row r="54" spans="1:16" hidden="1" x14ac:dyDescent="0.25">
      <c r="A54" s="90">
        <v>1100</v>
      </c>
      <c r="B54" s="251" t="s">
        <v>73</v>
      </c>
      <c r="C54" s="91">
        <f t="shared" si="4"/>
        <v>0</v>
      </c>
      <c r="D54" s="252">
        <f>SUM(D55,D58,D66)</f>
        <v>0</v>
      </c>
      <c r="E54" s="253">
        <f t="shared" ref="E54:F54" si="35">SUM(E55,E58,E66)</f>
        <v>0</v>
      </c>
      <c r="F54" s="94">
        <f t="shared" si="35"/>
        <v>0</v>
      </c>
      <c r="G54" s="252">
        <f>SUM(G55,G58,G66)</f>
        <v>0</v>
      </c>
      <c r="H54" s="103">
        <f t="shared" ref="H54:I54" si="36">SUM(H55,H58,H66)</f>
        <v>0</v>
      </c>
      <c r="I54" s="105">
        <f t="shared" si="36"/>
        <v>0</v>
      </c>
      <c r="J54" s="103">
        <f>SUM(J55,J58,J66)</f>
        <v>0</v>
      </c>
      <c r="K54" s="104">
        <f t="shared" ref="K54:L54" si="37">SUM(K55,K58,K66)</f>
        <v>0</v>
      </c>
      <c r="L54" s="105">
        <f t="shared" si="37"/>
        <v>0</v>
      </c>
      <c r="M54" s="254">
        <f>SUM(M55,M58,M66)</f>
        <v>0</v>
      </c>
      <c r="N54" s="255">
        <f t="shared" ref="N54:O54" si="38">SUM(N55,N58,N66)</f>
        <v>0</v>
      </c>
      <c r="O54" s="256">
        <f t="shared" si="38"/>
        <v>0</v>
      </c>
      <c r="P54" s="257"/>
    </row>
    <row r="55" spans="1:16" hidden="1" x14ac:dyDescent="0.25">
      <c r="A55" s="258">
        <v>1110</v>
      </c>
      <c r="B55" s="191" t="s">
        <v>74</v>
      </c>
      <c r="C55" s="199">
        <f t="shared" si="4"/>
        <v>0</v>
      </c>
      <c r="D55" s="259">
        <f>SUM(D56:D57)</f>
        <v>0</v>
      </c>
      <c r="E55" s="260">
        <f t="shared" ref="E55:F55" si="39">SUM(E56:E57)</f>
        <v>0</v>
      </c>
      <c r="F55" s="261">
        <f t="shared" si="39"/>
        <v>0</v>
      </c>
      <c r="G55" s="259">
        <f>SUM(G56:G57)</f>
        <v>0</v>
      </c>
      <c r="H55" s="262">
        <f t="shared" ref="H55:I55" si="40">SUM(H56:H57)</f>
        <v>0</v>
      </c>
      <c r="I55" s="263">
        <f t="shared" si="40"/>
        <v>0</v>
      </c>
      <c r="J55" s="262">
        <f>SUM(J56:J57)</f>
        <v>0</v>
      </c>
      <c r="K55" s="264">
        <f t="shared" ref="K55:L55" si="41">SUM(K56:K57)</f>
        <v>0</v>
      </c>
      <c r="L55" s="263">
        <f t="shared" si="41"/>
        <v>0</v>
      </c>
      <c r="M55" s="199">
        <f>SUM(M56:M57)</f>
        <v>0</v>
      </c>
      <c r="N55" s="264">
        <f t="shared" ref="N55:O55" si="42">SUM(N56:N57)</f>
        <v>0</v>
      </c>
      <c r="O55" s="263">
        <f t="shared" si="42"/>
        <v>0</v>
      </c>
      <c r="P55" s="265"/>
    </row>
    <row r="56" spans="1:16" hidden="1" x14ac:dyDescent="0.25">
      <c r="A56" s="56">
        <v>1111</v>
      </c>
      <c r="B56" s="107" t="s">
        <v>75</v>
      </c>
      <c r="C56" s="108">
        <f t="shared" si="4"/>
        <v>0</v>
      </c>
      <c r="D56" s="266">
        <v>0</v>
      </c>
      <c r="E56" s="267"/>
      <c r="F56" s="268">
        <f t="shared" ref="F56:F57" si="43">D56+E56</f>
        <v>0</v>
      </c>
      <c r="G56" s="266"/>
      <c r="H56" s="114"/>
      <c r="I56" s="269">
        <f t="shared" ref="I56:I57" si="44">G56+H56</f>
        <v>0</v>
      </c>
      <c r="J56" s="114"/>
      <c r="K56" s="115"/>
      <c r="L56" s="269">
        <f t="shared" ref="L56:L57" si="45">J56+K56</f>
        <v>0</v>
      </c>
      <c r="M56" s="270"/>
      <c r="N56" s="115"/>
      <c r="O56" s="269">
        <f>M56+N56</f>
        <v>0</v>
      </c>
      <c r="P56" s="271"/>
    </row>
    <row r="57" spans="1:16" ht="24" hidden="1" customHeight="1" x14ac:dyDescent="0.25">
      <c r="A57" s="67">
        <v>1119</v>
      </c>
      <c r="B57" s="119" t="s">
        <v>76</v>
      </c>
      <c r="C57" s="120">
        <f t="shared" si="4"/>
        <v>0</v>
      </c>
      <c r="D57" s="272">
        <v>0</v>
      </c>
      <c r="E57" s="273"/>
      <c r="F57" s="71">
        <f t="shared" si="43"/>
        <v>0</v>
      </c>
      <c r="G57" s="272"/>
      <c r="H57" s="126"/>
      <c r="I57" s="274">
        <f t="shared" si="44"/>
        <v>0</v>
      </c>
      <c r="J57" s="126"/>
      <c r="K57" s="127"/>
      <c r="L57" s="274">
        <f t="shared" si="45"/>
        <v>0</v>
      </c>
      <c r="M57" s="275"/>
      <c r="N57" s="127"/>
      <c r="O57" s="274">
        <f>M57+N57</f>
        <v>0</v>
      </c>
      <c r="P57" s="276"/>
    </row>
    <row r="58" spans="1:16" hidden="1" x14ac:dyDescent="0.25">
      <c r="A58" s="277">
        <v>1140</v>
      </c>
      <c r="B58" s="119" t="s">
        <v>77</v>
      </c>
      <c r="C58" s="120">
        <f t="shared" si="4"/>
        <v>0</v>
      </c>
      <c r="D58" s="278">
        <f>SUM(D59:D65)</f>
        <v>0</v>
      </c>
      <c r="E58" s="279">
        <f t="shared" ref="E58:F58" si="46">SUM(E59:E65)</f>
        <v>0</v>
      </c>
      <c r="F58" s="71">
        <f t="shared" si="46"/>
        <v>0</v>
      </c>
      <c r="G58" s="278">
        <f>SUM(G59:G65)</f>
        <v>0</v>
      </c>
      <c r="H58" s="280">
        <f t="shared" ref="H58:I58" si="47">SUM(H59:H65)</f>
        <v>0</v>
      </c>
      <c r="I58" s="274">
        <f t="shared" si="47"/>
        <v>0</v>
      </c>
      <c r="J58" s="280">
        <f>SUM(J59:J65)</f>
        <v>0</v>
      </c>
      <c r="K58" s="281">
        <f t="shared" ref="K58:L58" si="48">SUM(K59:K65)</f>
        <v>0</v>
      </c>
      <c r="L58" s="274">
        <f t="shared" si="48"/>
        <v>0</v>
      </c>
      <c r="M58" s="120">
        <f>SUM(M59:M65)</f>
        <v>0</v>
      </c>
      <c r="N58" s="281">
        <f t="shared" ref="N58:O58" si="49">SUM(N59:N65)</f>
        <v>0</v>
      </c>
      <c r="O58" s="274">
        <f t="shared" si="49"/>
        <v>0</v>
      </c>
      <c r="P58" s="276"/>
    </row>
    <row r="59" spans="1:16" hidden="1" x14ac:dyDescent="0.25">
      <c r="A59" s="67">
        <v>1141</v>
      </c>
      <c r="B59" s="119" t="s">
        <v>78</v>
      </c>
      <c r="C59" s="120">
        <f t="shared" si="4"/>
        <v>0</v>
      </c>
      <c r="D59" s="272">
        <v>0</v>
      </c>
      <c r="E59" s="273"/>
      <c r="F59" s="71">
        <f t="shared" ref="F59:F66" si="50">D59+E59</f>
        <v>0</v>
      </c>
      <c r="G59" s="272"/>
      <c r="H59" s="126"/>
      <c r="I59" s="274">
        <f t="shared" ref="I59:I66" si="51">G59+H59</f>
        <v>0</v>
      </c>
      <c r="J59" s="126"/>
      <c r="K59" s="127"/>
      <c r="L59" s="274">
        <f t="shared" ref="L59:L66" si="52">J59+K59</f>
        <v>0</v>
      </c>
      <c r="M59" s="275"/>
      <c r="N59" s="127"/>
      <c r="O59" s="274">
        <f t="shared" ref="O59:O66" si="53">M59+N59</f>
        <v>0</v>
      </c>
      <c r="P59" s="276"/>
    </row>
    <row r="60" spans="1:16" ht="24.75" hidden="1" customHeight="1" x14ac:dyDescent="0.25">
      <c r="A60" s="67">
        <v>1142</v>
      </c>
      <c r="B60" s="119" t="s">
        <v>79</v>
      </c>
      <c r="C60" s="120">
        <f t="shared" si="4"/>
        <v>0</v>
      </c>
      <c r="D60" s="272">
        <v>0</v>
      </c>
      <c r="E60" s="273"/>
      <c r="F60" s="71">
        <f t="shared" si="50"/>
        <v>0</v>
      </c>
      <c r="G60" s="272"/>
      <c r="H60" s="126"/>
      <c r="I60" s="274">
        <f t="shared" si="51"/>
        <v>0</v>
      </c>
      <c r="J60" s="126"/>
      <c r="K60" s="127"/>
      <c r="L60" s="274">
        <f>J60+K60</f>
        <v>0</v>
      </c>
      <c r="M60" s="275"/>
      <c r="N60" s="127"/>
      <c r="O60" s="274">
        <f t="shared" si="53"/>
        <v>0</v>
      </c>
      <c r="P60" s="276"/>
    </row>
    <row r="61" spans="1:16" ht="24" hidden="1" x14ac:dyDescent="0.25">
      <c r="A61" s="67">
        <v>1145</v>
      </c>
      <c r="B61" s="119" t="s">
        <v>80</v>
      </c>
      <c r="C61" s="120">
        <f t="shared" si="4"/>
        <v>0</v>
      </c>
      <c r="D61" s="272">
        <v>0</v>
      </c>
      <c r="E61" s="273"/>
      <c r="F61" s="71">
        <f t="shared" si="50"/>
        <v>0</v>
      </c>
      <c r="G61" s="272"/>
      <c r="H61" s="126"/>
      <c r="I61" s="274">
        <f t="shared" si="51"/>
        <v>0</v>
      </c>
      <c r="J61" s="126"/>
      <c r="K61" s="127"/>
      <c r="L61" s="274">
        <f t="shared" si="52"/>
        <v>0</v>
      </c>
      <c r="M61" s="275"/>
      <c r="N61" s="127"/>
      <c r="O61" s="274">
        <f>M61+N61</f>
        <v>0</v>
      </c>
      <c r="P61" s="276"/>
    </row>
    <row r="62" spans="1:16" ht="27.75" hidden="1" customHeight="1" x14ac:dyDescent="0.25">
      <c r="A62" s="67">
        <v>1146</v>
      </c>
      <c r="B62" s="119" t="s">
        <v>81</v>
      </c>
      <c r="C62" s="120">
        <f t="shared" si="4"/>
        <v>0</v>
      </c>
      <c r="D62" s="272">
        <v>0</v>
      </c>
      <c r="E62" s="273"/>
      <c r="F62" s="71">
        <f t="shared" si="50"/>
        <v>0</v>
      </c>
      <c r="G62" s="272"/>
      <c r="H62" s="126"/>
      <c r="I62" s="274">
        <f t="shared" si="51"/>
        <v>0</v>
      </c>
      <c r="J62" s="126"/>
      <c r="K62" s="127"/>
      <c r="L62" s="274">
        <f t="shared" si="52"/>
        <v>0</v>
      </c>
      <c r="M62" s="275"/>
      <c r="N62" s="127"/>
      <c r="O62" s="274">
        <f t="shared" si="53"/>
        <v>0</v>
      </c>
      <c r="P62" s="276"/>
    </row>
    <row r="63" spans="1:16" hidden="1" x14ac:dyDescent="0.25">
      <c r="A63" s="67">
        <v>1147</v>
      </c>
      <c r="B63" s="119" t="s">
        <v>82</v>
      </c>
      <c r="C63" s="120">
        <f t="shared" si="4"/>
        <v>0</v>
      </c>
      <c r="D63" s="272">
        <v>0</v>
      </c>
      <c r="E63" s="273"/>
      <c r="F63" s="71">
        <f t="shared" si="50"/>
        <v>0</v>
      </c>
      <c r="G63" s="272"/>
      <c r="H63" s="126"/>
      <c r="I63" s="274">
        <f t="shared" si="51"/>
        <v>0</v>
      </c>
      <c r="J63" s="126"/>
      <c r="K63" s="127"/>
      <c r="L63" s="274">
        <f t="shared" si="52"/>
        <v>0</v>
      </c>
      <c r="M63" s="275"/>
      <c r="N63" s="127"/>
      <c r="O63" s="274">
        <f t="shared" si="53"/>
        <v>0</v>
      </c>
      <c r="P63" s="276"/>
    </row>
    <row r="64" spans="1:16" hidden="1" x14ac:dyDescent="0.25">
      <c r="A64" s="67">
        <v>1148</v>
      </c>
      <c r="B64" s="119" t="s">
        <v>83</v>
      </c>
      <c r="C64" s="120">
        <f t="shared" si="4"/>
        <v>0</v>
      </c>
      <c r="D64" s="272">
        <v>0</v>
      </c>
      <c r="E64" s="273"/>
      <c r="F64" s="71">
        <f t="shared" si="50"/>
        <v>0</v>
      </c>
      <c r="G64" s="272"/>
      <c r="H64" s="126"/>
      <c r="I64" s="274">
        <f t="shared" si="51"/>
        <v>0</v>
      </c>
      <c r="J64" s="126"/>
      <c r="K64" s="127"/>
      <c r="L64" s="274">
        <f t="shared" si="52"/>
        <v>0</v>
      </c>
      <c r="M64" s="275"/>
      <c r="N64" s="127"/>
      <c r="O64" s="274">
        <f t="shared" si="53"/>
        <v>0</v>
      </c>
      <c r="P64" s="276"/>
    </row>
    <row r="65" spans="1:16" ht="24" hidden="1" customHeight="1" x14ac:dyDescent="0.25">
      <c r="A65" s="67">
        <v>1149</v>
      </c>
      <c r="B65" s="119" t="s">
        <v>84</v>
      </c>
      <c r="C65" s="120">
        <f>F65+I65+L65+O65</f>
        <v>0</v>
      </c>
      <c r="D65" s="272">
        <v>0</v>
      </c>
      <c r="E65" s="273"/>
      <c r="F65" s="71">
        <f t="shared" si="50"/>
        <v>0</v>
      </c>
      <c r="G65" s="272"/>
      <c r="H65" s="126"/>
      <c r="I65" s="274">
        <f t="shared" si="51"/>
        <v>0</v>
      </c>
      <c r="J65" s="126"/>
      <c r="K65" s="127"/>
      <c r="L65" s="274">
        <f t="shared" si="52"/>
        <v>0</v>
      </c>
      <c r="M65" s="275"/>
      <c r="N65" s="127"/>
      <c r="O65" s="274">
        <f t="shared" si="53"/>
        <v>0</v>
      </c>
      <c r="P65" s="276"/>
    </row>
    <row r="66" spans="1:16" ht="36" hidden="1" x14ac:dyDescent="0.25">
      <c r="A66" s="258">
        <v>1150</v>
      </c>
      <c r="B66" s="191" t="s">
        <v>85</v>
      </c>
      <c r="C66" s="199">
        <f>F66+I66+L66+O66</f>
        <v>0</v>
      </c>
      <c r="D66" s="282">
        <v>0</v>
      </c>
      <c r="E66" s="283"/>
      <c r="F66" s="261">
        <f t="shared" si="50"/>
        <v>0</v>
      </c>
      <c r="G66" s="282"/>
      <c r="H66" s="284"/>
      <c r="I66" s="263">
        <f t="shared" si="51"/>
        <v>0</v>
      </c>
      <c r="J66" s="284"/>
      <c r="K66" s="285"/>
      <c r="L66" s="263">
        <f t="shared" si="52"/>
        <v>0</v>
      </c>
      <c r="M66" s="286"/>
      <c r="N66" s="285"/>
      <c r="O66" s="263">
        <f t="shared" si="53"/>
        <v>0</v>
      </c>
      <c r="P66" s="265"/>
    </row>
    <row r="67" spans="1:16" ht="24" hidden="1" x14ac:dyDescent="0.25">
      <c r="A67" s="90">
        <v>1200</v>
      </c>
      <c r="B67" s="251" t="s">
        <v>86</v>
      </c>
      <c r="C67" s="91">
        <f t="shared" si="4"/>
        <v>0</v>
      </c>
      <c r="D67" s="252">
        <f>SUM(D68:D69)</f>
        <v>0</v>
      </c>
      <c r="E67" s="253">
        <f t="shared" ref="E67:F67" si="54">SUM(E68:E69)</f>
        <v>0</v>
      </c>
      <c r="F67" s="94">
        <f t="shared" si="54"/>
        <v>0</v>
      </c>
      <c r="G67" s="252">
        <f>SUM(G68:G69)</f>
        <v>0</v>
      </c>
      <c r="H67" s="103">
        <f t="shared" ref="H67:I67" si="55">SUM(H68:H69)</f>
        <v>0</v>
      </c>
      <c r="I67" s="105">
        <f t="shared" si="55"/>
        <v>0</v>
      </c>
      <c r="J67" s="103">
        <f>SUM(J68:J69)</f>
        <v>0</v>
      </c>
      <c r="K67" s="104">
        <f t="shared" ref="K67:L67" si="56">SUM(K68:K69)</f>
        <v>0</v>
      </c>
      <c r="L67" s="105">
        <f t="shared" si="56"/>
        <v>0</v>
      </c>
      <c r="M67" s="91">
        <f>SUM(M68:M69)</f>
        <v>0</v>
      </c>
      <c r="N67" s="104">
        <f t="shared" ref="N67:O67" si="57">SUM(N68:N69)</f>
        <v>0</v>
      </c>
      <c r="O67" s="105">
        <f t="shared" si="57"/>
        <v>0</v>
      </c>
      <c r="P67" s="287"/>
    </row>
    <row r="68" spans="1:16" ht="24" hidden="1" x14ac:dyDescent="0.25">
      <c r="A68" s="630">
        <v>1210</v>
      </c>
      <c r="B68" s="107" t="s">
        <v>87</v>
      </c>
      <c r="C68" s="108">
        <f t="shared" si="4"/>
        <v>0</v>
      </c>
      <c r="D68" s="266">
        <v>0</v>
      </c>
      <c r="E68" s="267"/>
      <c r="F68" s="268">
        <f>D68+E68</f>
        <v>0</v>
      </c>
      <c r="G68" s="266"/>
      <c r="H68" s="114"/>
      <c r="I68" s="269">
        <f>G68+H68</f>
        <v>0</v>
      </c>
      <c r="J68" s="114"/>
      <c r="K68" s="115"/>
      <c r="L68" s="269">
        <f>J68+K68</f>
        <v>0</v>
      </c>
      <c r="M68" s="270"/>
      <c r="N68" s="115"/>
      <c r="O68" s="269">
        <f>M68+N68</f>
        <v>0</v>
      </c>
      <c r="P68" s="271"/>
    </row>
    <row r="69" spans="1:16" ht="24" hidden="1" x14ac:dyDescent="0.25">
      <c r="A69" s="277">
        <v>1220</v>
      </c>
      <c r="B69" s="119" t="s">
        <v>88</v>
      </c>
      <c r="C69" s="120">
        <f t="shared" si="4"/>
        <v>0</v>
      </c>
      <c r="D69" s="278">
        <f>SUM(D70:D74)</f>
        <v>0</v>
      </c>
      <c r="E69" s="279">
        <f t="shared" ref="E69:F69" si="58">SUM(E70:E74)</f>
        <v>0</v>
      </c>
      <c r="F69" s="71">
        <f t="shared" si="58"/>
        <v>0</v>
      </c>
      <c r="G69" s="278">
        <f>SUM(G70:G74)</f>
        <v>0</v>
      </c>
      <c r="H69" s="280">
        <f t="shared" ref="H69:I69" si="59">SUM(H70:H74)</f>
        <v>0</v>
      </c>
      <c r="I69" s="274">
        <f t="shared" si="59"/>
        <v>0</v>
      </c>
      <c r="J69" s="280">
        <f>SUM(J70:J74)</f>
        <v>0</v>
      </c>
      <c r="K69" s="281">
        <f t="shared" ref="K69:L69" si="60">SUM(K70:K74)</f>
        <v>0</v>
      </c>
      <c r="L69" s="274">
        <f t="shared" si="60"/>
        <v>0</v>
      </c>
      <c r="M69" s="120">
        <f>SUM(M70:M74)</f>
        <v>0</v>
      </c>
      <c r="N69" s="281">
        <f t="shared" ref="N69:O69" si="61">SUM(N70:N74)</f>
        <v>0</v>
      </c>
      <c r="O69" s="274">
        <f t="shared" si="61"/>
        <v>0</v>
      </c>
      <c r="P69" s="276"/>
    </row>
    <row r="70" spans="1:16" ht="48" hidden="1" x14ac:dyDescent="0.25">
      <c r="A70" s="67">
        <v>1221</v>
      </c>
      <c r="B70" s="119" t="s">
        <v>89</v>
      </c>
      <c r="C70" s="120">
        <f t="shared" si="4"/>
        <v>0</v>
      </c>
      <c r="D70" s="272">
        <v>0</v>
      </c>
      <c r="E70" s="273"/>
      <c r="F70" s="71">
        <f t="shared" ref="F70:F74" si="62">D70+E70</f>
        <v>0</v>
      </c>
      <c r="G70" s="272"/>
      <c r="H70" s="126"/>
      <c r="I70" s="274">
        <f t="shared" ref="I70:I74" si="63">G70+H70</f>
        <v>0</v>
      </c>
      <c r="J70" s="126"/>
      <c r="K70" s="127"/>
      <c r="L70" s="274">
        <f t="shared" ref="L70:L74" si="64">J70+K70</f>
        <v>0</v>
      </c>
      <c r="M70" s="275"/>
      <c r="N70" s="127"/>
      <c r="O70" s="274">
        <f t="shared" ref="O70:O74" si="65">M70+N70</f>
        <v>0</v>
      </c>
      <c r="P70" s="276"/>
    </row>
    <row r="71" spans="1:16" hidden="1" x14ac:dyDescent="0.25">
      <c r="A71" s="67">
        <v>1223</v>
      </c>
      <c r="B71" s="119" t="s">
        <v>90</v>
      </c>
      <c r="C71" s="120">
        <f t="shared" si="4"/>
        <v>0</v>
      </c>
      <c r="D71" s="272">
        <v>0</v>
      </c>
      <c r="E71" s="273"/>
      <c r="F71" s="71">
        <f t="shared" si="62"/>
        <v>0</v>
      </c>
      <c r="G71" s="272"/>
      <c r="H71" s="126"/>
      <c r="I71" s="274">
        <f t="shared" si="63"/>
        <v>0</v>
      </c>
      <c r="J71" s="126"/>
      <c r="K71" s="127"/>
      <c r="L71" s="274">
        <f t="shared" si="64"/>
        <v>0</v>
      </c>
      <c r="M71" s="275"/>
      <c r="N71" s="127"/>
      <c r="O71" s="274">
        <f t="shared" si="65"/>
        <v>0</v>
      </c>
      <c r="P71" s="276"/>
    </row>
    <row r="72" spans="1:16" hidden="1" x14ac:dyDescent="0.25">
      <c r="A72" s="67">
        <v>1225</v>
      </c>
      <c r="B72" s="119" t="s">
        <v>91</v>
      </c>
      <c r="C72" s="120">
        <f t="shared" si="4"/>
        <v>0</v>
      </c>
      <c r="D72" s="272">
        <v>0</v>
      </c>
      <c r="E72" s="273"/>
      <c r="F72" s="71">
        <f t="shared" si="62"/>
        <v>0</v>
      </c>
      <c r="G72" s="272"/>
      <c r="H72" s="126"/>
      <c r="I72" s="274">
        <f t="shared" si="63"/>
        <v>0</v>
      </c>
      <c r="J72" s="126"/>
      <c r="K72" s="127"/>
      <c r="L72" s="274">
        <f t="shared" si="64"/>
        <v>0</v>
      </c>
      <c r="M72" s="275"/>
      <c r="N72" s="127"/>
      <c r="O72" s="274">
        <f t="shared" si="65"/>
        <v>0</v>
      </c>
      <c r="P72" s="276"/>
    </row>
    <row r="73" spans="1:16" ht="36" hidden="1" x14ac:dyDescent="0.25">
      <c r="A73" s="67">
        <v>1227</v>
      </c>
      <c r="B73" s="119" t="s">
        <v>92</v>
      </c>
      <c r="C73" s="120">
        <f t="shared" si="4"/>
        <v>0</v>
      </c>
      <c r="D73" s="272">
        <v>0</v>
      </c>
      <c r="E73" s="273"/>
      <c r="F73" s="71">
        <f t="shared" si="62"/>
        <v>0</v>
      </c>
      <c r="G73" s="272"/>
      <c r="H73" s="126"/>
      <c r="I73" s="274">
        <f t="shared" si="63"/>
        <v>0</v>
      </c>
      <c r="J73" s="126"/>
      <c r="K73" s="127"/>
      <c r="L73" s="274">
        <f t="shared" si="64"/>
        <v>0</v>
      </c>
      <c r="M73" s="275"/>
      <c r="N73" s="127"/>
      <c r="O73" s="274">
        <f t="shared" si="65"/>
        <v>0</v>
      </c>
      <c r="P73" s="276"/>
    </row>
    <row r="74" spans="1:16" ht="48" hidden="1" x14ac:dyDescent="0.25">
      <c r="A74" s="67">
        <v>1228</v>
      </c>
      <c r="B74" s="119" t="s">
        <v>93</v>
      </c>
      <c r="C74" s="120">
        <f t="shared" si="4"/>
        <v>0</v>
      </c>
      <c r="D74" s="272">
        <v>0</v>
      </c>
      <c r="E74" s="273"/>
      <c r="F74" s="71">
        <f t="shared" si="62"/>
        <v>0</v>
      </c>
      <c r="G74" s="272"/>
      <c r="H74" s="126"/>
      <c r="I74" s="274">
        <f t="shared" si="63"/>
        <v>0</v>
      </c>
      <c r="J74" s="126"/>
      <c r="K74" s="127"/>
      <c r="L74" s="274">
        <f t="shared" si="64"/>
        <v>0</v>
      </c>
      <c r="M74" s="275"/>
      <c r="N74" s="127"/>
      <c r="O74" s="274">
        <f t="shared" si="65"/>
        <v>0</v>
      </c>
      <c r="P74" s="276"/>
    </row>
    <row r="75" spans="1:16" x14ac:dyDescent="0.25">
      <c r="A75" s="242">
        <v>2000</v>
      </c>
      <c r="B75" s="242" t="s">
        <v>94</v>
      </c>
      <c r="C75" s="243">
        <f t="shared" si="4"/>
        <v>100363</v>
      </c>
      <c r="D75" s="244">
        <f>SUM(D76,D83,D130,D164,D165,D172)</f>
        <v>76216</v>
      </c>
      <c r="E75" s="245">
        <f t="shared" ref="E75:F75" si="66">SUM(E76,E83,E130,E164,E165,E172)</f>
        <v>24147</v>
      </c>
      <c r="F75" s="246">
        <f t="shared" si="66"/>
        <v>100363</v>
      </c>
      <c r="G75" s="244">
        <f>SUM(G76,G83,G130,G164,G165,G172)</f>
        <v>0</v>
      </c>
      <c r="H75" s="247">
        <f t="shared" ref="H75:I75" si="67">SUM(H76,H83,H130,H164,H165,H172)</f>
        <v>0</v>
      </c>
      <c r="I75" s="248">
        <f t="shared" si="67"/>
        <v>0</v>
      </c>
      <c r="J75" s="247">
        <f>SUM(J76,J83,J130,J164,J165,J172)</f>
        <v>0</v>
      </c>
      <c r="K75" s="249">
        <f t="shared" ref="K75:L75" si="68">SUM(K76,K83,K130,K164,K165,K172)</f>
        <v>0</v>
      </c>
      <c r="L75" s="248">
        <f t="shared" si="68"/>
        <v>0</v>
      </c>
      <c r="M75" s="243">
        <f>SUM(M76,M83,M130,M164,M165,M172)</f>
        <v>0</v>
      </c>
      <c r="N75" s="249">
        <f t="shared" ref="N75:O75" si="69">SUM(N76,N83,N130,N164,N165,N172)</f>
        <v>0</v>
      </c>
      <c r="O75" s="248">
        <f t="shared" si="69"/>
        <v>0</v>
      </c>
      <c r="P75" s="250"/>
    </row>
    <row r="76" spans="1:16" ht="24" hidden="1" x14ac:dyDescent="0.25">
      <c r="A76" s="90">
        <v>2100</v>
      </c>
      <c r="B76" s="251" t="s">
        <v>95</v>
      </c>
      <c r="C76" s="91">
        <f t="shared" si="4"/>
        <v>0</v>
      </c>
      <c r="D76" s="252">
        <f>SUM(D77,D80)</f>
        <v>0</v>
      </c>
      <c r="E76" s="253">
        <f t="shared" ref="E76:F76" si="70">SUM(E77,E80)</f>
        <v>0</v>
      </c>
      <c r="F76" s="94">
        <f t="shared" si="70"/>
        <v>0</v>
      </c>
      <c r="G76" s="252">
        <f>SUM(G77,G80)</f>
        <v>0</v>
      </c>
      <c r="H76" s="103">
        <f t="shared" ref="H76:I76" si="71">SUM(H77,H80)</f>
        <v>0</v>
      </c>
      <c r="I76" s="105">
        <f t="shared" si="71"/>
        <v>0</v>
      </c>
      <c r="J76" s="103">
        <f>SUM(J77,J80)</f>
        <v>0</v>
      </c>
      <c r="K76" s="104">
        <f t="shared" ref="K76:L76" si="72">SUM(K77,K80)</f>
        <v>0</v>
      </c>
      <c r="L76" s="105">
        <f t="shared" si="72"/>
        <v>0</v>
      </c>
      <c r="M76" s="91">
        <f>SUM(M77,M80)</f>
        <v>0</v>
      </c>
      <c r="N76" s="104">
        <f t="shared" ref="N76:O76" si="73">SUM(N77,N80)</f>
        <v>0</v>
      </c>
      <c r="O76" s="105">
        <f t="shared" si="73"/>
        <v>0</v>
      </c>
      <c r="P76" s="287"/>
    </row>
    <row r="77" spans="1:16" ht="24" hidden="1" x14ac:dyDescent="0.25">
      <c r="A77" s="630">
        <v>2110</v>
      </c>
      <c r="B77" s="107" t="s">
        <v>96</v>
      </c>
      <c r="C77" s="108">
        <f t="shared" si="4"/>
        <v>0</v>
      </c>
      <c r="D77" s="289">
        <f>SUM(D78:D79)</f>
        <v>0</v>
      </c>
      <c r="E77" s="290">
        <f t="shared" ref="E77:F77" si="74">SUM(E78:E79)</f>
        <v>0</v>
      </c>
      <c r="F77" s="268">
        <f t="shared" si="74"/>
        <v>0</v>
      </c>
      <c r="G77" s="289">
        <f>SUM(G78:G79)</f>
        <v>0</v>
      </c>
      <c r="H77" s="291">
        <f t="shared" ref="H77:I77" si="75">SUM(H78:H79)</f>
        <v>0</v>
      </c>
      <c r="I77" s="269">
        <f t="shared" si="75"/>
        <v>0</v>
      </c>
      <c r="J77" s="291">
        <f>SUM(J78:J79)</f>
        <v>0</v>
      </c>
      <c r="K77" s="292">
        <f t="shared" ref="K77:L77" si="76">SUM(K78:K79)</f>
        <v>0</v>
      </c>
      <c r="L77" s="269">
        <f t="shared" si="76"/>
        <v>0</v>
      </c>
      <c r="M77" s="108">
        <f>SUM(M78:M79)</f>
        <v>0</v>
      </c>
      <c r="N77" s="292">
        <f t="shared" ref="N77:O77" si="77">SUM(N78:N79)</f>
        <v>0</v>
      </c>
      <c r="O77" s="269">
        <f t="shared" si="77"/>
        <v>0</v>
      </c>
      <c r="P77" s="271"/>
    </row>
    <row r="78" spans="1:16" hidden="1" x14ac:dyDescent="0.25">
      <c r="A78" s="67">
        <v>2111</v>
      </c>
      <c r="B78" s="119" t="s">
        <v>97</v>
      </c>
      <c r="C78" s="120">
        <f t="shared" si="4"/>
        <v>0</v>
      </c>
      <c r="D78" s="272">
        <v>0</v>
      </c>
      <c r="E78" s="273"/>
      <c r="F78" s="71">
        <f t="shared" ref="F78:F79" si="78">D78+E78</f>
        <v>0</v>
      </c>
      <c r="G78" s="272"/>
      <c r="H78" s="126"/>
      <c r="I78" s="274">
        <f t="shared" ref="I78:I79" si="79">G78+H78</f>
        <v>0</v>
      </c>
      <c r="J78" s="126"/>
      <c r="K78" s="127"/>
      <c r="L78" s="274">
        <f t="shared" ref="L78:L79" si="80">J78+K78</f>
        <v>0</v>
      </c>
      <c r="M78" s="275"/>
      <c r="N78" s="127"/>
      <c r="O78" s="274">
        <f t="shared" ref="O78:O79" si="81">M78+N78</f>
        <v>0</v>
      </c>
      <c r="P78" s="276"/>
    </row>
    <row r="79" spans="1:16" ht="24" hidden="1" x14ac:dyDescent="0.25">
      <c r="A79" s="67">
        <v>2112</v>
      </c>
      <c r="B79" s="119" t="s">
        <v>98</v>
      </c>
      <c r="C79" s="120">
        <f t="shared" si="4"/>
        <v>0</v>
      </c>
      <c r="D79" s="272">
        <v>0</v>
      </c>
      <c r="E79" s="273"/>
      <c r="F79" s="71">
        <f t="shared" si="78"/>
        <v>0</v>
      </c>
      <c r="G79" s="272"/>
      <c r="H79" s="126"/>
      <c r="I79" s="274">
        <f t="shared" si="79"/>
        <v>0</v>
      </c>
      <c r="J79" s="126"/>
      <c r="K79" s="127"/>
      <c r="L79" s="274">
        <f t="shared" si="80"/>
        <v>0</v>
      </c>
      <c r="M79" s="275"/>
      <c r="N79" s="127"/>
      <c r="O79" s="274">
        <f t="shared" si="81"/>
        <v>0</v>
      </c>
      <c r="P79" s="276"/>
    </row>
    <row r="80" spans="1:16" ht="24" hidden="1" x14ac:dyDescent="0.25">
      <c r="A80" s="277">
        <v>2120</v>
      </c>
      <c r="B80" s="119" t="s">
        <v>99</v>
      </c>
      <c r="C80" s="120">
        <f t="shared" si="4"/>
        <v>0</v>
      </c>
      <c r="D80" s="278">
        <f>SUM(D81:D82)</f>
        <v>0</v>
      </c>
      <c r="E80" s="279">
        <f t="shared" ref="E80:F80" si="82">SUM(E81:E82)</f>
        <v>0</v>
      </c>
      <c r="F80" s="71">
        <f t="shared" si="82"/>
        <v>0</v>
      </c>
      <c r="G80" s="278">
        <f>SUM(G81:G82)</f>
        <v>0</v>
      </c>
      <c r="H80" s="280">
        <f t="shared" ref="H80:I80" si="83">SUM(H81:H82)</f>
        <v>0</v>
      </c>
      <c r="I80" s="274">
        <f t="shared" si="83"/>
        <v>0</v>
      </c>
      <c r="J80" s="280">
        <f>SUM(J81:J82)</f>
        <v>0</v>
      </c>
      <c r="K80" s="281">
        <f t="shared" ref="K80:L80" si="84">SUM(K81:K82)</f>
        <v>0</v>
      </c>
      <c r="L80" s="274">
        <f t="shared" si="84"/>
        <v>0</v>
      </c>
      <c r="M80" s="120">
        <f>SUM(M81:M82)</f>
        <v>0</v>
      </c>
      <c r="N80" s="281">
        <f t="shared" ref="N80:O80" si="85">SUM(N81:N82)</f>
        <v>0</v>
      </c>
      <c r="O80" s="274">
        <f t="shared" si="85"/>
        <v>0</v>
      </c>
      <c r="P80" s="276"/>
    </row>
    <row r="81" spans="1:16" hidden="1" x14ac:dyDescent="0.25">
      <c r="A81" s="67">
        <v>2121</v>
      </c>
      <c r="B81" s="119" t="s">
        <v>97</v>
      </c>
      <c r="C81" s="120">
        <f t="shared" si="4"/>
        <v>0</v>
      </c>
      <c r="D81" s="272">
        <v>0</v>
      </c>
      <c r="E81" s="273"/>
      <c r="F81" s="71">
        <f t="shared" ref="F81:F82" si="86">D81+E81</f>
        <v>0</v>
      </c>
      <c r="G81" s="272"/>
      <c r="H81" s="126"/>
      <c r="I81" s="274">
        <f t="shared" ref="I81:I82" si="87">G81+H81</f>
        <v>0</v>
      </c>
      <c r="J81" s="126"/>
      <c r="K81" s="127"/>
      <c r="L81" s="274">
        <f t="shared" ref="L81:L82" si="88">J81+K81</f>
        <v>0</v>
      </c>
      <c r="M81" s="275"/>
      <c r="N81" s="127"/>
      <c r="O81" s="274">
        <f t="shared" ref="O81:O82" si="89">M81+N81</f>
        <v>0</v>
      </c>
      <c r="P81" s="276"/>
    </row>
    <row r="82" spans="1:16" ht="24" hidden="1" x14ac:dyDescent="0.25">
      <c r="A82" s="67">
        <v>2122</v>
      </c>
      <c r="B82" s="119" t="s">
        <v>98</v>
      </c>
      <c r="C82" s="120">
        <f t="shared" si="4"/>
        <v>0</v>
      </c>
      <c r="D82" s="272">
        <v>0</v>
      </c>
      <c r="E82" s="273"/>
      <c r="F82" s="71">
        <f t="shared" si="86"/>
        <v>0</v>
      </c>
      <c r="G82" s="272"/>
      <c r="H82" s="126"/>
      <c r="I82" s="274">
        <f t="shared" si="87"/>
        <v>0</v>
      </c>
      <c r="J82" s="126"/>
      <c r="K82" s="127"/>
      <c r="L82" s="274">
        <f t="shared" si="88"/>
        <v>0</v>
      </c>
      <c r="M82" s="275"/>
      <c r="N82" s="127"/>
      <c r="O82" s="274">
        <f t="shared" si="89"/>
        <v>0</v>
      </c>
      <c r="P82" s="276"/>
    </row>
    <row r="83" spans="1:16" x14ac:dyDescent="0.25">
      <c r="A83" s="90">
        <v>2200</v>
      </c>
      <c r="B83" s="251" t="s">
        <v>100</v>
      </c>
      <c r="C83" s="91">
        <f t="shared" si="4"/>
        <v>100363</v>
      </c>
      <c r="D83" s="252">
        <f>SUM(D84,D89,D95,D103,D112,D116,D122,D128)</f>
        <v>76216</v>
      </c>
      <c r="E83" s="253">
        <f t="shared" ref="E83:F83" si="90">SUM(E84,E89,E95,E103,E112,E116,E122,E128)</f>
        <v>24147</v>
      </c>
      <c r="F83" s="94">
        <f t="shared" si="90"/>
        <v>100363</v>
      </c>
      <c r="G83" s="252">
        <f>SUM(G84,G89,G95,G103,G112,G116,G122,G128)</f>
        <v>0</v>
      </c>
      <c r="H83" s="103">
        <f t="shared" ref="H83:I83" si="91">SUM(H84,H89,H95,H103,H112,H116,H122,H128)</f>
        <v>0</v>
      </c>
      <c r="I83" s="105">
        <f t="shared" si="91"/>
        <v>0</v>
      </c>
      <c r="J83" s="103">
        <f>SUM(J84,J89,J95,J103,J112,J116,J122,J128)</f>
        <v>0</v>
      </c>
      <c r="K83" s="104">
        <f t="shared" ref="K83:L83" si="92">SUM(K84,K89,K95,K103,K112,K116,K122,K128)</f>
        <v>0</v>
      </c>
      <c r="L83" s="105">
        <f t="shared" si="92"/>
        <v>0</v>
      </c>
      <c r="M83" s="147">
        <f>SUM(M84,M89,M95,M103,M112,M116,M122,M128)</f>
        <v>0</v>
      </c>
      <c r="N83" s="293">
        <f t="shared" ref="N83:O83" si="93">SUM(N84,N89,N95,N103,N112,N116,N122,N128)</f>
        <v>0</v>
      </c>
      <c r="O83" s="294">
        <f t="shared" si="93"/>
        <v>0</v>
      </c>
      <c r="P83" s="295"/>
    </row>
    <row r="84" spans="1:16" ht="24" hidden="1" x14ac:dyDescent="0.25">
      <c r="A84" s="258">
        <v>2210</v>
      </c>
      <c r="B84" s="191" t="s">
        <v>101</v>
      </c>
      <c r="C84" s="199">
        <f t="shared" si="4"/>
        <v>0</v>
      </c>
      <c r="D84" s="259">
        <f>SUM(D85:D88)</f>
        <v>0</v>
      </c>
      <c r="E84" s="260">
        <f t="shared" ref="E84:F84" si="94">SUM(E85:E88)</f>
        <v>0</v>
      </c>
      <c r="F84" s="261">
        <f t="shared" si="94"/>
        <v>0</v>
      </c>
      <c r="G84" s="259">
        <f>SUM(G85:G88)</f>
        <v>0</v>
      </c>
      <c r="H84" s="262">
        <f t="shared" ref="H84:I84" si="95">SUM(H85:H88)</f>
        <v>0</v>
      </c>
      <c r="I84" s="263">
        <f t="shared" si="95"/>
        <v>0</v>
      </c>
      <c r="J84" s="262">
        <f>SUM(J85:J88)</f>
        <v>0</v>
      </c>
      <c r="K84" s="264">
        <f t="shared" ref="K84:L84" si="96">SUM(K85:K88)</f>
        <v>0</v>
      </c>
      <c r="L84" s="263">
        <f t="shared" si="96"/>
        <v>0</v>
      </c>
      <c r="M84" s="199">
        <f>SUM(M85:M88)</f>
        <v>0</v>
      </c>
      <c r="N84" s="264">
        <f t="shared" ref="N84:O84" si="97">SUM(N85:N88)</f>
        <v>0</v>
      </c>
      <c r="O84" s="263">
        <f t="shared" si="97"/>
        <v>0</v>
      </c>
      <c r="P84" s="265"/>
    </row>
    <row r="85" spans="1:16" ht="24" hidden="1" x14ac:dyDescent="0.25">
      <c r="A85" s="56">
        <v>2211</v>
      </c>
      <c r="B85" s="107" t="s">
        <v>102</v>
      </c>
      <c r="C85" s="108">
        <f t="shared" ref="C85:C148" si="98">F85+I85+L85+O85</f>
        <v>0</v>
      </c>
      <c r="D85" s="266">
        <v>0</v>
      </c>
      <c r="E85" s="267"/>
      <c r="F85" s="268">
        <f t="shared" ref="F85:F88" si="99">D85+E85</f>
        <v>0</v>
      </c>
      <c r="G85" s="266"/>
      <c r="H85" s="114"/>
      <c r="I85" s="269">
        <f t="shared" ref="I85:I88" si="100">G85+H85</f>
        <v>0</v>
      </c>
      <c r="J85" s="114"/>
      <c r="K85" s="115"/>
      <c r="L85" s="269">
        <f t="shared" ref="L85:L88" si="101">J85+K85</f>
        <v>0</v>
      </c>
      <c r="M85" s="270"/>
      <c r="N85" s="115"/>
      <c r="O85" s="269">
        <f t="shared" ref="O85:O88" si="102">M85+N85</f>
        <v>0</v>
      </c>
      <c r="P85" s="271"/>
    </row>
    <row r="86" spans="1:16" ht="36" hidden="1" x14ac:dyDescent="0.25">
      <c r="A86" s="67">
        <v>2212</v>
      </c>
      <c r="B86" s="119" t="s">
        <v>103</v>
      </c>
      <c r="C86" s="120">
        <f t="shared" si="98"/>
        <v>0</v>
      </c>
      <c r="D86" s="272">
        <v>0</v>
      </c>
      <c r="E86" s="273"/>
      <c r="F86" s="71">
        <f t="shared" si="99"/>
        <v>0</v>
      </c>
      <c r="G86" s="272"/>
      <c r="H86" s="126"/>
      <c r="I86" s="274">
        <f t="shared" si="100"/>
        <v>0</v>
      </c>
      <c r="J86" s="126"/>
      <c r="K86" s="127"/>
      <c r="L86" s="274">
        <f t="shared" si="101"/>
        <v>0</v>
      </c>
      <c r="M86" s="275"/>
      <c r="N86" s="127"/>
      <c r="O86" s="274">
        <f t="shared" si="102"/>
        <v>0</v>
      </c>
      <c r="P86" s="276"/>
    </row>
    <row r="87" spans="1:16" ht="24" hidden="1" x14ac:dyDescent="0.25">
      <c r="A87" s="67">
        <v>2214</v>
      </c>
      <c r="B87" s="119" t="s">
        <v>104</v>
      </c>
      <c r="C87" s="120">
        <f t="shared" si="98"/>
        <v>0</v>
      </c>
      <c r="D87" s="272">
        <v>0</v>
      </c>
      <c r="E87" s="273"/>
      <c r="F87" s="71">
        <f t="shared" si="99"/>
        <v>0</v>
      </c>
      <c r="G87" s="272"/>
      <c r="H87" s="126"/>
      <c r="I87" s="274">
        <f t="shared" si="100"/>
        <v>0</v>
      </c>
      <c r="J87" s="126"/>
      <c r="K87" s="127"/>
      <c r="L87" s="274">
        <f t="shared" si="101"/>
        <v>0</v>
      </c>
      <c r="M87" s="275"/>
      <c r="N87" s="127"/>
      <c r="O87" s="274">
        <f t="shared" si="102"/>
        <v>0</v>
      </c>
      <c r="P87" s="276"/>
    </row>
    <row r="88" spans="1:16" hidden="1" x14ac:dyDescent="0.25">
      <c r="A88" s="67">
        <v>2219</v>
      </c>
      <c r="B88" s="119" t="s">
        <v>105</v>
      </c>
      <c r="C88" s="120">
        <f t="shared" si="98"/>
        <v>0</v>
      </c>
      <c r="D88" s="272">
        <v>0</v>
      </c>
      <c r="E88" s="273"/>
      <c r="F88" s="71">
        <f t="shared" si="99"/>
        <v>0</v>
      </c>
      <c r="G88" s="272"/>
      <c r="H88" s="126"/>
      <c r="I88" s="274">
        <f t="shared" si="100"/>
        <v>0</v>
      </c>
      <c r="J88" s="126"/>
      <c r="K88" s="127"/>
      <c r="L88" s="274">
        <f t="shared" si="101"/>
        <v>0</v>
      </c>
      <c r="M88" s="275"/>
      <c r="N88" s="127"/>
      <c r="O88" s="274">
        <f t="shared" si="102"/>
        <v>0</v>
      </c>
      <c r="P88" s="276"/>
    </row>
    <row r="89" spans="1:16" ht="24" hidden="1" x14ac:dyDescent="0.25">
      <c r="A89" s="277">
        <v>2220</v>
      </c>
      <c r="B89" s="119" t="s">
        <v>106</v>
      </c>
      <c r="C89" s="120">
        <f t="shared" si="98"/>
        <v>0</v>
      </c>
      <c r="D89" s="278">
        <f>SUM(D90:D94)</f>
        <v>0</v>
      </c>
      <c r="E89" s="279">
        <f t="shared" ref="E89:F89" si="103">SUM(E90:E94)</f>
        <v>0</v>
      </c>
      <c r="F89" s="71">
        <f t="shared" si="103"/>
        <v>0</v>
      </c>
      <c r="G89" s="278">
        <f>SUM(G90:G94)</f>
        <v>0</v>
      </c>
      <c r="H89" s="280">
        <f t="shared" ref="H89:I89" si="104">SUM(H90:H94)</f>
        <v>0</v>
      </c>
      <c r="I89" s="274">
        <f t="shared" si="104"/>
        <v>0</v>
      </c>
      <c r="J89" s="280">
        <f>SUM(J90:J94)</f>
        <v>0</v>
      </c>
      <c r="K89" s="281">
        <f t="shared" ref="K89:L89" si="105">SUM(K90:K94)</f>
        <v>0</v>
      </c>
      <c r="L89" s="274">
        <f t="shared" si="105"/>
        <v>0</v>
      </c>
      <c r="M89" s="120">
        <f>SUM(M90:M94)</f>
        <v>0</v>
      </c>
      <c r="N89" s="281">
        <f t="shared" ref="N89:O89" si="106">SUM(N90:N94)</f>
        <v>0</v>
      </c>
      <c r="O89" s="274">
        <f t="shared" si="106"/>
        <v>0</v>
      </c>
      <c r="P89" s="276"/>
    </row>
    <row r="90" spans="1:16" ht="24" hidden="1" x14ac:dyDescent="0.25">
      <c r="A90" s="67">
        <v>2221</v>
      </c>
      <c r="B90" s="119" t="s">
        <v>107</v>
      </c>
      <c r="C90" s="120">
        <f t="shared" si="98"/>
        <v>0</v>
      </c>
      <c r="D90" s="272">
        <v>0</v>
      </c>
      <c r="E90" s="273"/>
      <c r="F90" s="71">
        <f t="shared" ref="F90:F94" si="107">D90+E90</f>
        <v>0</v>
      </c>
      <c r="G90" s="272"/>
      <c r="H90" s="126"/>
      <c r="I90" s="274">
        <f t="shared" ref="I90:I94" si="108">G90+H90</f>
        <v>0</v>
      </c>
      <c r="J90" s="126"/>
      <c r="K90" s="127"/>
      <c r="L90" s="274">
        <f t="shared" ref="L90:L94" si="109">J90+K90</f>
        <v>0</v>
      </c>
      <c r="M90" s="275"/>
      <c r="N90" s="127"/>
      <c r="O90" s="274">
        <f t="shared" ref="O90:O94" si="110">M90+N90</f>
        <v>0</v>
      </c>
      <c r="P90" s="276"/>
    </row>
    <row r="91" spans="1:16" hidden="1" x14ac:dyDescent="0.25">
      <c r="A91" s="67">
        <v>2222</v>
      </c>
      <c r="B91" s="119" t="s">
        <v>108</v>
      </c>
      <c r="C91" s="120">
        <f t="shared" si="98"/>
        <v>0</v>
      </c>
      <c r="D91" s="272">
        <v>0</v>
      </c>
      <c r="E91" s="273"/>
      <c r="F91" s="71">
        <f t="shared" si="107"/>
        <v>0</v>
      </c>
      <c r="G91" s="272"/>
      <c r="H91" s="126"/>
      <c r="I91" s="274">
        <f t="shared" si="108"/>
        <v>0</v>
      </c>
      <c r="J91" s="126"/>
      <c r="K91" s="127"/>
      <c r="L91" s="274">
        <f t="shared" si="109"/>
        <v>0</v>
      </c>
      <c r="M91" s="275"/>
      <c r="N91" s="127"/>
      <c r="O91" s="274">
        <f t="shared" si="110"/>
        <v>0</v>
      </c>
      <c r="P91" s="276"/>
    </row>
    <row r="92" spans="1:16" hidden="1" x14ac:dyDescent="0.25">
      <c r="A92" s="67">
        <v>2223</v>
      </c>
      <c r="B92" s="119" t="s">
        <v>109</v>
      </c>
      <c r="C92" s="120">
        <f t="shared" si="98"/>
        <v>0</v>
      </c>
      <c r="D92" s="272">
        <v>0</v>
      </c>
      <c r="E92" s="273"/>
      <c r="F92" s="71">
        <f t="shared" si="107"/>
        <v>0</v>
      </c>
      <c r="G92" s="272"/>
      <c r="H92" s="126"/>
      <c r="I92" s="274">
        <f t="shared" si="108"/>
        <v>0</v>
      </c>
      <c r="J92" s="126"/>
      <c r="K92" s="127"/>
      <c r="L92" s="274">
        <f t="shared" si="109"/>
        <v>0</v>
      </c>
      <c r="M92" s="275"/>
      <c r="N92" s="127"/>
      <c r="O92" s="274">
        <f t="shared" si="110"/>
        <v>0</v>
      </c>
      <c r="P92" s="276"/>
    </row>
    <row r="93" spans="1:16" ht="48" hidden="1" x14ac:dyDescent="0.25">
      <c r="A93" s="67">
        <v>2224</v>
      </c>
      <c r="B93" s="119" t="s">
        <v>110</v>
      </c>
      <c r="C93" s="120">
        <f t="shared" si="98"/>
        <v>0</v>
      </c>
      <c r="D93" s="272">
        <v>0</v>
      </c>
      <c r="E93" s="273"/>
      <c r="F93" s="71">
        <f t="shared" si="107"/>
        <v>0</v>
      </c>
      <c r="G93" s="272"/>
      <c r="H93" s="126"/>
      <c r="I93" s="274">
        <f t="shared" si="108"/>
        <v>0</v>
      </c>
      <c r="J93" s="126"/>
      <c r="K93" s="127"/>
      <c r="L93" s="274">
        <f t="shared" si="109"/>
        <v>0</v>
      </c>
      <c r="M93" s="275"/>
      <c r="N93" s="127"/>
      <c r="O93" s="274">
        <f t="shared" si="110"/>
        <v>0</v>
      </c>
      <c r="P93" s="276"/>
    </row>
    <row r="94" spans="1:16" ht="24" hidden="1" x14ac:dyDescent="0.25">
      <c r="A94" s="67">
        <v>2229</v>
      </c>
      <c r="B94" s="119" t="s">
        <v>111</v>
      </c>
      <c r="C94" s="120">
        <f t="shared" si="98"/>
        <v>0</v>
      </c>
      <c r="D94" s="272">
        <v>0</v>
      </c>
      <c r="E94" s="273"/>
      <c r="F94" s="71">
        <f t="shared" si="107"/>
        <v>0</v>
      </c>
      <c r="G94" s="272"/>
      <c r="H94" s="126"/>
      <c r="I94" s="274">
        <f t="shared" si="108"/>
        <v>0</v>
      </c>
      <c r="J94" s="126"/>
      <c r="K94" s="127"/>
      <c r="L94" s="274">
        <f t="shared" si="109"/>
        <v>0</v>
      </c>
      <c r="M94" s="275"/>
      <c r="N94" s="127"/>
      <c r="O94" s="274">
        <f t="shared" si="110"/>
        <v>0</v>
      </c>
      <c r="P94" s="276"/>
    </row>
    <row r="95" spans="1:16" ht="36" x14ac:dyDescent="0.25">
      <c r="A95" s="277">
        <v>2230</v>
      </c>
      <c r="B95" s="119" t="s">
        <v>112</v>
      </c>
      <c r="C95" s="120">
        <f t="shared" si="98"/>
        <v>5800</v>
      </c>
      <c r="D95" s="278">
        <f>SUM(D96:D102)</f>
        <v>5800</v>
      </c>
      <c r="E95" s="279">
        <f t="shared" ref="E95:F95" si="111">SUM(E96:E102)</f>
        <v>0</v>
      </c>
      <c r="F95" s="71">
        <f t="shared" si="111"/>
        <v>5800</v>
      </c>
      <c r="G95" s="278">
        <f>SUM(G96:G102)</f>
        <v>0</v>
      </c>
      <c r="H95" s="280">
        <f t="shared" ref="H95:I95" si="112">SUM(H96:H102)</f>
        <v>0</v>
      </c>
      <c r="I95" s="274">
        <f t="shared" si="112"/>
        <v>0</v>
      </c>
      <c r="J95" s="280">
        <f>SUM(J96:J102)</f>
        <v>0</v>
      </c>
      <c r="K95" s="281">
        <f t="shared" ref="K95:L95" si="113">SUM(K96:K102)</f>
        <v>0</v>
      </c>
      <c r="L95" s="274">
        <f t="shared" si="113"/>
        <v>0</v>
      </c>
      <c r="M95" s="120">
        <f>SUM(M96:M102)</f>
        <v>0</v>
      </c>
      <c r="N95" s="281">
        <f t="shared" ref="N95:O95" si="114">SUM(N96:N102)</f>
        <v>0</v>
      </c>
      <c r="O95" s="274">
        <f t="shared" si="114"/>
        <v>0</v>
      </c>
      <c r="P95" s="276"/>
    </row>
    <row r="96" spans="1:16" ht="24" hidden="1" x14ac:dyDescent="0.25">
      <c r="A96" s="67">
        <v>2231</v>
      </c>
      <c r="B96" s="119" t="s">
        <v>113</v>
      </c>
      <c r="C96" s="120">
        <f t="shared" si="98"/>
        <v>0</v>
      </c>
      <c r="D96" s="272">
        <v>0</v>
      </c>
      <c r="E96" s="273"/>
      <c r="F96" s="71">
        <f t="shared" ref="F96:F102" si="115">D96+E96</f>
        <v>0</v>
      </c>
      <c r="G96" s="272"/>
      <c r="H96" s="126"/>
      <c r="I96" s="274">
        <f t="shared" ref="I96:I102" si="116">G96+H96</f>
        <v>0</v>
      </c>
      <c r="J96" s="126"/>
      <c r="K96" s="127"/>
      <c r="L96" s="274">
        <f t="shared" ref="L96:L102" si="117">J96+K96</f>
        <v>0</v>
      </c>
      <c r="M96" s="275"/>
      <c r="N96" s="127"/>
      <c r="O96" s="274">
        <f t="shared" ref="O96:O102" si="118">M96+N96</f>
        <v>0</v>
      </c>
      <c r="P96" s="276"/>
    </row>
    <row r="97" spans="1:16" ht="24.75" hidden="1" customHeight="1" x14ac:dyDescent="0.25">
      <c r="A97" s="67">
        <v>2232</v>
      </c>
      <c r="B97" s="119" t="s">
        <v>114</v>
      </c>
      <c r="C97" s="120">
        <f t="shared" si="98"/>
        <v>0</v>
      </c>
      <c r="D97" s="272">
        <v>0</v>
      </c>
      <c r="E97" s="273"/>
      <c r="F97" s="71">
        <f t="shared" si="115"/>
        <v>0</v>
      </c>
      <c r="G97" s="272"/>
      <c r="H97" s="126"/>
      <c r="I97" s="274">
        <f t="shared" si="116"/>
        <v>0</v>
      </c>
      <c r="J97" s="126"/>
      <c r="K97" s="127"/>
      <c r="L97" s="274">
        <f t="shared" si="117"/>
        <v>0</v>
      </c>
      <c r="M97" s="275"/>
      <c r="N97" s="127"/>
      <c r="O97" s="274">
        <f t="shared" si="118"/>
        <v>0</v>
      </c>
      <c r="P97" s="276"/>
    </row>
    <row r="98" spans="1:16" ht="24" hidden="1" x14ac:dyDescent="0.25">
      <c r="A98" s="56">
        <v>2233</v>
      </c>
      <c r="B98" s="107" t="s">
        <v>115</v>
      </c>
      <c r="C98" s="108">
        <f t="shared" si="98"/>
        <v>0</v>
      </c>
      <c r="D98" s="266">
        <v>0</v>
      </c>
      <c r="E98" s="267"/>
      <c r="F98" s="268">
        <f t="shared" si="115"/>
        <v>0</v>
      </c>
      <c r="G98" s="266"/>
      <c r="H98" s="114"/>
      <c r="I98" s="269">
        <f t="shared" si="116"/>
        <v>0</v>
      </c>
      <c r="J98" s="114"/>
      <c r="K98" s="115"/>
      <c r="L98" s="269">
        <f t="shared" si="117"/>
        <v>0</v>
      </c>
      <c r="M98" s="270"/>
      <c r="N98" s="115"/>
      <c r="O98" s="269">
        <f t="shared" si="118"/>
        <v>0</v>
      </c>
      <c r="P98" s="271"/>
    </row>
    <row r="99" spans="1:16" ht="36" hidden="1" x14ac:dyDescent="0.25">
      <c r="A99" s="67">
        <v>2234</v>
      </c>
      <c r="B99" s="119" t="s">
        <v>116</v>
      </c>
      <c r="C99" s="120">
        <f t="shared" si="98"/>
        <v>0</v>
      </c>
      <c r="D99" s="272">
        <v>0</v>
      </c>
      <c r="E99" s="273"/>
      <c r="F99" s="71">
        <f t="shared" si="115"/>
        <v>0</v>
      </c>
      <c r="G99" s="272"/>
      <c r="H99" s="126"/>
      <c r="I99" s="274">
        <f t="shared" si="116"/>
        <v>0</v>
      </c>
      <c r="J99" s="126"/>
      <c r="K99" s="127"/>
      <c r="L99" s="274">
        <f t="shared" si="117"/>
        <v>0</v>
      </c>
      <c r="M99" s="275"/>
      <c r="N99" s="127"/>
      <c r="O99" s="274">
        <f t="shared" si="118"/>
        <v>0</v>
      </c>
      <c r="P99" s="276"/>
    </row>
    <row r="100" spans="1:16" ht="24" hidden="1" x14ac:dyDescent="0.25">
      <c r="A100" s="67">
        <v>2235</v>
      </c>
      <c r="B100" s="119" t="s">
        <v>117</v>
      </c>
      <c r="C100" s="120">
        <f t="shared" si="98"/>
        <v>0</v>
      </c>
      <c r="D100" s="272">
        <v>0</v>
      </c>
      <c r="E100" s="273"/>
      <c r="F100" s="71">
        <f t="shared" si="115"/>
        <v>0</v>
      </c>
      <c r="G100" s="272"/>
      <c r="H100" s="126"/>
      <c r="I100" s="274">
        <f t="shared" si="116"/>
        <v>0</v>
      </c>
      <c r="J100" s="126"/>
      <c r="K100" s="127"/>
      <c r="L100" s="274">
        <f t="shared" si="117"/>
        <v>0</v>
      </c>
      <c r="M100" s="275"/>
      <c r="N100" s="127"/>
      <c r="O100" s="274">
        <f t="shared" si="118"/>
        <v>0</v>
      </c>
      <c r="P100" s="276"/>
    </row>
    <row r="101" spans="1:16" hidden="1" x14ac:dyDescent="0.25">
      <c r="A101" s="67">
        <v>2236</v>
      </c>
      <c r="B101" s="119" t="s">
        <v>118</v>
      </c>
      <c r="C101" s="120">
        <f t="shared" si="98"/>
        <v>0</v>
      </c>
      <c r="D101" s="272">
        <v>0</v>
      </c>
      <c r="E101" s="273"/>
      <c r="F101" s="71">
        <f t="shared" si="115"/>
        <v>0</v>
      </c>
      <c r="G101" s="272"/>
      <c r="H101" s="126"/>
      <c r="I101" s="274">
        <f t="shared" si="116"/>
        <v>0</v>
      </c>
      <c r="J101" s="126"/>
      <c r="K101" s="127"/>
      <c r="L101" s="274">
        <f t="shared" si="117"/>
        <v>0</v>
      </c>
      <c r="M101" s="275"/>
      <c r="N101" s="127"/>
      <c r="O101" s="274">
        <f t="shared" si="118"/>
        <v>0</v>
      </c>
      <c r="P101" s="276"/>
    </row>
    <row r="102" spans="1:16" ht="24" x14ac:dyDescent="0.25">
      <c r="A102" s="67">
        <v>2239</v>
      </c>
      <c r="B102" s="119" t="s">
        <v>119</v>
      </c>
      <c r="C102" s="120">
        <f t="shared" si="98"/>
        <v>5800</v>
      </c>
      <c r="D102" s="272">
        <v>5800</v>
      </c>
      <c r="E102" s="273"/>
      <c r="F102" s="71">
        <f t="shared" si="115"/>
        <v>5800</v>
      </c>
      <c r="G102" s="272"/>
      <c r="H102" s="126"/>
      <c r="I102" s="274">
        <f t="shared" si="116"/>
        <v>0</v>
      </c>
      <c r="J102" s="126"/>
      <c r="K102" s="127"/>
      <c r="L102" s="274">
        <f t="shared" si="117"/>
        <v>0</v>
      </c>
      <c r="M102" s="275"/>
      <c r="N102" s="127"/>
      <c r="O102" s="274">
        <f t="shared" si="118"/>
        <v>0</v>
      </c>
      <c r="P102" s="276"/>
    </row>
    <row r="103" spans="1:16" ht="36" x14ac:dyDescent="0.25">
      <c r="A103" s="277">
        <v>2240</v>
      </c>
      <c r="B103" s="119" t="s">
        <v>120</v>
      </c>
      <c r="C103" s="120">
        <f t="shared" si="98"/>
        <v>94563</v>
      </c>
      <c r="D103" s="278">
        <f>SUM(D104:D111)</f>
        <v>70416</v>
      </c>
      <c r="E103" s="279">
        <f t="shared" ref="E103:F103" si="119">SUM(E104:E111)</f>
        <v>24147</v>
      </c>
      <c r="F103" s="71">
        <f t="shared" si="119"/>
        <v>94563</v>
      </c>
      <c r="G103" s="278">
        <f>SUM(G104:G111)</f>
        <v>0</v>
      </c>
      <c r="H103" s="280">
        <f t="shared" ref="H103:I103" si="120">SUM(H104:H111)</f>
        <v>0</v>
      </c>
      <c r="I103" s="274">
        <f t="shared" si="120"/>
        <v>0</v>
      </c>
      <c r="J103" s="280">
        <f>SUM(J104:J111)</f>
        <v>0</v>
      </c>
      <c r="K103" s="281">
        <f t="shared" ref="K103:L103" si="121">SUM(K104:K111)</f>
        <v>0</v>
      </c>
      <c r="L103" s="274">
        <f t="shared" si="121"/>
        <v>0</v>
      </c>
      <c r="M103" s="120">
        <f>SUM(M104:M111)</f>
        <v>0</v>
      </c>
      <c r="N103" s="281">
        <f t="shared" ref="N103:O103" si="122">SUM(N104:N111)</f>
        <v>0</v>
      </c>
      <c r="O103" s="274">
        <f t="shared" si="122"/>
        <v>0</v>
      </c>
      <c r="P103" s="276"/>
    </row>
    <row r="104" spans="1:16" x14ac:dyDescent="0.25">
      <c r="A104" s="67">
        <v>2241</v>
      </c>
      <c r="B104" s="119" t="s">
        <v>121</v>
      </c>
      <c r="C104" s="120">
        <f t="shared" si="98"/>
        <v>63916</v>
      </c>
      <c r="D104" s="272">
        <v>70416</v>
      </c>
      <c r="E104" s="273">
        <v>-6500</v>
      </c>
      <c r="F104" s="71">
        <f t="shared" ref="F104:F111" si="123">D104+E104</f>
        <v>63916</v>
      </c>
      <c r="G104" s="272"/>
      <c r="H104" s="126"/>
      <c r="I104" s="274">
        <f t="shared" ref="I104:I111" si="124">G104+H104</f>
        <v>0</v>
      </c>
      <c r="J104" s="126"/>
      <c r="K104" s="127"/>
      <c r="L104" s="274">
        <f t="shared" ref="L104:L111" si="125">J104+K104</f>
        <v>0</v>
      </c>
      <c r="M104" s="275"/>
      <c r="N104" s="127"/>
      <c r="O104" s="274">
        <f t="shared" ref="O104:O111" si="126">M104+N104</f>
        <v>0</v>
      </c>
      <c r="P104" s="276"/>
    </row>
    <row r="105" spans="1:16" ht="24" hidden="1" x14ac:dyDescent="0.25">
      <c r="A105" s="67">
        <v>2242</v>
      </c>
      <c r="B105" s="119" t="s">
        <v>122</v>
      </c>
      <c r="C105" s="120">
        <f t="shared" si="98"/>
        <v>0</v>
      </c>
      <c r="D105" s="272">
        <v>0</v>
      </c>
      <c r="E105" s="273"/>
      <c r="F105" s="71">
        <f t="shared" si="123"/>
        <v>0</v>
      </c>
      <c r="G105" s="272"/>
      <c r="H105" s="126"/>
      <c r="I105" s="274">
        <f t="shared" si="124"/>
        <v>0</v>
      </c>
      <c r="J105" s="126"/>
      <c r="K105" s="127"/>
      <c r="L105" s="274">
        <f t="shared" si="125"/>
        <v>0</v>
      </c>
      <c r="M105" s="275"/>
      <c r="N105" s="127"/>
      <c r="O105" s="274">
        <f t="shared" si="126"/>
        <v>0</v>
      </c>
      <c r="P105" s="276"/>
    </row>
    <row r="106" spans="1:16" ht="24" hidden="1" x14ac:dyDescent="0.25">
      <c r="A106" s="67">
        <v>2243</v>
      </c>
      <c r="B106" s="119" t="s">
        <v>123</v>
      </c>
      <c r="C106" s="120">
        <f t="shared" si="98"/>
        <v>0</v>
      </c>
      <c r="D106" s="272">
        <v>0</v>
      </c>
      <c r="E106" s="273"/>
      <c r="F106" s="71">
        <f t="shared" si="123"/>
        <v>0</v>
      </c>
      <c r="G106" s="272"/>
      <c r="H106" s="126"/>
      <c r="I106" s="274">
        <f t="shared" si="124"/>
        <v>0</v>
      </c>
      <c r="J106" s="126"/>
      <c r="K106" s="127"/>
      <c r="L106" s="274">
        <f t="shared" si="125"/>
        <v>0</v>
      </c>
      <c r="M106" s="275"/>
      <c r="N106" s="127"/>
      <c r="O106" s="274">
        <f t="shared" si="126"/>
        <v>0</v>
      </c>
      <c r="P106" s="276"/>
    </row>
    <row r="107" spans="1:16" x14ac:dyDescent="0.25">
      <c r="A107" s="67">
        <v>2244</v>
      </c>
      <c r="B107" s="119" t="s">
        <v>124</v>
      </c>
      <c r="C107" s="120">
        <f t="shared" si="98"/>
        <v>30647</v>
      </c>
      <c r="D107" s="272">
        <v>0</v>
      </c>
      <c r="E107" s="273">
        <f>24147+6500</f>
        <v>30647</v>
      </c>
      <c r="F107" s="71">
        <f t="shared" si="123"/>
        <v>30647</v>
      </c>
      <c r="G107" s="272"/>
      <c r="H107" s="126"/>
      <c r="I107" s="274">
        <f t="shared" si="124"/>
        <v>0</v>
      </c>
      <c r="J107" s="126"/>
      <c r="K107" s="127"/>
      <c r="L107" s="274">
        <f t="shared" si="125"/>
        <v>0</v>
      </c>
      <c r="M107" s="275"/>
      <c r="N107" s="127"/>
      <c r="O107" s="274">
        <f t="shared" si="126"/>
        <v>0</v>
      </c>
      <c r="P107" s="276"/>
    </row>
    <row r="108" spans="1:16" ht="24" hidden="1" x14ac:dyDescent="0.25">
      <c r="A108" s="67">
        <v>2246</v>
      </c>
      <c r="B108" s="119" t="s">
        <v>125</v>
      </c>
      <c r="C108" s="120">
        <f t="shared" si="98"/>
        <v>0</v>
      </c>
      <c r="D108" s="272">
        <v>0</v>
      </c>
      <c r="E108" s="273"/>
      <c r="F108" s="71">
        <f t="shared" si="123"/>
        <v>0</v>
      </c>
      <c r="G108" s="272"/>
      <c r="H108" s="126"/>
      <c r="I108" s="274">
        <f t="shared" si="124"/>
        <v>0</v>
      </c>
      <c r="J108" s="126"/>
      <c r="K108" s="127"/>
      <c r="L108" s="274">
        <f t="shared" si="125"/>
        <v>0</v>
      </c>
      <c r="M108" s="275"/>
      <c r="N108" s="127"/>
      <c r="O108" s="274">
        <f t="shared" si="126"/>
        <v>0</v>
      </c>
      <c r="P108" s="276"/>
    </row>
    <row r="109" spans="1:16" hidden="1" x14ac:dyDescent="0.25">
      <c r="A109" s="67">
        <v>2247</v>
      </c>
      <c r="B109" s="119" t="s">
        <v>126</v>
      </c>
      <c r="C109" s="120">
        <f t="shared" si="98"/>
        <v>0</v>
      </c>
      <c r="D109" s="272">
        <v>0</v>
      </c>
      <c r="E109" s="273"/>
      <c r="F109" s="71">
        <f t="shared" si="123"/>
        <v>0</v>
      </c>
      <c r="G109" s="272"/>
      <c r="H109" s="126"/>
      <c r="I109" s="274">
        <f t="shared" si="124"/>
        <v>0</v>
      </c>
      <c r="J109" s="126"/>
      <c r="K109" s="127"/>
      <c r="L109" s="274">
        <f t="shared" si="125"/>
        <v>0</v>
      </c>
      <c r="M109" s="275"/>
      <c r="N109" s="127"/>
      <c r="O109" s="274">
        <f t="shared" si="126"/>
        <v>0</v>
      </c>
      <c r="P109" s="276"/>
    </row>
    <row r="110" spans="1:16" ht="24" hidden="1" x14ac:dyDescent="0.25">
      <c r="A110" s="67">
        <v>2248</v>
      </c>
      <c r="B110" s="119" t="s">
        <v>127</v>
      </c>
      <c r="C110" s="120">
        <f t="shared" si="98"/>
        <v>0</v>
      </c>
      <c r="D110" s="272">
        <v>0</v>
      </c>
      <c r="E110" s="273"/>
      <c r="F110" s="71">
        <f t="shared" si="123"/>
        <v>0</v>
      </c>
      <c r="G110" s="272"/>
      <c r="H110" s="126"/>
      <c r="I110" s="274">
        <f t="shared" si="124"/>
        <v>0</v>
      </c>
      <c r="J110" s="126"/>
      <c r="K110" s="127"/>
      <c r="L110" s="274">
        <f t="shared" si="125"/>
        <v>0</v>
      </c>
      <c r="M110" s="275"/>
      <c r="N110" s="127"/>
      <c r="O110" s="274">
        <f t="shared" si="126"/>
        <v>0</v>
      </c>
      <c r="P110" s="276"/>
    </row>
    <row r="111" spans="1:16" ht="24" hidden="1" x14ac:dyDescent="0.25">
      <c r="A111" s="67">
        <v>2249</v>
      </c>
      <c r="B111" s="119" t="s">
        <v>128</v>
      </c>
      <c r="C111" s="120">
        <f t="shared" si="98"/>
        <v>0</v>
      </c>
      <c r="D111" s="272">
        <v>0</v>
      </c>
      <c r="E111" s="273"/>
      <c r="F111" s="71">
        <f t="shared" si="123"/>
        <v>0</v>
      </c>
      <c r="G111" s="272"/>
      <c r="H111" s="126"/>
      <c r="I111" s="274">
        <f t="shared" si="124"/>
        <v>0</v>
      </c>
      <c r="J111" s="126"/>
      <c r="K111" s="127"/>
      <c r="L111" s="274">
        <f t="shared" si="125"/>
        <v>0</v>
      </c>
      <c r="M111" s="275"/>
      <c r="N111" s="127"/>
      <c r="O111" s="274">
        <f t="shared" si="126"/>
        <v>0</v>
      </c>
      <c r="P111" s="276"/>
    </row>
    <row r="112" spans="1:16" hidden="1" x14ac:dyDescent="0.25">
      <c r="A112" s="277">
        <v>2250</v>
      </c>
      <c r="B112" s="119" t="s">
        <v>129</v>
      </c>
      <c r="C112" s="120">
        <f t="shared" si="98"/>
        <v>0</v>
      </c>
      <c r="D112" s="278">
        <f>SUM(D113:D115)</f>
        <v>0</v>
      </c>
      <c r="E112" s="279">
        <f t="shared" ref="E112:F112" si="127">SUM(E113:E115)</f>
        <v>0</v>
      </c>
      <c r="F112" s="71">
        <f t="shared" si="127"/>
        <v>0</v>
      </c>
      <c r="G112" s="278">
        <f>SUM(G113:G115)</f>
        <v>0</v>
      </c>
      <c r="H112" s="280">
        <f t="shared" ref="H112:I112" si="128">SUM(H113:H115)</f>
        <v>0</v>
      </c>
      <c r="I112" s="274">
        <f t="shared" si="128"/>
        <v>0</v>
      </c>
      <c r="J112" s="280">
        <f>SUM(J113:J115)</f>
        <v>0</v>
      </c>
      <c r="K112" s="281">
        <f t="shared" ref="K112:L112" si="129">SUM(K113:K115)</f>
        <v>0</v>
      </c>
      <c r="L112" s="274">
        <f t="shared" si="129"/>
        <v>0</v>
      </c>
      <c r="M112" s="120">
        <f>SUM(M113:M115)</f>
        <v>0</v>
      </c>
      <c r="N112" s="281">
        <f t="shared" ref="N112:O112" si="130">SUM(N113:N115)</f>
        <v>0</v>
      </c>
      <c r="O112" s="274">
        <f t="shared" si="130"/>
        <v>0</v>
      </c>
      <c r="P112" s="276"/>
    </row>
    <row r="113" spans="1:16" hidden="1" x14ac:dyDescent="0.25">
      <c r="A113" s="67">
        <v>2251</v>
      </c>
      <c r="B113" s="119" t="s">
        <v>130</v>
      </c>
      <c r="C113" s="120">
        <f t="shared" si="98"/>
        <v>0</v>
      </c>
      <c r="D113" s="272">
        <v>0</v>
      </c>
      <c r="E113" s="273"/>
      <c r="F113" s="71">
        <f t="shared" ref="F113:F115" si="131">D113+E113</f>
        <v>0</v>
      </c>
      <c r="G113" s="272"/>
      <c r="H113" s="126"/>
      <c r="I113" s="274">
        <f t="shared" ref="I113:I115" si="132">G113+H113</f>
        <v>0</v>
      </c>
      <c r="J113" s="126"/>
      <c r="K113" s="127"/>
      <c r="L113" s="274">
        <f t="shared" ref="L113:L115" si="133">J113+K113</f>
        <v>0</v>
      </c>
      <c r="M113" s="275"/>
      <c r="N113" s="127"/>
      <c r="O113" s="274">
        <f t="shared" ref="O113:O115" si="134">M113+N113</f>
        <v>0</v>
      </c>
      <c r="P113" s="276"/>
    </row>
    <row r="114" spans="1:16" ht="24" hidden="1" x14ac:dyDescent="0.25">
      <c r="A114" s="67">
        <v>2252</v>
      </c>
      <c r="B114" s="119" t="s">
        <v>131</v>
      </c>
      <c r="C114" s="120">
        <f t="shared" si="98"/>
        <v>0</v>
      </c>
      <c r="D114" s="272">
        <v>0</v>
      </c>
      <c r="E114" s="273"/>
      <c r="F114" s="71">
        <f t="shared" si="131"/>
        <v>0</v>
      </c>
      <c r="G114" s="272"/>
      <c r="H114" s="126"/>
      <c r="I114" s="274">
        <f t="shared" si="132"/>
        <v>0</v>
      </c>
      <c r="J114" s="126"/>
      <c r="K114" s="127"/>
      <c r="L114" s="274">
        <f t="shared" si="133"/>
        <v>0</v>
      </c>
      <c r="M114" s="275"/>
      <c r="N114" s="127"/>
      <c r="O114" s="274">
        <f t="shared" si="134"/>
        <v>0</v>
      </c>
      <c r="P114" s="276"/>
    </row>
    <row r="115" spans="1:16" ht="24" hidden="1" x14ac:dyDescent="0.25">
      <c r="A115" s="67">
        <v>2259</v>
      </c>
      <c r="B115" s="119" t="s">
        <v>132</v>
      </c>
      <c r="C115" s="120">
        <f t="shared" si="98"/>
        <v>0</v>
      </c>
      <c r="D115" s="272">
        <v>0</v>
      </c>
      <c r="E115" s="273"/>
      <c r="F115" s="71">
        <f t="shared" si="131"/>
        <v>0</v>
      </c>
      <c r="G115" s="272"/>
      <c r="H115" s="126"/>
      <c r="I115" s="274">
        <f t="shared" si="132"/>
        <v>0</v>
      </c>
      <c r="J115" s="126"/>
      <c r="K115" s="127"/>
      <c r="L115" s="274">
        <f t="shared" si="133"/>
        <v>0</v>
      </c>
      <c r="M115" s="275"/>
      <c r="N115" s="127"/>
      <c r="O115" s="274">
        <f t="shared" si="134"/>
        <v>0</v>
      </c>
      <c r="P115" s="276"/>
    </row>
    <row r="116" spans="1:16" hidden="1" x14ac:dyDescent="0.25">
      <c r="A116" s="277">
        <v>2260</v>
      </c>
      <c r="B116" s="119" t="s">
        <v>133</v>
      </c>
      <c r="C116" s="120">
        <f t="shared" si="98"/>
        <v>0</v>
      </c>
      <c r="D116" s="278">
        <f>SUM(D117:D121)</f>
        <v>0</v>
      </c>
      <c r="E116" s="279">
        <f t="shared" ref="E116:F116" si="135">SUM(E117:E121)</f>
        <v>0</v>
      </c>
      <c r="F116" s="71">
        <f t="shared" si="135"/>
        <v>0</v>
      </c>
      <c r="G116" s="278">
        <f>SUM(G117:G121)</f>
        <v>0</v>
      </c>
      <c r="H116" s="280">
        <f t="shared" ref="H116:I116" si="136">SUM(H117:H121)</f>
        <v>0</v>
      </c>
      <c r="I116" s="274">
        <f t="shared" si="136"/>
        <v>0</v>
      </c>
      <c r="J116" s="280">
        <f>SUM(J117:J121)</f>
        <v>0</v>
      </c>
      <c r="K116" s="281">
        <f t="shared" ref="K116:L116" si="137">SUM(K117:K121)</f>
        <v>0</v>
      </c>
      <c r="L116" s="274">
        <f t="shared" si="137"/>
        <v>0</v>
      </c>
      <c r="M116" s="120">
        <f>SUM(M117:M121)</f>
        <v>0</v>
      </c>
      <c r="N116" s="281">
        <f t="shared" ref="N116:O116" si="138">SUM(N117:N121)</f>
        <v>0</v>
      </c>
      <c r="O116" s="274">
        <f t="shared" si="138"/>
        <v>0</v>
      </c>
      <c r="P116" s="276"/>
    </row>
    <row r="117" spans="1:16" hidden="1" x14ac:dyDescent="0.25">
      <c r="A117" s="67">
        <v>2261</v>
      </c>
      <c r="B117" s="119" t="s">
        <v>134</v>
      </c>
      <c r="C117" s="120">
        <f t="shared" si="98"/>
        <v>0</v>
      </c>
      <c r="D117" s="272">
        <v>0</v>
      </c>
      <c r="E117" s="273"/>
      <c r="F117" s="71">
        <f t="shared" ref="F117:F121" si="139">D117+E117</f>
        <v>0</v>
      </c>
      <c r="G117" s="272"/>
      <c r="H117" s="126"/>
      <c r="I117" s="274">
        <f t="shared" ref="I117:I121" si="140">G117+H117</f>
        <v>0</v>
      </c>
      <c r="J117" s="126"/>
      <c r="K117" s="127"/>
      <c r="L117" s="274">
        <f t="shared" ref="L117:L121" si="141">J117+K117</f>
        <v>0</v>
      </c>
      <c r="M117" s="275"/>
      <c r="N117" s="127"/>
      <c r="O117" s="274">
        <f t="shared" ref="O117:O121" si="142">M117+N117</f>
        <v>0</v>
      </c>
      <c r="P117" s="276"/>
    </row>
    <row r="118" spans="1:16" hidden="1" x14ac:dyDescent="0.25">
      <c r="A118" s="67">
        <v>2262</v>
      </c>
      <c r="B118" s="119" t="s">
        <v>135</v>
      </c>
      <c r="C118" s="120">
        <f t="shared" si="98"/>
        <v>0</v>
      </c>
      <c r="D118" s="272">
        <v>0</v>
      </c>
      <c r="E118" s="273"/>
      <c r="F118" s="71">
        <f t="shared" si="139"/>
        <v>0</v>
      </c>
      <c r="G118" s="272"/>
      <c r="H118" s="126"/>
      <c r="I118" s="274">
        <f t="shared" si="140"/>
        <v>0</v>
      </c>
      <c r="J118" s="126"/>
      <c r="K118" s="127"/>
      <c r="L118" s="274">
        <f t="shared" si="141"/>
        <v>0</v>
      </c>
      <c r="M118" s="275"/>
      <c r="N118" s="127"/>
      <c r="O118" s="274">
        <f t="shared" si="142"/>
        <v>0</v>
      </c>
      <c r="P118" s="276"/>
    </row>
    <row r="119" spans="1:16" hidden="1" x14ac:dyDescent="0.25">
      <c r="A119" s="67">
        <v>2263</v>
      </c>
      <c r="B119" s="119" t="s">
        <v>136</v>
      </c>
      <c r="C119" s="120">
        <f t="shared" si="98"/>
        <v>0</v>
      </c>
      <c r="D119" s="272">
        <v>0</v>
      </c>
      <c r="E119" s="273"/>
      <c r="F119" s="71">
        <f t="shared" si="139"/>
        <v>0</v>
      </c>
      <c r="G119" s="272"/>
      <c r="H119" s="126"/>
      <c r="I119" s="274">
        <f t="shared" si="140"/>
        <v>0</v>
      </c>
      <c r="J119" s="126"/>
      <c r="K119" s="127"/>
      <c r="L119" s="274">
        <f t="shared" si="141"/>
        <v>0</v>
      </c>
      <c r="M119" s="275"/>
      <c r="N119" s="127"/>
      <c r="O119" s="274">
        <f t="shared" si="142"/>
        <v>0</v>
      </c>
      <c r="P119" s="276"/>
    </row>
    <row r="120" spans="1:16" ht="24" hidden="1" x14ac:dyDescent="0.25">
      <c r="A120" s="67">
        <v>2264</v>
      </c>
      <c r="B120" s="119" t="s">
        <v>137</v>
      </c>
      <c r="C120" s="120">
        <f t="shared" si="98"/>
        <v>0</v>
      </c>
      <c r="D120" s="272">
        <v>0</v>
      </c>
      <c r="E120" s="273"/>
      <c r="F120" s="71">
        <f t="shared" si="139"/>
        <v>0</v>
      </c>
      <c r="G120" s="272"/>
      <c r="H120" s="126"/>
      <c r="I120" s="274">
        <f t="shared" si="140"/>
        <v>0</v>
      </c>
      <c r="J120" s="126"/>
      <c r="K120" s="127"/>
      <c r="L120" s="274">
        <f t="shared" si="141"/>
        <v>0</v>
      </c>
      <c r="M120" s="275"/>
      <c r="N120" s="127"/>
      <c r="O120" s="274">
        <f t="shared" si="142"/>
        <v>0</v>
      </c>
      <c r="P120" s="276"/>
    </row>
    <row r="121" spans="1:16" hidden="1" x14ac:dyDescent="0.25">
      <c r="A121" s="67">
        <v>2269</v>
      </c>
      <c r="B121" s="119" t="s">
        <v>138</v>
      </c>
      <c r="C121" s="120">
        <f t="shared" si="98"/>
        <v>0</v>
      </c>
      <c r="D121" s="272">
        <v>0</v>
      </c>
      <c r="E121" s="273"/>
      <c r="F121" s="71">
        <f t="shared" si="139"/>
        <v>0</v>
      </c>
      <c r="G121" s="272"/>
      <c r="H121" s="126"/>
      <c r="I121" s="274">
        <f t="shared" si="140"/>
        <v>0</v>
      </c>
      <c r="J121" s="126"/>
      <c r="K121" s="127"/>
      <c r="L121" s="274">
        <f t="shared" si="141"/>
        <v>0</v>
      </c>
      <c r="M121" s="275"/>
      <c r="N121" s="127"/>
      <c r="O121" s="274">
        <f t="shared" si="142"/>
        <v>0</v>
      </c>
      <c r="P121" s="276"/>
    </row>
    <row r="122" spans="1:16" hidden="1" x14ac:dyDescent="0.25">
      <c r="A122" s="277">
        <v>2270</v>
      </c>
      <c r="B122" s="119" t="s">
        <v>139</v>
      </c>
      <c r="C122" s="120">
        <f t="shared" si="98"/>
        <v>0</v>
      </c>
      <c r="D122" s="278">
        <f>SUM(D123:D127)</f>
        <v>0</v>
      </c>
      <c r="E122" s="279">
        <f t="shared" ref="E122:F122" si="143">SUM(E123:E127)</f>
        <v>0</v>
      </c>
      <c r="F122" s="71">
        <f t="shared" si="143"/>
        <v>0</v>
      </c>
      <c r="G122" s="278">
        <f>SUM(G123:G127)</f>
        <v>0</v>
      </c>
      <c r="H122" s="280">
        <f t="shared" ref="H122:I122" si="144">SUM(H123:H127)</f>
        <v>0</v>
      </c>
      <c r="I122" s="274">
        <f t="shared" si="144"/>
        <v>0</v>
      </c>
      <c r="J122" s="280">
        <f>SUM(J123:J127)</f>
        <v>0</v>
      </c>
      <c r="K122" s="281">
        <f t="shared" ref="K122:L122" si="145">SUM(K123:K127)</f>
        <v>0</v>
      </c>
      <c r="L122" s="274">
        <f t="shared" si="145"/>
        <v>0</v>
      </c>
      <c r="M122" s="120">
        <f>SUM(M123:M127)</f>
        <v>0</v>
      </c>
      <c r="N122" s="281">
        <f t="shared" ref="N122:O122" si="146">SUM(N123:N127)</f>
        <v>0</v>
      </c>
      <c r="O122" s="274">
        <f t="shared" si="146"/>
        <v>0</v>
      </c>
      <c r="P122" s="276"/>
    </row>
    <row r="123" spans="1:16" hidden="1" x14ac:dyDescent="0.25">
      <c r="A123" s="67">
        <v>2272</v>
      </c>
      <c r="B123" s="296" t="s">
        <v>140</v>
      </c>
      <c r="C123" s="120">
        <f t="shared" si="98"/>
        <v>0</v>
      </c>
      <c r="D123" s="272">
        <v>0</v>
      </c>
      <c r="E123" s="273"/>
      <c r="F123" s="71">
        <f t="shared" ref="F123:F127" si="147">D123+E123</f>
        <v>0</v>
      </c>
      <c r="G123" s="272"/>
      <c r="H123" s="126"/>
      <c r="I123" s="274">
        <f t="shared" ref="I123:I127" si="148">G123+H123</f>
        <v>0</v>
      </c>
      <c r="J123" s="126"/>
      <c r="K123" s="127"/>
      <c r="L123" s="274">
        <f t="shared" ref="L123:L127" si="149">J123+K123</f>
        <v>0</v>
      </c>
      <c r="M123" s="275"/>
      <c r="N123" s="127"/>
      <c r="O123" s="274">
        <f t="shared" ref="O123:O127" si="150">M123+N123</f>
        <v>0</v>
      </c>
      <c r="P123" s="276"/>
    </row>
    <row r="124" spans="1:16" ht="24" hidden="1" x14ac:dyDescent="0.25">
      <c r="A124" s="67">
        <v>2274</v>
      </c>
      <c r="B124" s="297" t="s">
        <v>141</v>
      </c>
      <c r="C124" s="120">
        <f t="shared" si="98"/>
        <v>0</v>
      </c>
      <c r="D124" s="272">
        <v>0</v>
      </c>
      <c r="E124" s="273"/>
      <c r="F124" s="71">
        <f t="shared" si="147"/>
        <v>0</v>
      </c>
      <c r="G124" s="272"/>
      <c r="H124" s="126"/>
      <c r="I124" s="274">
        <f t="shared" si="148"/>
        <v>0</v>
      </c>
      <c r="J124" s="126"/>
      <c r="K124" s="127"/>
      <c r="L124" s="274">
        <f t="shared" si="149"/>
        <v>0</v>
      </c>
      <c r="M124" s="275"/>
      <c r="N124" s="127"/>
      <c r="O124" s="274">
        <f t="shared" si="150"/>
        <v>0</v>
      </c>
      <c r="P124" s="276"/>
    </row>
    <row r="125" spans="1:16" ht="24" hidden="1" x14ac:dyDescent="0.25">
      <c r="A125" s="67">
        <v>2275</v>
      </c>
      <c r="B125" s="119" t="s">
        <v>142</v>
      </c>
      <c r="C125" s="120">
        <f t="shared" si="98"/>
        <v>0</v>
      </c>
      <c r="D125" s="272">
        <v>0</v>
      </c>
      <c r="E125" s="273"/>
      <c r="F125" s="71">
        <f t="shared" si="147"/>
        <v>0</v>
      </c>
      <c r="G125" s="272"/>
      <c r="H125" s="126"/>
      <c r="I125" s="274">
        <f t="shared" si="148"/>
        <v>0</v>
      </c>
      <c r="J125" s="126"/>
      <c r="K125" s="127"/>
      <c r="L125" s="274">
        <f t="shared" si="149"/>
        <v>0</v>
      </c>
      <c r="M125" s="275"/>
      <c r="N125" s="127"/>
      <c r="O125" s="274">
        <f t="shared" si="150"/>
        <v>0</v>
      </c>
      <c r="P125" s="276"/>
    </row>
    <row r="126" spans="1:16" ht="36" hidden="1" x14ac:dyDescent="0.25">
      <c r="A126" s="67">
        <v>2276</v>
      </c>
      <c r="B126" s="119" t="s">
        <v>143</v>
      </c>
      <c r="C126" s="120">
        <f t="shared" si="98"/>
        <v>0</v>
      </c>
      <c r="D126" s="272">
        <v>0</v>
      </c>
      <c r="E126" s="273"/>
      <c r="F126" s="71">
        <f t="shared" si="147"/>
        <v>0</v>
      </c>
      <c r="G126" s="272"/>
      <c r="H126" s="126"/>
      <c r="I126" s="274">
        <f t="shared" si="148"/>
        <v>0</v>
      </c>
      <c r="J126" s="126"/>
      <c r="K126" s="127"/>
      <c r="L126" s="274">
        <f t="shared" si="149"/>
        <v>0</v>
      </c>
      <c r="M126" s="275"/>
      <c r="N126" s="127"/>
      <c r="O126" s="274">
        <f t="shared" si="150"/>
        <v>0</v>
      </c>
      <c r="P126" s="276"/>
    </row>
    <row r="127" spans="1:16" ht="24" hidden="1" x14ac:dyDescent="0.25">
      <c r="A127" s="67">
        <v>2279</v>
      </c>
      <c r="B127" s="119" t="s">
        <v>144</v>
      </c>
      <c r="C127" s="120">
        <f t="shared" si="98"/>
        <v>0</v>
      </c>
      <c r="D127" s="272">
        <v>0</v>
      </c>
      <c r="E127" s="273"/>
      <c r="F127" s="71">
        <f t="shared" si="147"/>
        <v>0</v>
      </c>
      <c r="G127" s="272"/>
      <c r="H127" s="126"/>
      <c r="I127" s="274">
        <f t="shared" si="148"/>
        <v>0</v>
      </c>
      <c r="J127" s="126"/>
      <c r="K127" s="127"/>
      <c r="L127" s="274">
        <f t="shared" si="149"/>
        <v>0</v>
      </c>
      <c r="M127" s="275"/>
      <c r="N127" s="127"/>
      <c r="O127" s="274">
        <f t="shared" si="150"/>
        <v>0</v>
      </c>
      <c r="P127" s="276"/>
    </row>
    <row r="128" spans="1:16" ht="24" hidden="1" x14ac:dyDescent="0.25">
      <c r="A128" s="630">
        <v>2280</v>
      </c>
      <c r="B128" s="107" t="s">
        <v>145</v>
      </c>
      <c r="C128" s="108">
        <f t="shared" si="98"/>
        <v>0</v>
      </c>
      <c r="D128" s="289">
        <f t="shared" ref="D128:O128" si="151">SUM(D129)</f>
        <v>0</v>
      </c>
      <c r="E128" s="290">
        <f t="shared" si="151"/>
        <v>0</v>
      </c>
      <c r="F128" s="268">
        <f t="shared" si="151"/>
        <v>0</v>
      </c>
      <c r="G128" s="289">
        <f t="shared" si="151"/>
        <v>0</v>
      </c>
      <c r="H128" s="291">
        <f t="shared" si="151"/>
        <v>0</v>
      </c>
      <c r="I128" s="269">
        <f t="shared" si="151"/>
        <v>0</v>
      </c>
      <c r="J128" s="291">
        <f t="shared" si="151"/>
        <v>0</v>
      </c>
      <c r="K128" s="292">
        <f t="shared" si="151"/>
        <v>0</v>
      </c>
      <c r="L128" s="269">
        <f t="shared" si="151"/>
        <v>0</v>
      </c>
      <c r="M128" s="120">
        <f t="shared" si="151"/>
        <v>0</v>
      </c>
      <c r="N128" s="281">
        <f t="shared" si="151"/>
        <v>0</v>
      </c>
      <c r="O128" s="274">
        <f t="shared" si="151"/>
        <v>0</v>
      </c>
      <c r="P128" s="276"/>
    </row>
    <row r="129" spans="1:16" ht="24" hidden="1" x14ac:dyDescent="0.25">
      <c r="A129" s="67">
        <v>2283</v>
      </c>
      <c r="B129" s="119" t="s">
        <v>146</v>
      </c>
      <c r="C129" s="120">
        <f t="shared" si="98"/>
        <v>0</v>
      </c>
      <c r="D129" s="272">
        <v>0</v>
      </c>
      <c r="E129" s="273"/>
      <c r="F129" s="71">
        <f>D129+E129</f>
        <v>0</v>
      </c>
      <c r="G129" s="272"/>
      <c r="H129" s="126"/>
      <c r="I129" s="274">
        <f>G129+H129</f>
        <v>0</v>
      </c>
      <c r="J129" s="126"/>
      <c r="K129" s="127"/>
      <c r="L129" s="274">
        <f>J129+K129</f>
        <v>0</v>
      </c>
      <c r="M129" s="275"/>
      <c r="N129" s="127"/>
      <c r="O129" s="274">
        <f>M129+N129</f>
        <v>0</v>
      </c>
      <c r="P129" s="276"/>
    </row>
    <row r="130" spans="1:16" ht="38.25" hidden="1" customHeight="1" x14ac:dyDescent="0.25">
      <c r="A130" s="90">
        <v>2300</v>
      </c>
      <c r="B130" s="251" t="s">
        <v>147</v>
      </c>
      <c r="C130" s="91">
        <f t="shared" si="98"/>
        <v>0</v>
      </c>
      <c r="D130" s="252">
        <f>SUM(D131,D136,D140,D141,D144,D151,D159,D160,D163)</f>
        <v>0</v>
      </c>
      <c r="E130" s="253">
        <f t="shared" ref="E130:F130" si="152">SUM(E131,E136,E140,E141,E144,E151,E159,E160,E163)</f>
        <v>0</v>
      </c>
      <c r="F130" s="94">
        <f t="shared" si="152"/>
        <v>0</v>
      </c>
      <c r="G130" s="252">
        <f>SUM(G131,G136,G140,G141,G144,G151,G159,G160,G163)</f>
        <v>0</v>
      </c>
      <c r="H130" s="103">
        <f t="shared" ref="H130:I130" si="153">SUM(H131,H136,H140,H141,H144,H151,H159,H160,H163)</f>
        <v>0</v>
      </c>
      <c r="I130" s="105">
        <f t="shared" si="153"/>
        <v>0</v>
      </c>
      <c r="J130" s="103">
        <f>SUM(J131,J136,J140,J141,J144,J151,J159,J160,J163)</f>
        <v>0</v>
      </c>
      <c r="K130" s="104">
        <f t="shared" ref="K130:L130" si="154">SUM(K131,K136,K140,K141,K144,K151,K159,K160,K163)</f>
        <v>0</v>
      </c>
      <c r="L130" s="105">
        <f t="shared" si="154"/>
        <v>0</v>
      </c>
      <c r="M130" s="91">
        <f>SUM(M131,M136,M140,M141,M144,M151,M159,M160,M163)</f>
        <v>0</v>
      </c>
      <c r="N130" s="104">
        <f t="shared" ref="N130:O130" si="155">SUM(N131,N136,N140,N141,N144,N151,N159,N160,N163)</f>
        <v>0</v>
      </c>
      <c r="O130" s="105">
        <f t="shared" si="155"/>
        <v>0</v>
      </c>
      <c r="P130" s="287"/>
    </row>
    <row r="131" spans="1:16" ht="24" hidden="1" x14ac:dyDescent="0.25">
      <c r="A131" s="630">
        <v>2310</v>
      </c>
      <c r="B131" s="107" t="s">
        <v>148</v>
      </c>
      <c r="C131" s="108">
        <f t="shared" si="98"/>
        <v>0</v>
      </c>
      <c r="D131" s="289">
        <f t="shared" ref="D131:O131" si="156">SUM(D132:D135)</f>
        <v>0</v>
      </c>
      <c r="E131" s="290">
        <f t="shared" si="156"/>
        <v>0</v>
      </c>
      <c r="F131" s="268">
        <f t="shared" si="156"/>
        <v>0</v>
      </c>
      <c r="G131" s="289">
        <f t="shared" si="156"/>
        <v>0</v>
      </c>
      <c r="H131" s="291">
        <f t="shared" si="156"/>
        <v>0</v>
      </c>
      <c r="I131" s="269">
        <f t="shared" si="156"/>
        <v>0</v>
      </c>
      <c r="J131" s="291">
        <f t="shared" si="156"/>
        <v>0</v>
      </c>
      <c r="K131" s="292">
        <f t="shared" si="156"/>
        <v>0</v>
      </c>
      <c r="L131" s="269">
        <f t="shared" si="156"/>
        <v>0</v>
      </c>
      <c r="M131" s="108">
        <f t="shared" si="156"/>
        <v>0</v>
      </c>
      <c r="N131" s="292">
        <f t="shared" si="156"/>
        <v>0</v>
      </c>
      <c r="O131" s="269">
        <f t="shared" si="156"/>
        <v>0</v>
      </c>
      <c r="P131" s="271"/>
    </row>
    <row r="132" spans="1:16" hidden="1" x14ac:dyDescent="0.25">
      <c r="A132" s="67">
        <v>2311</v>
      </c>
      <c r="B132" s="119" t="s">
        <v>149</v>
      </c>
      <c r="C132" s="120">
        <f t="shared" si="98"/>
        <v>0</v>
      </c>
      <c r="D132" s="272">
        <v>0</v>
      </c>
      <c r="E132" s="273"/>
      <c r="F132" s="71">
        <f t="shared" ref="F132:F135" si="157">D132+E132</f>
        <v>0</v>
      </c>
      <c r="G132" s="272"/>
      <c r="H132" s="126"/>
      <c r="I132" s="274">
        <f t="shared" ref="I132:I135" si="158">G132+H132</f>
        <v>0</v>
      </c>
      <c r="J132" s="126"/>
      <c r="K132" s="127"/>
      <c r="L132" s="274">
        <f t="shared" ref="L132:L135" si="159">J132+K132</f>
        <v>0</v>
      </c>
      <c r="M132" s="275"/>
      <c r="N132" s="127"/>
      <c r="O132" s="274">
        <f t="shared" ref="O132:O135" si="160">M132+N132</f>
        <v>0</v>
      </c>
      <c r="P132" s="276"/>
    </row>
    <row r="133" spans="1:16" hidden="1" x14ac:dyDescent="0.25">
      <c r="A133" s="67">
        <v>2312</v>
      </c>
      <c r="B133" s="119" t="s">
        <v>150</v>
      </c>
      <c r="C133" s="120">
        <f t="shared" si="98"/>
        <v>0</v>
      </c>
      <c r="D133" s="272">
        <v>0</v>
      </c>
      <c r="E133" s="273"/>
      <c r="F133" s="71">
        <f t="shared" si="157"/>
        <v>0</v>
      </c>
      <c r="G133" s="272"/>
      <c r="H133" s="126"/>
      <c r="I133" s="274">
        <f t="shared" si="158"/>
        <v>0</v>
      </c>
      <c r="J133" s="126"/>
      <c r="K133" s="127"/>
      <c r="L133" s="274">
        <f t="shared" si="159"/>
        <v>0</v>
      </c>
      <c r="M133" s="275"/>
      <c r="N133" s="127"/>
      <c r="O133" s="274">
        <f t="shared" si="160"/>
        <v>0</v>
      </c>
      <c r="P133" s="276"/>
    </row>
    <row r="134" spans="1:16" hidden="1" x14ac:dyDescent="0.25">
      <c r="A134" s="67">
        <v>2313</v>
      </c>
      <c r="B134" s="119" t="s">
        <v>151</v>
      </c>
      <c r="C134" s="120">
        <f t="shared" si="98"/>
        <v>0</v>
      </c>
      <c r="D134" s="272">
        <v>0</v>
      </c>
      <c r="E134" s="273"/>
      <c r="F134" s="71">
        <f t="shared" si="157"/>
        <v>0</v>
      </c>
      <c r="G134" s="272"/>
      <c r="H134" s="126"/>
      <c r="I134" s="274">
        <f t="shared" si="158"/>
        <v>0</v>
      </c>
      <c r="J134" s="126"/>
      <c r="K134" s="127"/>
      <c r="L134" s="274">
        <f t="shared" si="159"/>
        <v>0</v>
      </c>
      <c r="M134" s="275"/>
      <c r="N134" s="127"/>
      <c r="O134" s="274">
        <f t="shared" si="160"/>
        <v>0</v>
      </c>
      <c r="P134" s="276"/>
    </row>
    <row r="135" spans="1:16" ht="36" hidden="1" customHeight="1" x14ac:dyDescent="0.25">
      <c r="A135" s="67">
        <v>2314</v>
      </c>
      <c r="B135" s="119" t="s">
        <v>152</v>
      </c>
      <c r="C135" s="120">
        <f t="shared" si="98"/>
        <v>0</v>
      </c>
      <c r="D135" s="272">
        <v>0</v>
      </c>
      <c r="E135" s="273"/>
      <c r="F135" s="71">
        <f t="shared" si="157"/>
        <v>0</v>
      </c>
      <c r="G135" s="272"/>
      <c r="H135" s="126"/>
      <c r="I135" s="274">
        <f t="shared" si="158"/>
        <v>0</v>
      </c>
      <c r="J135" s="126"/>
      <c r="K135" s="127"/>
      <c r="L135" s="274">
        <f t="shared" si="159"/>
        <v>0</v>
      </c>
      <c r="M135" s="275"/>
      <c r="N135" s="127"/>
      <c r="O135" s="274">
        <f t="shared" si="160"/>
        <v>0</v>
      </c>
      <c r="P135" s="276"/>
    </row>
    <row r="136" spans="1:16" hidden="1" x14ac:dyDescent="0.25">
      <c r="A136" s="277">
        <v>2320</v>
      </c>
      <c r="B136" s="119" t="s">
        <v>153</v>
      </c>
      <c r="C136" s="120">
        <f t="shared" si="98"/>
        <v>0</v>
      </c>
      <c r="D136" s="278">
        <f>SUM(D137:D139)</f>
        <v>0</v>
      </c>
      <c r="E136" s="279">
        <f t="shared" ref="E136:F136" si="161">SUM(E137:E139)</f>
        <v>0</v>
      </c>
      <c r="F136" s="71">
        <f t="shared" si="161"/>
        <v>0</v>
      </c>
      <c r="G136" s="278">
        <f>SUM(G137:G139)</f>
        <v>0</v>
      </c>
      <c r="H136" s="280">
        <f t="shared" ref="H136:I136" si="162">SUM(H137:H139)</f>
        <v>0</v>
      </c>
      <c r="I136" s="274">
        <f t="shared" si="162"/>
        <v>0</v>
      </c>
      <c r="J136" s="280">
        <f>SUM(J137:J139)</f>
        <v>0</v>
      </c>
      <c r="K136" s="281">
        <f t="shared" ref="K136:L136" si="163">SUM(K137:K139)</f>
        <v>0</v>
      </c>
      <c r="L136" s="274">
        <f t="shared" si="163"/>
        <v>0</v>
      </c>
      <c r="M136" s="120">
        <f>SUM(M137:M139)</f>
        <v>0</v>
      </c>
      <c r="N136" s="281">
        <f t="shared" ref="N136:O136" si="164">SUM(N137:N139)</f>
        <v>0</v>
      </c>
      <c r="O136" s="274">
        <f t="shared" si="164"/>
        <v>0</v>
      </c>
      <c r="P136" s="276"/>
    </row>
    <row r="137" spans="1:16" hidden="1" x14ac:dyDescent="0.25">
      <c r="A137" s="67">
        <v>2321</v>
      </c>
      <c r="B137" s="119" t="s">
        <v>154</v>
      </c>
      <c r="C137" s="120">
        <f t="shared" si="98"/>
        <v>0</v>
      </c>
      <c r="D137" s="272">
        <v>0</v>
      </c>
      <c r="E137" s="273"/>
      <c r="F137" s="71">
        <f t="shared" ref="F137:F140" si="165">D137+E137</f>
        <v>0</v>
      </c>
      <c r="G137" s="272"/>
      <c r="H137" s="126"/>
      <c r="I137" s="274">
        <f t="shared" ref="I137:I140" si="166">G137+H137</f>
        <v>0</v>
      </c>
      <c r="J137" s="126"/>
      <c r="K137" s="127"/>
      <c r="L137" s="274">
        <f t="shared" ref="L137:L140" si="167">J137+K137</f>
        <v>0</v>
      </c>
      <c r="M137" s="275"/>
      <c r="N137" s="127"/>
      <c r="O137" s="274">
        <f t="shared" ref="O137:O140" si="168">M137+N137</f>
        <v>0</v>
      </c>
      <c r="P137" s="276"/>
    </row>
    <row r="138" spans="1:16" hidden="1" x14ac:dyDescent="0.25">
      <c r="A138" s="67">
        <v>2322</v>
      </c>
      <c r="B138" s="119" t="s">
        <v>155</v>
      </c>
      <c r="C138" s="120">
        <f t="shared" si="98"/>
        <v>0</v>
      </c>
      <c r="D138" s="272">
        <v>0</v>
      </c>
      <c r="E138" s="273"/>
      <c r="F138" s="71">
        <f t="shared" si="165"/>
        <v>0</v>
      </c>
      <c r="G138" s="272"/>
      <c r="H138" s="126"/>
      <c r="I138" s="274">
        <f t="shared" si="166"/>
        <v>0</v>
      </c>
      <c r="J138" s="126"/>
      <c r="K138" s="127"/>
      <c r="L138" s="274">
        <f t="shared" si="167"/>
        <v>0</v>
      </c>
      <c r="M138" s="275"/>
      <c r="N138" s="127"/>
      <c r="O138" s="274">
        <f t="shared" si="168"/>
        <v>0</v>
      </c>
      <c r="P138" s="276"/>
    </row>
    <row r="139" spans="1:16" ht="10.5" hidden="1" customHeight="1" x14ac:dyDescent="0.25">
      <c r="A139" s="67">
        <v>2329</v>
      </c>
      <c r="B139" s="119" t="s">
        <v>156</v>
      </c>
      <c r="C139" s="120">
        <f t="shared" si="98"/>
        <v>0</v>
      </c>
      <c r="D139" s="272">
        <v>0</v>
      </c>
      <c r="E139" s="273"/>
      <c r="F139" s="71">
        <f t="shared" si="165"/>
        <v>0</v>
      </c>
      <c r="G139" s="272"/>
      <c r="H139" s="126"/>
      <c r="I139" s="274">
        <f t="shared" si="166"/>
        <v>0</v>
      </c>
      <c r="J139" s="126"/>
      <c r="K139" s="127"/>
      <c r="L139" s="274">
        <f t="shared" si="167"/>
        <v>0</v>
      </c>
      <c r="M139" s="275"/>
      <c r="N139" s="127"/>
      <c r="O139" s="274">
        <f t="shared" si="168"/>
        <v>0</v>
      </c>
      <c r="P139" s="276"/>
    </row>
    <row r="140" spans="1:16" hidden="1" x14ac:dyDescent="0.25">
      <c r="A140" s="277">
        <v>2330</v>
      </c>
      <c r="B140" s="119" t="s">
        <v>157</v>
      </c>
      <c r="C140" s="120">
        <f t="shared" si="98"/>
        <v>0</v>
      </c>
      <c r="D140" s="272">
        <v>0</v>
      </c>
      <c r="E140" s="273"/>
      <c r="F140" s="71">
        <f t="shared" si="165"/>
        <v>0</v>
      </c>
      <c r="G140" s="272"/>
      <c r="H140" s="126"/>
      <c r="I140" s="274">
        <f t="shared" si="166"/>
        <v>0</v>
      </c>
      <c r="J140" s="126"/>
      <c r="K140" s="127"/>
      <c r="L140" s="274">
        <f t="shared" si="167"/>
        <v>0</v>
      </c>
      <c r="M140" s="275"/>
      <c r="N140" s="127"/>
      <c r="O140" s="274">
        <f t="shared" si="168"/>
        <v>0</v>
      </c>
      <c r="P140" s="276"/>
    </row>
    <row r="141" spans="1:16" ht="48" hidden="1" x14ac:dyDescent="0.25">
      <c r="A141" s="277">
        <v>2340</v>
      </c>
      <c r="B141" s="119" t="s">
        <v>158</v>
      </c>
      <c r="C141" s="120">
        <f t="shared" si="98"/>
        <v>0</v>
      </c>
      <c r="D141" s="278">
        <f>SUM(D142:D143)</f>
        <v>0</v>
      </c>
      <c r="E141" s="279">
        <f t="shared" ref="E141:F141" si="169">SUM(E142:E143)</f>
        <v>0</v>
      </c>
      <c r="F141" s="71">
        <f t="shared" si="169"/>
        <v>0</v>
      </c>
      <c r="G141" s="278">
        <f>SUM(G142:G143)</f>
        <v>0</v>
      </c>
      <c r="H141" s="280">
        <f t="shared" ref="H141:I141" si="170">SUM(H142:H143)</f>
        <v>0</v>
      </c>
      <c r="I141" s="274">
        <f t="shared" si="170"/>
        <v>0</v>
      </c>
      <c r="J141" s="280">
        <f>SUM(J142:J143)</f>
        <v>0</v>
      </c>
      <c r="K141" s="281">
        <f t="shared" ref="K141:L141" si="171">SUM(K142:K143)</f>
        <v>0</v>
      </c>
      <c r="L141" s="274">
        <f t="shared" si="171"/>
        <v>0</v>
      </c>
      <c r="M141" s="120">
        <f>SUM(M142:M143)</f>
        <v>0</v>
      </c>
      <c r="N141" s="281">
        <f t="shared" ref="N141:O141" si="172">SUM(N142:N143)</f>
        <v>0</v>
      </c>
      <c r="O141" s="274">
        <f t="shared" si="172"/>
        <v>0</v>
      </c>
      <c r="P141" s="276"/>
    </row>
    <row r="142" spans="1:16" hidden="1" x14ac:dyDescent="0.25">
      <c r="A142" s="67">
        <v>2341</v>
      </c>
      <c r="B142" s="119" t="s">
        <v>159</v>
      </c>
      <c r="C142" s="120">
        <f t="shared" si="98"/>
        <v>0</v>
      </c>
      <c r="D142" s="272">
        <v>0</v>
      </c>
      <c r="E142" s="273"/>
      <c r="F142" s="71">
        <f t="shared" ref="F142:F143" si="173">D142+E142</f>
        <v>0</v>
      </c>
      <c r="G142" s="272"/>
      <c r="H142" s="126"/>
      <c r="I142" s="274">
        <f t="shared" ref="I142:I143" si="174">G142+H142</f>
        <v>0</v>
      </c>
      <c r="J142" s="126"/>
      <c r="K142" s="127"/>
      <c r="L142" s="274">
        <f t="shared" ref="L142:L143" si="175">J142+K142</f>
        <v>0</v>
      </c>
      <c r="M142" s="275"/>
      <c r="N142" s="127"/>
      <c r="O142" s="274">
        <f t="shared" ref="O142:O143" si="176">M142+N142</f>
        <v>0</v>
      </c>
      <c r="P142" s="276"/>
    </row>
    <row r="143" spans="1:16" ht="24" hidden="1" x14ac:dyDescent="0.25">
      <c r="A143" s="67">
        <v>2344</v>
      </c>
      <c r="B143" s="119" t="s">
        <v>160</v>
      </c>
      <c r="C143" s="120">
        <f t="shared" si="98"/>
        <v>0</v>
      </c>
      <c r="D143" s="272">
        <v>0</v>
      </c>
      <c r="E143" s="273"/>
      <c r="F143" s="71">
        <f t="shared" si="173"/>
        <v>0</v>
      </c>
      <c r="G143" s="272"/>
      <c r="H143" s="126"/>
      <c r="I143" s="274">
        <f t="shared" si="174"/>
        <v>0</v>
      </c>
      <c r="J143" s="126"/>
      <c r="K143" s="127"/>
      <c r="L143" s="274">
        <f t="shared" si="175"/>
        <v>0</v>
      </c>
      <c r="M143" s="275"/>
      <c r="N143" s="127"/>
      <c r="O143" s="274">
        <f t="shared" si="176"/>
        <v>0</v>
      </c>
      <c r="P143" s="276"/>
    </row>
    <row r="144" spans="1:16" ht="24" hidden="1" x14ac:dyDescent="0.25">
      <c r="A144" s="258">
        <v>2350</v>
      </c>
      <c r="B144" s="191" t="s">
        <v>161</v>
      </c>
      <c r="C144" s="199">
        <f t="shared" si="98"/>
        <v>0</v>
      </c>
      <c r="D144" s="259">
        <f>SUM(D145:D150)</f>
        <v>0</v>
      </c>
      <c r="E144" s="260">
        <f t="shared" ref="E144:F144" si="177">SUM(E145:E150)</f>
        <v>0</v>
      </c>
      <c r="F144" s="261">
        <f t="shared" si="177"/>
        <v>0</v>
      </c>
      <c r="G144" s="259">
        <f>SUM(G145:G150)</f>
        <v>0</v>
      </c>
      <c r="H144" s="262">
        <f t="shared" ref="H144:I144" si="178">SUM(H145:H150)</f>
        <v>0</v>
      </c>
      <c r="I144" s="263">
        <f t="shared" si="178"/>
        <v>0</v>
      </c>
      <c r="J144" s="262">
        <f>SUM(J145:J150)</f>
        <v>0</v>
      </c>
      <c r="K144" s="264">
        <f t="shared" ref="K144:L144" si="179">SUM(K145:K150)</f>
        <v>0</v>
      </c>
      <c r="L144" s="263">
        <f t="shared" si="179"/>
        <v>0</v>
      </c>
      <c r="M144" s="199">
        <f>SUM(M145:M150)</f>
        <v>0</v>
      </c>
      <c r="N144" s="264">
        <f t="shared" ref="N144:O144" si="180">SUM(N145:N150)</f>
        <v>0</v>
      </c>
      <c r="O144" s="263">
        <f t="shared" si="180"/>
        <v>0</v>
      </c>
      <c r="P144" s="265"/>
    </row>
    <row r="145" spans="1:16" hidden="1" x14ac:dyDescent="0.25">
      <c r="A145" s="56">
        <v>2351</v>
      </c>
      <c r="B145" s="107" t="s">
        <v>162</v>
      </c>
      <c r="C145" s="108">
        <f t="shared" si="98"/>
        <v>0</v>
      </c>
      <c r="D145" s="266">
        <v>0</v>
      </c>
      <c r="E145" s="267"/>
      <c r="F145" s="268">
        <f t="shared" ref="F145:F150" si="181">D145+E145</f>
        <v>0</v>
      </c>
      <c r="G145" s="266"/>
      <c r="H145" s="114"/>
      <c r="I145" s="269">
        <f t="shared" ref="I145:I150" si="182">G145+H145</f>
        <v>0</v>
      </c>
      <c r="J145" s="114"/>
      <c r="K145" s="115"/>
      <c r="L145" s="269">
        <f t="shared" ref="L145:L150" si="183">J145+K145</f>
        <v>0</v>
      </c>
      <c r="M145" s="270"/>
      <c r="N145" s="115"/>
      <c r="O145" s="269">
        <f t="shared" ref="O145:O150" si="184">M145+N145</f>
        <v>0</v>
      </c>
      <c r="P145" s="271"/>
    </row>
    <row r="146" spans="1:16" hidden="1" x14ac:dyDescent="0.25">
      <c r="A146" s="67">
        <v>2352</v>
      </c>
      <c r="B146" s="119" t="s">
        <v>163</v>
      </c>
      <c r="C146" s="120">
        <f t="shared" si="98"/>
        <v>0</v>
      </c>
      <c r="D146" s="272">
        <v>0</v>
      </c>
      <c r="E146" s="273"/>
      <c r="F146" s="71">
        <f t="shared" si="181"/>
        <v>0</v>
      </c>
      <c r="G146" s="272"/>
      <c r="H146" s="126"/>
      <c r="I146" s="274">
        <f t="shared" si="182"/>
        <v>0</v>
      </c>
      <c r="J146" s="126"/>
      <c r="K146" s="127"/>
      <c r="L146" s="274">
        <f t="shared" si="183"/>
        <v>0</v>
      </c>
      <c r="M146" s="275"/>
      <c r="N146" s="127"/>
      <c r="O146" s="274">
        <f t="shared" si="184"/>
        <v>0</v>
      </c>
      <c r="P146" s="276"/>
    </row>
    <row r="147" spans="1:16" ht="24" hidden="1" x14ac:dyDescent="0.25">
      <c r="A147" s="67">
        <v>2353</v>
      </c>
      <c r="B147" s="119" t="s">
        <v>164</v>
      </c>
      <c r="C147" s="120">
        <f t="shared" si="98"/>
        <v>0</v>
      </c>
      <c r="D147" s="272">
        <v>0</v>
      </c>
      <c r="E147" s="273"/>
      <c r="F147" s="71">
        <f t="shared" si="181"/>
        <v>0</v>
      </c>
      <c r="G147" s="272"/>
      <c r="H147" s="126"/>
      <c r="I147" s="274">
        <f t="shared" si="182"/>
        <v>0</v>
      </c>
      <c r="J147" s="126"/>
      <c r="K147" s="127"/>
      <c r="L147" s="274">
        <f t="shared" si="183"/>
        <v>0</v>
      </c>
      <c r="M147" s="275"/>
      <c r="N147" s="127"/>
      <c r="O147" s="274">
        <f t="shared" si="184"/>
        <v>0</v>
      </c>
      <c r="P147" s="276"/>
    </row>
    <row r="148" spans="1:16" ht="24" hidden="1" x14ac:dyDescent="0.25">
      <c r="A148" s="67">
        <v>2354</v>
      </c>
      <c r="B148" s="119" t="s">
        <v>165</v>
      </c>
      <c r="C148" s="120">
        <f t="shared" si="98"/>
        <v>0</v>
      </c>
      <c r="D148" s="272">
        <v>0</v>
      </c>
      <c r="E148" s="273"/>
      <c r="F148" s="71">
        <f t="shared" si="181"/>
        <v>0</v>
      </c>
      <c r="G148" s="272"/>
      <c r="H148" s="126"/>
      <c r="I148" s="274">
        <f t="shared" si="182"/>
        <v>0</v>
      </c>
      <c r="J148" s="126"/>
      <c r="K148" s="127"/>
      <c r="L148" s="274">
        <f t="shared" si="183"/>
        <v>0</v>
      </c>
      <c r="M148" s="275"/>
      <c r="N148" s="127"/>
      <c r="O148" s="274">
        <f t="shared" si="184"/>
        <v>0</v>
      </c>
      <c r="P148" s="276"/>
    </row>
    <row r="149" spans="1:16" ht="24" hidden="1" x14ac:dyDescent="0.25">
      <c r="A149" s="67">
        <v>2355</v>
      </c>
      <c r="B149" s="119" t="s">
        <v>166</v>
      </c>
      <c r="C149" s="120">
        <f t="shared" ref="C149:C212" si="185">F149+I149+L149+O149</f>
        <v>0</v>
      </c>
      <c r="D149" s="272">
        <v>0</v>
      </c>
      <c r="E149" s="273"/>
      <c r="F149" s="71">
        <f t="shared" si="181"/>
        <v>0</v>
      </c>
      <c r="G149" s="272"/>
      <c r="H149" s="126"/>
      <c r="I149" s="274">
        <f t="shared" si="182"/>
        <v>0</v>
      </c>
      <c r="J149" s="126"/>
      <c r="K149" s="127"/>
      <c r="L149" s="274">
        <f t="shared" si="183"/>
        <v>0</v>
      </c>
      <c r="M149" s="275"/>
      <c r="N149" s="127"/>
      <c r="O149" s="274">
        <f t="shared" si="184"/>
        <v>0</v>
      </c>
      <c r="P149" s="276"/>
    </row>
    <row r="150" spans="1:16" ht="24" hidden="1" x14ac:dyDescent="0.25">
      <c r="A150" s="67">
        <v>2359</v>
      </c>
      <c r="B150" s="119" t="s">
        <v>167</v>
      </c>
      <c r="C150" s="120">
        <f t="shared" si="185"/>
        <v>0</v>
      </c>
      <c r="D150" s="272">
        <v>0</v>
      </c>
      <c r="E150" s="273"/>
      <c r="F150" s="71">
        <f t="shared" si="181"/>
        <v>0</v>
      </c>
      <c r="G150" s="272"/>
      <c r="H150" s="126"/>
      <c r="I150" s="274">
        <f t="shared" si="182"/>
        <v>0</v>
      </c>
      <c r="J150" s="126"/>
      <c r="K150" s="127"/>
      <c r="L150" s="274">
        <f t="shared" si="183"/>
        <v>0</v>
      </c>
      <c r="M150" s="275"/>
      <c r="N150" s="127"/>
      <c r="O150" s="274">
        <f t="shared" si="184"/>
        <v>0</v>
      </c>
      <c r="P150" s="276"/>
    </row>
    <row r="151" spans="1:16" ht="24.75" hidden="1" customHeight="1" x14ac:dyDescent="0.25">
      <c r="A151" s="277">
        <v>2360</v>
      </c>
      <c r="B151" s="119" t="s">
        <v>168</v>
      </c>
      <c r="C151" s="120">
        <f t="shared" si="185"/>
        <v>0</v>
      </c>
      <c r="D151" s="278">
        <f>SUM(D152:D158)</f>
        <v>0</v>
      </c>
      <c r="E151" s="279">
        <f t="shared" ref="E151:F151" si="186">SUM(E152:E158)</f>
        <v>0</v>
      </c>
      <c r="F151" s="71">
        <f t="shared" si="186"/>
        <v>0</v>
      </c>
      <c r="G151" s="278">
        <f>SUM(G152:G158)</f>
        <v>0</v>
      </c>
      <c r="H151" s="280">
        <f t="shared" ref="H151:I151" si="187">SUM(H152:H158)</f>
        <v>0</v>
      </c>
      <c r="I151" s="274">
        <f t="shared" si="187"/>
        <v>0</v>
      </c>
      <c r="J151" s="280">
        <f>SUM(J152:J158)</f>
        <v>0</v>
      </c>
      <c r="K151" s="281">
        <f t="shared" ref="K151:L151" si="188">SUM(K152:K158)</f>
        <v>0</v>
      </c>
      <c r="L151" s="274">
        <f t="shared" si="188"/>
        <v>0</v>
      </c>
      <c r="M151" s="120">
        <f>SUM(M152:M158)</f>
        <v>0</v>
      </c>
      <c r="N151" s="281">
        <f t="shared" ref="N151:O151" si="189">SUM(N152:N158)</f>
        <v>0</v>
      </c>
      <c r="O151" s="274">
        <f t="shared" si="189"/>
        <v>0</v>
      </c>
      <c r="P151" s="276"/>
    </row>
    <row r="152" spans="1:16" hidden="1" x14ac:dyDescent="0.25">
      <c r="A152" s="66">
        <v>2361</v>
      </c>
      <c r="B152" s="119" t="s">
        <v>169</v>
      </c>
      <c r="C152" s="120">
        <f t="shared" si="185"/>
        <v>0</v>
      </c>
      <c r="D152" s="272">
        <v>0</v>
      </c>
      <c r="E152" s="273"/>
      <c r="F152" s="71">
        <f t="shared" ref="F152:F159" si="190">D152+E152</f>
        <v>0</v>
      </c>
      <c r="G152" s="272"/>
      <c r="H152" s="126"/>
      <c r="I152" s="274">
        <f t="shared" ref="I152:I159" si="191">G152+H152</f>
        <v>0</v>
      </c>
      <c r="J152" s="126"/>
      <c r="K152" s="127"/>
      <c r="L152" s="274">
        <f t="shared" ref="L152:L159" si="192">J152+K152</f>
        <v>0</v>
      </c>
      <c r="M152" s="275"/>
      <c r="N152" s="127"/>
      <c r="O152" s="274">
        <f t="shared" ref="O152:O159" si="193">M152+N152</f>
        <v>0</v>
      </c>
      <c r="P152" s="276"/>
    </row>
    <row r="153" spans="1:16" ht="24" hidden="1" x14ac:dyDescent="0.25">
      <c r="A153" s="66">
        <v>2362</v>
      </c>
      <c r="B153" s="119" t="s">
        <v>170</v>
      </c>
      <c r="C153" s="120">
        <f t="shared" si="185"/>
        <v>0</v>
      </c>
      <c r="D153" s="272">
        <v>0</v>
      </c>
      <c r="E153" s="273"/>
      <c r="F153" s="71">
        <f t="shared" si="190"/>
        <v>0</v>
      </c>
      <c r="G153" s="272"/>
      <c r="H153" s="126"/>
      <c r="I153" s="274">
        <f t="shared" si="191"/>
        <v>0</v>
      </c>
      <c r="J153" s="126"/>
      <c r="K153" s="127"/>
      <c r="L153" s="274">
        <f t="shared" si="192"/>
        <v>0</v>
      </c>
      <c r="M153" s="275"/>
      <c r="N153" s="127"/>
      <c r="O153" s="274">
        <f t="shared" si="193"/>
        <v>0</v>
      </c>
      <c r="P153" s="276"/>
    </row>
    <row r="154" spans="1:16" hidden="1" x14ac:dyDescent="0.25">
      <c r="A154" s="66">
        <v>2363</v>
      </c>
      <c r="B154" s="119" t="s">
        <v>171</v>
      </c>
      <c r="C154" s="120">
        <f t="shared" si="185"/>
        <v>0</v>
      </c>
      <c r="D154" s="272">
        <v>0</v>
      </c>
      <c r="E154" s="273"/>
      <c r="F154" s="71">
        <f t="shared" si="190"/>
        <v>0</v>
      </c>
      <c r="G154" s="272"/>
      <c r="H154" s="126"/>
      <c r="I154" s="274">
        <f t="shared" si="191"/>
        <v>0</v>
      </c>
      <c r="J154" s="126"/>
      <c r="K154" s="127"/>
      <c r="L154" s="274">
        <f t="shared" si="192"/>
        <v>0</v>
      </c>
      <c r="M154" s="275"/>
      <c r="N154" s="127"/>
      <c r="O154" s="274">
        <f t="shared" si="193"/>
        <v>0</v>
      </c>
      <c r="P154" s="276"/>
    </row>
    <row r="155" spans="1:16" hidden="1" x14ac:dyDescent="0.25">
      <c r="A155" s="66">
        <v>2364</v>
      </c>
      <c r="B155" s="119" t="s">
        <v>172</v>
      </c>
      <c r="C155" s="120">
        <f t="shared" si="185"/>
        <v>0</v>
      </c>
      <c r="D155" s="272">
        <v>0</v>
      </c>
      <c r="E155" s="273"/>
      <c r="F155" s="71">
        <f t="shared" si="190"/>
        <v>0</v>
      </c>
      <c r="G155" s="272"/>
      <c r="H155" s="126"/>
      <c r="I155" s="274">
        <f t="shared" si="191"/>
        <v>0</v>
      </c>
      <c r="J155" s="126"/>
      <c r="K155" s="127"/>
      <c r="L155" s="274">
        <f t="shared" si="192"/>
        <v>0</v>
      </c>
      <c r="M155" s="275"/>
      <c r="N155" s="127"/>
      <c r="O155" s="274">
        <f t="shared" si="193"/>
        <v>0</v>
      </c>
      <c r="P155" s="276"/>
    </row>
    <row r="156" spans="1:16" ht="12.75" hidden="1" customHeight="1" x14ac:dyDescent="0.25">
      <c r="A156" s="66">
        <v>2365</v>
      </c>
      <c r="B156" s="119" t="s">
        <v>173</v>
      </c>
      <c r="C156" s="120">
        <f t="shared" si="185"/>
        <v>0</v>
      </c>
      <c r="D156" s="272">
        <v>0</v>
      </c>
      <c r="E156" s="273"/>
      <c r="F156" s="71">
        <f t="shared" si="190"/>
        <v>0</v>
      </c>
      <c r="G156" s="272"/>
      <c r="H156" s="126"/>
      <c r="I156" s="274">
        <f t="shared" si="191"/>
        <v>0</v>
      </c>
      <c r="J156" s="126"/>
      <c r="K156" s="127"/>
      <c r="L156" s="274">
        <f t="shared" si="192"/>
        <v>0</v>
      </c>
      <c r="M156" s="275"/>
      <c r="N156" s="127"/>
      <c r="O156" s="274">
        <f t="shared" si="193"/>
        <v>0</v>
      </c>
      <c r="P156" s="276"/>
    </row>
    <row r="157" spans="1:16" ht="36" hidden="1" x14ac:dyDescent="0.25">
      <c r="A157" s="66">
        <v>2366</v>
      </c>
      <c r="B157" s="119" t="s">
        <v>174</v>
      </c>
      <c r="C157" s="120">
        <f t="shared" si="185"/>
        <v>0</v>
      </c>
      <c r="D157" s="272">
        <v>0</v>
      </c>
      <c r="E157" s="273"/>
      <c r="F157" s="71">
        <f t="shared" si="190"/>
        <v>0</v>
      </c>
      <c r="G157" s="272"/>
      <c r="H157" s="126"/>
      <c r="I157" s="274">
        <f t="shared" si="191"/>
        <v>0</v>
      </c>
      <c r="J157" s="126"/>
      <c r="K157" s="127"/>
      <c r="L157" s="274">
        <f t="shared" si="192"/>
        <v>0</v>
      </c>
      <c r="M157" s="275"/>
      <c r="N157" s="127"/>
      <c r="O157" s="274">
        <f t="shared" si="193"/>
        <v>0</v>
      </c>
      <c r="P157" s="276"/>
    </row>
    <row r="158" spans="1:16" ht="48" hidden="1" x14ac:dyDescent="0.25">
      <c r="A158" s="66">
        <v>2369</v>
      </c>
      <c r="B158" s="119" t="s">
        <v>175</v>
      </c>
      <c r="C158" s="120">
        <f t="shared" si="185"/>
        <v>0</v>
      </c>
      <c r="D158" s="272">
        <v>0</v>
      </c>
      <c r="E158" s="273"/>
      <c r="F158" s="71">
        <f t="shared" si="190"/>
        <v>0</v>
      </c>
      <c r="G158" s="272"/>
      <c r="H158" s="126"/>
      <c r="I158" s="274">
        <f t="shared" si="191"/>
        <v>0</v>
      </c>
      <c r="J158" s="126"/>
      <c r="K158" s="127"/>
      <c r="L158" s="274">
        <f t="shared" si="192"/>
        <v>0</v>
      </c>
      <c r="M158" s="275"/>
      <c r="N158" s="127"/>
      <c r="O158" s="274">
        <f t="shared" si="193"/>
        <v>0</v>
      </c>
      <c r="P158" s="276"/>
    </row>
    <row r="159" spans="1:16" hidden="1" x14ac:dyDescent="0.25">
      <c r="A159" s="258">
        <v>2370</v>
      </c>
      <c r="B159" s="191" t="s">
        <v>176</v>
      </c>
      <c r="C159" s="199">
        <f t="shared" si="185"/>
        <v>0</v>
      </c>
      <c r="D159" s="282">
        <v>0</v>
      </c>
      <c r="E159" s="283"/>
      <c r="F159" s="261">
        <f t="shared" si="190"/>
        <v>0</v>
      </c>
      <c r="G159" s="282"/>
      <c r="H159" s="284"/>
      <c r="I159" s="263">
        <f t="shared" si="191"/>
        <v>0</v>
      </c>
      <c r="J159" s="284"/>
      <c r="K159" s="285"/>
      <c r="L159" s="263">
        <f t="shared" si="192"/>
        <v>0</v>
      </c>
      <c r="M159" s="286"/>
      <c r="N159" s="285"/>
      <c r="O159" s="263">
        <f t="shared" si="193"/>
        <v>0</v>
      </c>
      <c r="P159" s="265"/>
    </row>
    <row r="160" spans="1:16" hidden="1" x14ac:dyDescent="0.25">
      <c r="A160" s="258">
        <v>2380</v>
      </c>
      <c r="B160" s="191" t="s">
        <v>177</v>
      </c>
      <c r="C160" s="199">
        <f t="shared" si="185"/>
        <v>0</v>
      </c>
      <c r="D160" s="259">
        <f>SUM(D161:D162)</f>
        <v>0</v>
      </c>
      <c r="E160" s="260">
        <f t="shared" ref="E160:F160" si="194">SUM(E161:E162)</f>
        <v>0</v>
      </c>
      <c r="F160" s="261">
        <f t="shared" si="194"/>
        <v>0</v>
      </c>
      <c r="G160" s="259">
        <f>SUM(G161:G162)</f>
        <v>0</v>
      </c>
      <c r="H160" s="262">
        <f t="shared" ref="H160:I160" si="195">SUM(H161:H162)</f>
        <v>0</v>
      </c>
      <c r="I160" s="263">
        <f t="shared" si="195"/>
        <v>0</v>
      </c>
      <c r="J160" s="262">
        <f>SUM(J161:J162)</f>
        <v>0</v>
      </c>
      <c r="K160" s="264">
        <f t="shared" ref="K160:L160" si="196">SUM(K161:K162)</f>
        <v>0</v>
      </c>
      <c r="L160" s="263">
        <f t="shared" si="196"/>
        <v>0</v>
      </c>
      <c r="M160" s="199">
        <f>SUM(M161:M162)</f>
        <v>0</v>
      </c>
      <c r="N160" s="264">
        <f t="shared" ref="N160:O160" si="197">SUM(N161:N162)</f>
        <v>0</v>
      </c>
      <c r="O160" s="263">
        <f t="shared" si="197"/>
        <v>0</v>
      </c>
      <c r="P160" s="265"/>
    </row>
    <row r="161" spans="1:16" hidden="1" x14ac:dyDescent="0.25">
      <c r="A161" s="55">
        <v>2381</v>
      </c>
      <c r="B161" s="107" t="s">
        <v>178</v>
      </c>
      <c r="C161" s="108">
        <f t="shared" si="185"/>
        <v>0</v>
      </c>
      <c r="D161" s="266">
        <v>0</v>
      </c>
      <c r="E161" s="267"/>
      <c r="F161" s="268">
        <f t="shared" ref="F161:F164" si="198">D161+E161</f>
        <v>0</v>
      </c>
      <c r="G161" s="266"/>
      <c r="H161" s="114"/>
      <c r="I161" s="269">
        <f t="shared" ref="I161:I164" si="199">G161+H161</f>
        <v>0</v>
      </c>
      <c r="J161" s="114"/>
      <c r="K161" s="115"/>
      <c r="L161" s="269">
        <f t="shared" ref="L161:L164" si="200">J161+K161</f>
        <v>0</v>
      </c>
      <c r="M161" s="270"/>
      <c r="N161" s="115"/>
      <c r="O161" s="269">
        <f t="shared" ref="O161:O164" si="201">M161+N161</f>
        <v>0</v>
      </c>
      <c r="P161" s="271"/>
    </row>
    <row r="162" spans="1:16" ht="24" hidden="1" x14ac:dyDescent="0.25">
      <c r="A162" s="66">
        <v>2389</v>
      </c>
      <c r="B162" s="119" t="s">
        <v>179</v>
      </c>
      <c r="C162" s="120">
        <f t="shared" si="185"/>
        <v>0</v>
      </c>
      <c r="D162" s="272">
        <v>0</v>
      </c>
      <c r="E162" s="273"/>
      <c r="F162" s="71">
        <f t="shared" si="198"/>
        <v>0</v>
      </c>
      <c r="G162" s="272"/>
      <c r="H162" s="126"/>
      <c r="I162" s="274">
        <f t="shared" si="199"/>
        <v>0</v>
      </c>
      <c r="J162" s="126"/>
      <c r="K162" s="127"/>
      <c r="L162" s="274">
        <f t="shared" si="200"/>
        <v>0</v>
      </c>
      <c r="M162" s="275"/>
      <c r="N162" s="127"/>
      <c r="O162" s="274">
        <f t="shared" si="201"/>
        <v>0</v>
      </c>
      <c r="P162" s="276"/>
    </row>
    <row r="163" spans="1:16" hidden="1" x14ac:dyDescent="0.25">
      <c r="A163" s="258">
        <v>2390</v>
      </c>
      <c r="B163" s="191" t="s">
        <v>180</v>
      </c>
      <c r="C163" s="199">
        <f t="shared" si="185"/>
        <v>0</v>
      </c>
      <c r="D163" s="282">
        <v>0</v>
      </c>
      <c r="E163" s="283"/>
      <c r="F163" s="261">
        <f t="shared" si="198"/>
        <v>0</v>
      </c>
      <c r="G163" s="282"/>
      <c r="H163" s="284"/>
      <c r="I163" s="263">
        <f t="shared" si="199"/>
        <v>0</v>
      </c>
      <c r="J163" s="284"/>
      <c r="K163" s="285"/>
      <c r="L163" s="263">
        <f t="shared" si="200"/>
        <v>0</v>
      </c>
      <c r="M163" s="286"/>
      <c r="N163" s="285"/>
      <c r="O163" s="263">
        <f t="shared" si="201"/>
        <v>0</v>
      </c>
      <c r="P163" s="265"/>
    </row>
    <row r="164" spans="1:16" hidden="1" x14ac:dyDescent="0.25">
      <c r="A164" s="90">
        <v>2400</v>
      </c>
      <c r="B164" s="251" t="s">
        <v>181</v>
      </c>
      <c r="C164" s="91">
        <f t="shared" si="185"/>
        <v>0</v>
      </c>
      <c r="D164" s="298">
        <v>0</v>
      </c>
      <c r="E164" s="299"/>
      <c r="F164" s="94">
        <f t="shared" si="198"/>
        <v>0</v>
      </c>
      <c r="G164" s="298"/>
      <c r="H164" s="300"/>
      <c r="I164" s="105">
        <f t="shared" si="199"/>
        <v>0</v>
      </c>
      <c r="J164" s="300"/>
      <c r="K164" s="301"/>
      <c r="L164" s="105">
        <f t="shared" si="200"/>
        <v>0</v>
      </c>
      <c r="M164" s="302"/>
      <c r="N164" s="301"/>
      <c r="O164" s="105">
        <f t="shared" si="201"/>
        <v>0</v>
      </c>
      <c r="P164" s="287"/>
    </row>
    <row r="165" spans="1:16" ht="24" hidden="1" x14ac:dyDescent="0.25">
      <c r="A165" s="90">
        <v>2500</v>
      </c>
      <c r="B165" s="251" t="s">
        <v>182</v>
      </c>
      <c r="C165" s="91">
        <f t="shared" si="185"/>
        <v>0</v>
      </c>
      <c r="D165" s="252">
        <f>SUM(D166,D171)</f>
        <v>0</v>
      </c>
      <c r="E165" s="253">
        <f t="shared" ref="E165:O165" si="202">SUM(E166,E171)</f>
        <v>0</v>
      </c>
      <c r="F165" s="94">
        <f t="shared" si="202"/>
        <v>0</v>
      </c>
      <c r="G165" s="252">
        <f t="shared" si="202"/>
        <v>0</v>
      </c>
      <c r="H165" s="103">
        <f t="shared" si="202"/>
        <v>0</v>
      </c>
      <c r="I165" s="105">
        <f t="shared" si="202"/>
        <v>0</v>
      </c>
      <c r="J165" s="103">
        <f t="shared" si="202"/>
        <v>0</v>
      </c>
      <c r="K165" s="104">
        <f t="shared" si="202"/>
        <v>0</v>
      </c>
      <c r="L165" s="105">
        <f t="shared" si="202"/>
        <v>0</v>
      </c>
      <c r="M165" s="254">
        <f t="shared" si="202"/>
        <v>0</v>
      </c>
      <c r="N165" s="255">
        <f t="shared" si="202"/>
        <v>0</v>
      </c>
      <c r="O165" s="256">
        <f t="shared" si="202"/>
        <v>0</v>
      </c>
      <c r="P165" s="257"/>
    </row>
    <row r="166" spans="1:16" ht="16.5" hidden="1" customHeight="1" x14ac:dyDescent="0.25">
      <c r="A166" s="630">
        <v>2510</v>
      </c>
      <c r="B166" s="107" t="s">
        <v>183</v>
      </c>
      <c r="C166" s="108">
        <f t="shared" si="185"/>
        <v>0</v>
      </c>
      <c r="D166" s="289">
        <f>SUM(D167:D170)</f>
        <v>0</v>
      </c>
      <c r="E166" s="290">
        <f t="shared" ref="E166:O166" si="203">SUM(E167:E170)</f>
        <v>0</v>
      </c>
      <c r="F166" s="268">
        <f t="shared" si="203"/>
        <v>0</v>
      </c>
      <c r="G166" s="289">
        <f t="shared" si="203"/>
        <v>0</v>
      </c>
      <c r="H166" s="291">
        <f t="shared" si="203"/>
        <v>0</v>
      </c>
      <c r="I166" s="269">
        <f t="shared" si="203"/>
        <v>0</v>
      </c>
      <c r="J166" s="291">
        <f t="shared" si="203"/>
        <v>0</v>
      </c>
      <c r="K166" s="292">
        <f t="shared" si="203"/>
        <v>0</v>
      </c>
      <c r="L166" s="269">
        <f t="shared" si="203"/>
        <v>0</v>
      </c>
      <c r="M166" s="133">
        <f t="shared" si="203"/>
        <v>0</v>
      </c>
      <c r="N166" s="304">
        <f t="shared" si="203"/>
        <v>0</v>
      </c>
      <c r="O166" s="305">
        <f t="shared" si="203"/>
        <v>0</v>
      </c>
      <c r="P166" s="306"/>
    </row>
    <row r="167" spans="1:16" ht="24" hidden="1" x14ac:dyDescent="0.25">
      <c r="A167" s="67">
        <v>2512</v>
      </c>
      <c r="B167" s="119" t="s">
        <v>184</v>
      </c>
      <c r="C167" s="120">
        <f t="shared" si="185"/>
        <v>0</v>
      </c>
      <c r="D167" s="272">
        <v>0</v>
      </c>
      <c r="E167" s="273"/>
      <c r="F167" s="71">
        <f t="shared" ref="F167:F172" si="204">D167+E167</f>
        <v>0</v>
      </c>
      <c r="G167" s="272"/>
      <c r="H167" s="126"/>
      <c r="I167" s="274">
        <f t="shared" ref="I167:I172" si="205">G167+H167</f>
        <v>0</v>
      </c>
      <c r="J167" s="126"/>
      <c r="K167" s="127"/>
      <c r="L167" s="274">
        <f t="shared" ref="L167:L172" si="206">J167+K167</f>
        <v>0</v>
      </c>
      <c r="M167" s="275"/>
      <c r="N167" s="127"/>
      <c r="O167" s="274">
        <f t="shared" ref="O167:O172" si="207">M167+N167</f>
        <v>0</v>
      </c>
      <c r="P167" s="276"/>
    </row>
    <row r="168" spans="1:16" ht="36" hidden="1" x14ac:dyDescent="0.25">
      <c r="A168" s="67">
        <v>2513</v>
      </c>
      <c r="B168" s="119" t="s">
        <v>185</v>
      </c>
      <c r="C168" s="120">
        <f t="shared" si="185"/>
        <v>0</v>
      </c>
      <c r="D168" s="272">
        <v>0</v>
      </c>
      <c r="E168" s="273"/>
      <c r="F168" s="71">
        <f t="shared" si="204"/>
        <v>0</v>
      </c>
      <c r="G168" s="272"/>
      <c r="H168" s="126"/>
      <c r="I168" s="274">
        <f t="shared" si="205"/>
        <v>0</v>
      </c>
      <c r="J168" s="126"/>
      <c r="K168" s="127"/>
      <c r="L168" s="274">
        <f t="shared" si="206"/>
        <v>0</v>
      </c>
      <c r="M168" s="275"/>
      <c r="N168" s="127"/>
      <c r="O168" s="274">
        <f t="shared" si="207"/>
        <v>0</v>
      </c>
      <c r="P168" s="276"/>
    </row>
    <row r="169" spans="1:16" ht="24" hidden="1" x14ac:dyDescent="0.25">
      <c r="A169" s="67">
        <v>2515</v>
      </c>
      <c r="B169" s="119" t="s">
        <v>186</v>
      </c>
      <c r="C169" s="120">
        <f t="shared" si="185"/>
        <v>0</v>
      </c>
      <c r="D169" s="272">
        <v>0</v>
      </c>
      <c r="E169" s="273"/>
      <c r="F169" s="71">
        <f t="shared" si="204"/>
        <v>0</v>
      </c>
      <c r="G169" s="272"/>
      <c r="H169" s="126"/>
      <c r="I169" s="274">
        <f t="shared" si="205"/>
        <v>0</v>
      </c>
      <c r="J169" s="126"/>
      <c r="K169" s="127"/>
      <c r="L169" s="274">
        <f t="shared" si="206"/>
        <v>0</v>
      </c>
      <c r="M169" s="275"/>
      <c r="N169" s="127"/>
      <c r="O169" s="274">
        <f t="shared" si="207"/>
        <v>0</v>
      </c>
      <c r="P169" s="276"/>
    </row>
    <row r="170" spans="1:16" ht="24" hidden="1" x14ac:dyDescent="0.25">
      <c r="A170" s="67">
        <v>2519</v>
      </c>
      <c r="B170" s="119" t="s">
        <v>187</v>
      </c>
      <c r="C170" s="120">
        <f t="shared" si="185"/>
        <v>0</v>
      </c>
      <c r="D170" s="272">
        <v>0</v>
      </c>
      <c r="E170" s="273"/>
      <c r="F170" s="71">
        <f t="shared" si="204"/>
        <v>0</v>
      </c>
      <c r="G170" s="272"/>
      <c r="H170" s="126"/>
      <c r="I170" s="274">
        <f t="shared" si="205"/>
        <v>0</v>
      </c>
      <c r="J170" s="126"/>
      <c r="K170" s="127"/>
      <c r="L170" s="274">
        <f t="shared" si="206"/>
        <v>0</v>
      </c>
      <c r="M170" s="275"/>
      <c r="N170" s="127"/>
      <c r="O170" s="274">
        <f t="shared" si="207"/>
        <v>0</v>
      </c>
      <c r="P170" s="276"/>
    </row>
    <row r="171" spans="1:16" ht="24" hidden="1" x14ac:dyDescent="0.25">
      <c r="A171" s="277">
        <v>2520</v>
      </c>
      <c r="B171" s="119" t="s">
        <v>188</v>
      </c>
      <c r="C171" s="120">
        <f t="shared" si="185"/>
        <v>0</v>
      </c>
      <c r="D171" s="272">
        <v>0</v>
      </c>
      <c r="E171" s="273"/>
      <c r="F171" s="71">
        <f t="shared" si="204"/>
        <v>0</v>
      </c>
      <c r="G171" s="272"/>
      <c r="H171" s="126"/>
      <c r="I171" s="274">
        <f t="shared" si="205"/>
        <v>0</v>
      </c>
      <c r="J171" s="126"/>
      <c r="K171" s="127"/>
      <c r="L171" s="274">
        <f t="shared" si="206"/>
        <v>0</v>
      </c>
      <c r="M171" s="275"/>
      <c r="N171" s="127"/>
      <c r="O171" s="274">
        <f t="shared" si="207"/>
        <v>0</v>
      </c>
      <c r="P171" s="276"/>
    </row>
    <row r="172" spans="1:16" s="307" customFormat="1" ht="36" hidden="1" customHeight="1" x14ac:dyDescent="0.25">
      <c r="A172" s="24">
        <v>2800</v>
      </c>
      <c r="B172" s="107" t="s">
        <v>189</v>
      </c>
      <c r="C172" s="108">
        <f t="shared" si="185"/>
        <v>0</v>
      </c>
      <c r="D172" s="58">
        <v>0</v>
      </c>
      <c r="E172" s="59"/>
      <c r="F172" s="60">
        <f t="shared" si="204"/>
        <v>0</v>
      </c>
      <c r="G172" s="58"/>
      <c r="H172" s="61"/>
      <c r="I172" s="62">
        <f t="shared" si="205"/>
        <v>0</v>
      </c>
      <c r="J172" s="61"/>
      <c r="K172" s="63"/>
      <c r="L172" s="62">
        <f t="shared" si="206"/>
        <v>0</v>
      </c>
      <c r="M172" s="64"/>
      <c r="N172" s="63"/>
      <c r="O172" s="62">
        <f t="shared" si="207"/>
        <v>0</v>
      </c>
      <c r="P172" s="65"/>
    </row>
    <row r="173" spans="1:16" hidden="1" x14ac:dyDescent="0.25">
      <c r="A173" s="242">
        <v>3000</v>
      </c>
      <c r="B173" s="242" t="s">
        <v>190</v>
      </c>
      <c r="C173" s="243">
        <f t="shared" si="185"/>
        <v>0</v>
      </c>
      <c r="D173" s="244">
        <f>SUM(D174,D184)</f>
        <v>0</v>
      </c>
      <c r="E173" s="245">
        <f t="shared" ref="E173:F173" si="208">SUM(E174,E184)</f>
        <v>0</v>
      </c>
      <c r="F173" s="246">
        <f t="shared" si="208"/>
        <v>0</v>
      </c>
      <c r="G173" s="244">
        <f>SUM(G174,G184)</f>
        <v>0</v>
      </c>
      <c r="H173" s="247">
        <f t="shared" ref="H173:I173" si="209">SUM(H174,H184)</f>
        <v>0</v>
      </c>
      <c r="I173" s="248">
        <f t="shared" si="209"/>
        <v>0</v>
      </c>
      <c r="J173" s="247">
        <f>SUM(J174,J184)</f>
        <v>0</v>
      </c>
      <c r="K173" s="249">
        <f t="shared" ref="K173:L173" si="210">SUM(K174,K184)</f>
        <v>0</v>
      </c>
      <c r="L173" s="248">
        <f t="shared" si="210"/>
        <v>0</v>
      </c>
      <c r="M173" s="243">
        <f>SUM(M174,M184)</f>
        <v>0</v>
      </c>
      <c r="N173" s="249">
        <f t="shared" ref="N173:O173" si="211">SUM(N174,N184)</f>
        <v>0</v>
      </c>
      <c r="O173" s="248">
        <f t="shared" si="211"/>
        <v>0</v>
      </c>
      <c r="P173" s="250"/>
    </row>
    <row r="174" spans="1:16" ht="24" hidden="1" x14ac:dyDescent="0.25">
      <c r="A174" s="90">
        <v>3200</v>
      </c>
      <c r="B174" s="308" t="s">
        <v>191</v>
      </c>
      <c r="C174" s="91">
        <f t="shared" si="185"/>
        <v>0</v>
      </c>
      <c r="D174" s="252">
        <f>SUM(D175,D179)</f>
        <v>0</v>
      </c>
      <c r="E174" s="253">
        <f t="shared" ref="E174:O174" si="212">SUM(E175,E179)</f>
        <v>0</v>
      </c>
      <c r="F174" s="94">
        <f t="shared" si="212"/>
        <v>0</v>
      </c>
      <c r="G174" s="252">
        <f t="shared" si="212"/>
        <v>0</v>
      </c>
      <c r="H174" s="103">
        <f t="shared" si="212"/>
        <v>0</v>
      </c>
      <c r="I174" s="105">
        <f t="shared" si="212"/>
        <v>0</v>
      </c>
      <c r="J174" s="103">
        <f t="shared" si="212"/>
        <v>0</v>
      </c>
      <c r="K174" s="104">
        <f t="shared" si="212"/>
        <v>0</v>
      </c>
      <c r="L174" s="105">
        <f t="shared" si="212"/>
        <v>0</v>
      </c>
      <c r="M174" s="254">
        <f t="shared" si="212"/>
        <v>0</v>
      </c>
      <c r="N174" s="255">
        <f t="shared" si="212"/>
        <v>0</v>
      </c>
      <c r="O174" s="256">
        <f t="shared" si="212"/>
        <v>0</v>
      </c>
      <c r="P174" s="257"/>
    </row>
    <row r="175" spans="1:16" ht="36" hidden="1" x14ac:dyDescent="0.25">
      <c r="A175" s="630">
        <v>3260</v>
      </c>
      <c r="B175" s="107" t="s">
        <v>192</v>
      </c>
      <c r="C175" s="108">
        <f t="shared" si="185"/>
        <v>0</v>
      </c>
      <c r="D175" s="289">
        <f>SUM(D176:D178)</f>
        <v>0</v>
      </c>
      <c r="E175" s="290">
        <f t="shared" ref="E175:F175" si="213">SUM(E176:E178)</f>
        <v>0</v>
      </c>
      <c r="F175" s="268">
        <f t="shared" si="213"/>
        <v>0</v>
      </c>
      <c r="G175" s="289">
        <f>SUM(G176:G178)</f>
        <v>0</v>
      </c>
      <c r="H175" s="291">
        <f t="shared" ref="H175:I175" si="214">SUM(H176:H178)</f>
        <v>0</v>
      </c>
      <c r="I175" s="269">
        <f t="shared" si="214"/>
        <v>0</v>
      </c>
      <c r="J175" s="291">
        <f>SUM(J176:J178)</f>
        <v>0</v>
      </c>
      <c r="K175" s="292">
        <f t="shared" ref="K175:L175" si="215">SUM(K176:K178)</f>
        <v>0</v>
      </c>
      <c r="L175" s="269">
        <f t="shared" si="215"/>
        <v>0</v>
      </c>
      <c r="M175" s="108">
        <f>SUM(M176:M178)</f>
        <v>0</v>
      </c>
      <c r="N175" s="292">
        <f t="shared" ref="N175:O175" si="216">SUM(N176:N178)</f>
        <v>0</v>
      </c>
      <c r="O175" s="269">
        <f t="shared" si="216"/>
        <v>0</v>
      </c>
      <c r="P175" s="271"/>
    </row>
    <row r="176" spans="1:16" ht="24" hidden="1" x14ac:dyDescent="0.25">
      <c r="A176" s="67">
        <v>3261</v>
      </c>
      <c r="B176" s="119" t="s">
        <v>193</v>
      </c>
      <c r="C176" s="120">
        <f t="shared" si="185"/>
        <v>0</v>
      </c>
      <c r="D176" s="272">
        <v>0</v>
      </c>
      <c r="E176" s="273"/>
      <c r="F176" s="71">
        <f t="shared" ref="F176:F178" si="217">D176+E176</f>
        <v>0</v>
      </c>
      <c r="G176" s="272"/>
      <c r="H176" s="126"/>
      <c r="I176" s="274">
        <f t="shared" ref="I176:I178" si="218">G176+H176</f>
        <v>0</v>
      </c>
      <c r="J176" s="126"/>
      <c r="K176" s="127"/>
      <c r="L176" s="274">
        <f t="shared" ref="L176:L178" si="219">J176+K176</f>
        <v>0</v>
      </c>
      <c r="M176" s="275"/>
      <c r="N176" s="127"/>
      <c r="O176" s="274">
        <f t="shared" ref="O176:O178" si="220">M176+N176</f>
        <v>0</v>
      </c>
      <c r="P176" s="276"/>
    </row>
    <row r="177" spans="1:16" ht="36" hidden="1" x14ac:dyDescent="0.25">
      <c r="A177" s="67">
        <v>3262</v>
      </c>
      <c r="B177" s="119" t="s">
        <v>194</v>
      </c>
      <c r="C177" s="120">
        <f t="shared" si="185"/>
        <v>0</v>
      </c>
      <c r="D177" s="272">
        <v>0</v>
      </c>
      <c r="E177" s="273"/>
      <c r="F177" s="71">
        <f t="shared" si="217"/>
        <v>0</v>
      </c>
      <c r="G177" s="272"/>
      <c r="H177" s="126"/>
      <c r="I177" s="274">
        <f t="shared" si="218"/>
        <v>0</v>
      </c>
      <c r="J177" s="126"/>
      <c r="K177" s="127"/>
      <c r="L177" s="274">
        <f t="shared" si="219"/>
        <v>0</v>
      </c>
      <c r="M177" s="275"/>
      <c r="N177" s="127"/>
      <c r="O177" s="274">
        <f t="shared" si="220"/>
        <v>0</v>
      </c>
      <c r="P177" s="276"/>
    </row>
    <row r="178" spans="1:16" ht="24" hidden="1" x14ac:dyDescent="0.25">
      <c r="A178" s="67">
        <v>3263</v>
      </c>
      <c r="B178" s="119" t="s">
        <v>195</v>
      </c>
      <c r="C178" s="120">
        <f t="shared" si="185"/>
        <v>0</v>
      </c>
      <c r="D178" s="272">
        <v>0</v>
      </c>
      <c r="E178" s="273"/>
      <c r="F178" s="71">
        <f t="shared" si="217"/>
        <v>0</v>
      </c>
      <c r="G178" s="272"/>
      <c r="H178" s="126"/>
      <c r="I178" s="274">
        <f t="shared" si="218"/>
        <v>0</v>
      </c>
      <c r="J178" s="126"/>
      <c r="K178" s="127"/>
      <c r="L178" s="274">
        <f t="shared" si="219"/>
        <v>0</v>
      </c>
      <c r="M178" s="275"/>
      <c r="N178" s="127"/>
      <c r="O178" s="274">
        <f t="shared" si="220"/>
        <v>0</v>
      </c>
      <c r="P178" s="276"/>
    </row>
    <row r="179" spans="1:16" ht="84" hidden="1" x14ac:dyDescent="0.25">
      <c r="A179" s="630">
        <v>3290</v>
      </c>
      <c r="B179" s="107" t="s">
        <v>196</v>
      </c>
      <c r="C179" s="309">
        <f t="shared" si="185"/>
        <v>0</v>
      </c>
      <c r="D179" s="289">
        <f>SUM(D180:D183)</f>
        <v>0</v>
      </c>
      <c r="E179" s="290">
        <f t="shared" ref="E179:O179" si="221">SUM(E180:E183)</f>
        <v>0</v>
      </c>
      <c r="F179" s="268">
        <f t="shared" si="221"/>
        <v>0</v>
      </c>
      <c r="G179" s="289">
        <f t="shared" si="221"/>
        <v>0</v>
      </c>
      <c r="H179" s="291">
        <f t="shared" si="221"/>
        <v>0</v>
      </c>
      <c r="I179" s="269">
        <f t="shared" si="221"/>
        <v>0</v>
      </c>
      <c r="J179" s="291">
        <f t="shared" si="221"/>
        <v>0</v>
      </c>
      <c r="K179" s="292">
        <f t="shared" si="221"/>
        <v>0</v>
      </c>
      <c r="L179" s="269">
        <f t="shared" si="221"/>
        <v>0</v>
      </c>
      <c r="M179" s="309">
        <f t="shared" si="221"/>
        <v>0</v>
      </c>
      <c r="N179" s="310">
        <f t="shared" si="221"/>
        <v>0</v>
      </c>
      <c r="O179" s="311">
        <f t="shared" si="221"/>
        <v>0</v>
      </c>
      <c r="P179" s="312"/>
    </row>
    <row r="180" spans="1:16" ht="72" hidden="1" x14ac:dyDescent="0.25">
      <c r="A180" s="67">
        <v>3291</v>
      </c>
      <c r="B180" s="119" t="s">
        <v>197</v>
      </c>
      <c r="C180" s="120">
        <f t="shared" si="185"/>
        <v>0</v>
      </c>
      <c r="D180" s="272">
        <v>0</v>
      </c>
      <c r="E180" s="273"/>
      <c r="F180" s="71">
        <f t="shared" ref="F180:F183" si="222">D180+E180</f>
        <v>0</v>
      </c>
      <c r="G180" s="272"/>
      <c r="H180" s="126"/>
      <c r="I180" s="274">
        <f t="shared" ref="I180:I183" si="223">G180+H180</f>
        <v>0</v>
      </c>
      <c r="J180" s="126"/>
      <c r="K180" s="127"/>
      <c r="L180" s="274">
        <f t="shared" ref="L180:L183" si="224">J180+K180</f>
        <v>0</v>
      </c>
      <c r="M180" s="275"/>
      <c r="N180" s="127"/>
      <c r="O180" s="274">
        <f t="shared" ref="O180:O183" si="225">M180+N180</f>
        <v>0</v>
      </c>
      <c r="P180" s="276"/>
    </row>
    <row r="181" spans="1:16" ht="72" hidden="1" x14ac:dyDescent="0.25">
      <c r="A181" s="67">
        <v>3292</v>
      </c>
      <c r="B181" s="119" t="s">
        <v>198</v>
      </c>
      <c r="C181" s="120">
        <f t="shared" si="185"/>
        <v>0</v>
      </c>
      <c r="D181" s="272">
        <v>0</v>
      </c>
      <c r="E181" s="273"/>
      <c r="F181" s="71">
        <f t="shared" si="222"/>
        <v>0</v>
      </c>
      <c r="G181" s="272"/>
      <c r="H181" s="126"/>
      <c r="I181" s="274">
        <f t="shared" si="223"/>
        <v>0</v>
      </c>
      <c r="J181" s="126"/>
      <c r="K181" s="127"/>
      <c r="L181" s="274">
        <f t="shared" si="224"/>
        <v>0</v>
      </c>
      <c r="M181" s="275"/>
      <c r="N181" s="127"/>
      <c r="O181" s="274">
        <f t="shared" si="225"/>
        <v>0</v>
      </c>
      <c r="P181" s="276"/>
    </row>
    <row r="182" spans="1:16" ht="72" hidden="1" x14ac:dyDescent="0.25">
      <c r="A182" s="67">
        <v>3293</v>
      </c>
      <c r="B182" s="119" t="s">
        <v>199</v>
      </c>
      <c r="C182" s="120">
        <f t="shared" si="185"/>
        <v>0</v>
      </c>
      <c r="D182" s="272">
        <v>0</v>
      </c>
      <c r="E182" s="273"/>
      <c r="F182" s="71">
        <f t="shared" si="222"/>
        <v>0</v>
      </c>
      <c r="G182" s="272"/>
      <c r="H182" s="126"/>
      <c r="I182" s="274">
        <f t="shared" si="223"/>
        <v>0</v>
      </c>
      <c r="J182" s="126"/>
      <c r="K182" s="127"/>
      <c r="L182" s="274">
        <f t="shared" si="224"/>
        <v>0</v>
      </c>
      <c r="M182" s="275"/>
      <c r="N182" s="127"/>
      <c r="O182" s="274">
        <f t="shared" si="225"/>
        <v>0</v>
      </c>
      <c r="P182" s="276"/>
    </row>
    <row r="183" spans="1:16" ht="60" hidden="1" x14ac:dyDescent="0.25">
      <c r="A183" s="313">
        <v>3294</v>
      </c>
      <c r="B183" s="119" t="s">
        <v>200</v>
      </c>
      <c r="C183" s="309">
        <f t="shared" si="185"/>
        <v>0</v>
      </c>
      <c r="D183" s="314">
        <v>0</v>
      </c>
      <c r="E183" s="315"/>
      <c r="F183" s="316">
        <f t="shared" si="222"/>
        <v>0</v>
      </c>
      <c r="G183" s="314"/>
      <c r="H183" s="317"/>
      <c r="I183" s="311">
        <f t="shared" si="223"/>
        <v>0</v>
      </c>
      <c r="J183" s="317"/>
      <c r="K183" s="318"/>
      <c r="L183" s="311">
        <f t="shared" si="224"/>
        <v>0</v>
      </c>
      <c r="M183" s="319"/>
      <c r="N183" s="318"/>
      <c r="O183" s="311">
        <f t="shared" si="225"/>
        <v>0</v>
      </c>
      <c r="P183" s="312"/>
    </row>
    <row r="184" spans="1:16" ht="48" hidden="1" x14ac:dyDescent="0.25">
      <c r="A184" s="320">
        <v>3300</v>
      </c>
      <c r="B184" s="308" t="s">
        <v>201</v>
      </c>
      <c r="C184" s="254">
        <f t="shared" si="185"/>
        <v>0</v>
      </c>
      <c r="D184" s="321">
        <f>SUM(D185:D186)</f>
        <v>0</v>
      </c>
      <c r="E184" s="322">
        <f t="shared" ref="E184:O184" si="226">SUM(E185:E186)</f>
        <v>0</v>
      </c>
      <c r="F184" s="323">
        <f t="shared" si="226"/>
        <v>0</v>
      </c>
      <c r="G184" s="321">
        <f t="shared" si="226"/>
        <v>0</v>
      </c>
      <c r="H184" s="324">
        <f t="shared" si="226"/>
        <v>0</v>
      </c>
      <c r="I184" s="256">
        <f t="shared" si="226"/>
        <v>0</v>
      </c>
      <c r="J184" s="324">
        <f t="shared" si="226"/>
        <v>0</v>
      </c>
      <c r="K184" s="255">
        <f t="shared" si="226"/>
        <v>0</v>
      </c>
      <c r="L184" s="256">
        <f t="shared" si="226"/>
        <v>0</v>
      </c>
      <c r="M184" s="254">
        <f t="shared" si="226"/>
        <v>0</v>
      </c>
      <c r="N184" s="255">
        <f t="shared" si="226"/>
        <v>0</v>
      </c>
      <c r="O184" s="256">
        <f t="shared" si="226"/>
        <v>0</v>
      </c>
      <c r="P184" s="257"/>
    </row>
    <row r="185" spans="1:16" ht="48" hidden="1" x14ac:dyDescent="0.25">
      <c r="A185" s="190">
        <v>3310</v>
      </c>
      <c r="B185" s="191" t="s">
        <v>202</v>
      </c>
      <c r="C185" s="199">
        <f t="shared" si="185"/>
        <v>0</v>
      </c>
      <c r="D185" s="282">
        <v>0</v>
      </c>
      <c r="E185" s="283"/>
      <c r="F185" s="261">
        <f t="shared" ref="F185:F186" si="227">D185+E185</f>
        <v>0</v>
      </c>
      <c r="G185" s="282"/>
      <c r="H185" s="284"/>
      <c r="I185" s="263">
        <f t="shared" ref="I185:I186" si="228">G185+H185</f>
        <v>0</v>
      </c>
      <c r="J185" s="284"/>
      <c r="K185" s="285"/>
      <c r="L185" s="263">
        <f t="shared" ref="L185:L186" si="229">J185+K185</f>
        <v>0</v>
      </c>
      <c r="M185" s="286"/>
      <c r="N185" s="285"/>
      <c r="O185" s="263">
        <f t="shared" ref="O185:O186" si="230">M185+N185</f>
        <v>0</v>
      </c>
      <c r="P185" s="265"/>
    </row>
    <row r="186" spans="1:16" ht="48.75" hidden="1" customHeight="1" x14ac:dyDescent="0.25">
      <c r="A186" s="56">
        <v>3320</v>
      </c>
      <c r="B186" s="107" t="s">
        <v>203</v>
      </c>
      <c r="C186" s="108">
        <f t="shared" si="185"/>
        <v>0</v>
      </c>
      <c r="D186" s="266">
        <v>0</v>
      </c>
      <c r="E186" s="267"/>
      <c r="F186" s="268">
        <f t="shared" si="227"/>
        <v>0</v>
      </c>
      <c r="G186" s="266"/>
      <c r="H186" s="114"/>
      <c r="I186" s="269">
        <f t="shared" si="228"/>
        <v>0</v>
      </c>
      <c r="J186" s="114"/>
      <c r="K186" s="115"/>
      <c r="L186" s="269">
        <f t="shared" si="229"/>
        <v>0</v>
      </c>
      <c r="M186" s="270"/>
      <c r="N186" s="115"/>
      <c r="O186" s="269">
        <f t="shared" si="230"/>
        <v>0</v>
      </c>
      <c r="P186" s="271"/>
    </row>
    <row r="187" spans="1:16" hidden="1" x14ac:dyDescent="0.25">
      <c r="A187" s="325">
        <v>4000</v>
      </c>
      <c r="B187" s="242" t="s">
        <v>204</v>
      </c>
      <c r="C187" s="243">
        <f t="shared" si="185"/>
        <v>0</v>
      </c>
      <c r="D187" s="244">
        <f>SUM(D188,D191)</f>
        <v>0</v>
      </c>
      <c r="E187" s="245">
        <f t="shared" ref="E187:F187" si="231">SUM(E188,E191)</f>
        <v>0</v>
      </c>
      <c r="F187" s="246">
        <f t="shared" si="231"/>
        <v>0</v>
      </c>
      <c r="G187" s="244">
        <f>SUM(G188,G191)</f>
        <v>0</v>
      </c>
      <c r="H187" s="247">
        <f t="shared" ref="H187:I187" si="232">SUM(H188,H191)</f>
        <v>0</v>
      </c>
      <c r="I187" s="248">
        <f t="shared" si="232"/>
        <v>0</v>
      </c>
      <c r="J187" s="247">
        <f>SUM(J188,J191)</f>
        <v>0</v>
      </c>
      <c r="K187" s="249">
        <f t="shared" ref="K187:L187" si="233">SUM(K188,K191)</f>
        <v>0</v>
      </c>
      <c r="L187" s="248">
        <f t="shared" si="233"/>
        <v>0</v>
      </c>
      <c r="M187" s="243">
        <f>SUM(M188,M191)</f>
        <v>0</v>
      </c>
      <c r="N187" s="249">
        <f t="shared" ref="N187:O187" si="234">SUM(N188,N191)</f>
        <v>0</v>
      </c>
      <c r="O187" s="248">
        <f t="shared" si="234"/>
        <v>0</v>
      </c>
      <c r="P187" s="250"/>
    </row>
    <row r="188" spans="1:16" ht="24" hidden="1" x14ac:dyDescent="0.25">
      <c r="A188" s="326">
        <v>4200</v>
      </c>
      <c r="B188" s="251" t="s">
        <v>205</v>
      </c>
      <c r="C188" s="91">
        <f t="shared" si="185"/>
        <v>0</v>
      </c>
      <c r="D188" s="252">
        <f>SUM(D189,D190)</f>
        <v>0</v>
      </c>
      <c r="E188" s="253">
        <f t="shared" ref="E188:F188" si="235">SUM(E189,E190)</f>
        <v>0</v>
      </c>
      <c r="F188" s="94">
        <f t="shared" si="235"/>
        <v>0</v>
      </c>
      <c r="G188" s="252">
        <f>SUM(G189,G190)</f>
        <v>0</v>
      </c>
      <c r="H188" s="103">
        <f t="shared" ref="H188:I188" si="236">SUM(H189,H190)</f>
        <v>0</v>
      </c>
      <c r="I188" s="105">
        <f t="shared" si="236"/>
        <v>0</v>
      </c>
      <c r="J188" s="103">
        <f>SUM(J189,J190)</f>
        <v>0</v>
      </c>
      <c r="K188" s="104">
        <f t="shared" ref="K188:L188" si="237">SUM(K189,K190)</f>
        <v>0</v>
      </c>
      <c r="L188" s="105">
        <f t="shared" si="237"/>
        <v>0</v>
      </c>
      <c r="M188" s="91">
        <f>SUM(M189,M190)</f>
        <v>0</v>
      </c>
      <c r="N188" s="104">
        <f t="shared" ref="N188:O188" si="238">SUM(N189,N190)</f>
        <v>0</v>
      </c>
      <c r="O188" s="105">
        <f t="shared" si="238"/>
        <v>0</v>
      </c>
      <c r="P188" s="287"/>
    </row>
    <row r="189" spans="1:16" ht="36" hidden="1" x14ac:dyDescent="0.25">
      <c r="A189" s="630">
        <v>4240</v>
      </c>
      <c r="B189" s="107" t="s">
        <v>206</v>
      </c>
      <c r="C189" s="108">
        <f t="shared" si="185"/>
        <v>0</v>
      </c>
      <c r="D189" s="266">
        <v>0</v>
      </c>
      <c r="E189" s="267"/>
      <c r="F189" s="268">
        <f t="shared" ref="F189:F190" si="239">D189+E189</f>
        <v>0</v>
      </c>
      <c r="G189" s="266"/>
      <c r="H189" s="114"/>
      <c r="I189" s="269">
        <f t="shared" ref="I189:I190" si="240">G189+H189</f>
        <v>0</v>
      </c>
      <c r="J189" s="114"/>
      <c r="K189" s="115"/>
      <c r="L189" s="269">
        <f t="shared" ref="L189:L190" si="241">J189+K189</f>
        <v>0</v>
      </c>
      <c r="M189" s="270"/>
      <c r="N189" s="115"/>
      <c r="O189" s="269">
        <f t="shared" ref="O189:O190" si="242">M189+N189</f>
        <v>0</v>
      </c>
      <c r="P189" s="271"/>
    </row>
    <row r="190" spans="1:16" ht="24" hidden="1" x14ac:dyDescent="0.25">
      <c r="A190" s="277">
        <v>4250</v>
      </c>
      <c r="B190" s="119" t="s">
        <v>207</v>
      </c>
      <c r="C190" s="120">
        <f t="shared" si="185"/>
        <v>0</v>
      </c>
      <c r="D190" s="272">
        <v>0</v>
      </c>
      <c r="E190" s="273"/>
      <c r="F190" s="71">
        <f t="shared" si="239"/>
        <v>0</v>
      </c>
      <c r="G190" s="272"/>
      <c r="H190" s="126"/>
      <c r="I190" s="274">
        <f t="shared" si="240"/>
        <v>0</v>
      </c>
      <c r="J190" s="126"/>
      <c r="K190" s="127"/>
      <c r="L190" s="274">
        <f t="shared" si="241"/>
        <v>0</v>
      </c>
      <c r="M190" s="275"/>
      <c r="N190" s="127"/>
      <c r="O190" s="274">
        <f t="shared" si="242"/>
        <v>0</v>
      </c>
      <c r="P190" s="276"/>
    </row>
    <row r="191" spans="1:16" hidden="1" x14ac:dyDescent="0.25">
      <c r="A191" s="90">
        <v>4300</v>
      </c>
      <c r="B191" s="251" t="s">
        <v>208</v>
      </c>
      <c r="C191" s="91">
        <f t="shared" si="185"/>
        <v>0</v>
      </c>
      <c r="D191" s="252">
        <f>SUM(D192)</f>
        <v>0</v>
      </c>
      <c r="E191" s="253">
        <f t="shared" ref="E191:F191" si="243">SUM(E192)</f>
        <v>0</v>
      </c>
      <c r="F191" s="94">
        <f t="shared" si="243"/>
        <v>0</v>
      </c>
      <c r="G191" s="252">
        <f>SUM(G192)</f>
        <v>0</v>
      </c>
      <c r="H191" s="103">
        <f t="shared" ref="H191:I191" si="244">SUM(H192)</f>
        <v>0</v>
      </c>
      <c r="I191" s="105">
        <f t="shared" si="244"/>
        <v>0</v>
      </c>
      <c r="J191" s="103">
        <f>SUM(J192)</f>
        <v>0</v>
      </c>
      <c r="K191" s="104">
        <f t="shared" ref="K191:L191" si="245">SUM(K192)</f>
        <v>0</v>
      </c>
      <c r="L191" s="105">
        <f t="shared" si="245"/>
        <v>0</v>
      </c>
      <c r="M191" s="91">
        <f>SUM(M192)</f>
        <v>0</v>
      </c>
      <c r="N191" s="104">
        <f t="shared" ref="N191:O191" si="246">SUM(N192)</f>
        <v>0</v>
      </c>
      <c r="O191" s="105">
        <f t="shared" si="246"/>
        <v>0</v>
      </c>
      <c r="P191" s="287"/>
    </row>
    <row r="192" spans="1:16" ht="24" hidden="1" x14ac:dyDescent="0.25">
      <c r="A192" s="630">
        <v>4310</v>
      </c>
      <c r="B192" s="107" t="s">
        <v>209</v>
      </c>
      <c r="C192" s="108">
        <f t="shared" si="185"/>
        <v>0</v>
      </c>
      <c r="D192" s="289">
        <f>SUM(D193:D193)</f>
        <v>0</v>
      </c>
      <c r="E192" s="290">
        <f t="shared" ref="E192:F192" si="247">SUM(E193:E193)</f>
        <v>0</v>
      </c>
      <c r="F192" s="268">
        <f t="shared" si="247"/>
        <v>0</v>
      </c>
      <c r="G192" s="289">
        <f>SUM(G193:G193)</f>
        <v>0</v>
      </c>
      <c r="H192" s="291">
        <f t="shared" ref="H192:I192" si="248">SUM(H193:H193)</f>
        <v>0</v>
      </c>
      <c r="I192" s="269">
        <f t="shared" si="248"/>
        <v>0</v>
      </c>
      <c r="J192" s="291">
        <f>SUM(J193:J193)</f>
        <v>0</v>
      </c>
      <c r="K192" s="292">
        <f t="shared" ref="K192:L192" si="249">SUM(K193:K193)</f>
        <v>0</v>
      </c>
      <c r="L192" s="269">
        <f t="shared" si="249"/>
        <v>0</v>
      </c>
      <c r="M192" s="108">
        <f>SUM(M193:M193)</f>
        <v>0</v>
      </c>
      <c r="N192" s="292">
        <f t="shared" ref="N192:O192" si="250">SUM(N193:N193)</f>
        <v>0</v>
      </c>
      <c r="O192" s="269">
        <f t="shared" si="250"/>
        <v>0</v>
      </c>
      <c r="P192" s="271"/>
    </row>
    <row r="193" spans="1:16" ht="36" hidden="1" x14ac:dyDescent="0.25">
      <c r="A193" s="67">
        <v>4311</v>
      </c>
      <c r="B193" s="119" t="s">
        <v>210</v>
      </c>
      <c r="C193" s="120">
        <f t="shared" si="185"/>
        <v>0</v>
      </c>
      <c r="D193" s="272">
        <v>0</v>
      </c>
      <c r="E193" s="273"/>
      <c r="F193" s="71">
        <f>D193+E193</f>
        <v>0</v>
      </c>
      <c r="G193" s="272"/>
      <c r="H193" s="126"/>
      <c r="I193" s="274">
        <f>G193+H193</f>
        <v>0</v>
      </c>
      <c r="J193" s="126"/>
      <c r="K193" s="127"/>
      <c r="L193" s="274">
        <f>J193+K193</f>
        <v>0</v>
      </c>
      <c r="M193" s="275"/>
      <c r="N193" s="127"/>
      <c r="O193" s="274">
        <f>M193+N193</f>
        <v>0</v>
      </c>
      <c r="P193" s="276"/>
    </row>
    <row r="194" spans="1:16" s="34" customFormat="1" ht="24" x14ac:dyDescent="0.25">
      <c r="A194" s="327"/>
      <c r="B194" s="24" t="s">
        <v>211</v>
      </c>
      <c r="C194" s="234">
        <f t="shared" si="185"/>
        <v>2516520</v>
      </c>
      <c r="D194" s="235">
        <f>SUM(D195,D230,D269)</f>
        <v>2516520</v>
      </c>
      <c r="E194" s="236">
        <f t="shared" ref="E194:F194" si="251">SUM(E195,E230,E269)</f>
        <v>0</v>
      </c>
      <c r="F194" s="237">
        <f t="shared" si="251"/>
        <v>2516520</v>
      </c>
      <c r="G194" s="235">
        <f>SUM(G195,G230,G269)</f>
        <v>0</v>
      </c>
      <c r="H194" s="238">
        <f t="shared" ref="H194:I194" si="252">SUM(H195,H230,H269)</f>
        <v>0</v>
      </c>
      <c r="I194" s="239">
        <f t="shared" si="252"/>
        <v>0</v>
      </c>
      <c r="J194" s="238">
        <f>SUM(J195,J230,J269)</f>
        <v>0</v>
      </c>
      <c r="K194" s="240">
        <f t="shared" ref="K194:L194" si="253">SUM(K195,K230,K269)</f>
        <v>0</v>
      </c>
      <c r="L194" s="239">
        <f t="shared" si="253"/>
        <v>0</v>
      </c>
      <c r="M194" s="328">
        <f>SUM(M195,M230,M269)</f>
        <v>0</v>
      </c>
      <c r="N194" s="329">
        <f t="shared" ref="N194:O194" si="254">SUM(N195,N230,N269)</f>
        <v>0</v>
      </c>
      <c r="O194" s="330">
        <f t="shared" si="254"/>
        <v>0</v>
      </c>
      <c r="P194" s="331"/>
    </row>
    <row r="195" spans="1:16" x14ac:dyDescent="0.25">
      <c r="A195" s="242">
        <v>5000</v>
      </c>
      <c r="B195" s="242" t="s">
        <v>212</v>
      </c>
      <c r="C195" s="243">
        <f t="shared" si="185"/>
        <v>2516520</v>
      </c>
      <c r="D195" s="244">
        <f>D196+D204</f>
        <v>2516520</v>
      </c>
      <c r="E195" s="245">
        <f t="shared" ref="E195:F195" si="255">E196+E204</f>
        <v>0</v>
      </c>
      <c r="F195" s="246">
        <f t="shared" si="255"/>
        <v>2516520</v>
      </c>
      <c r="G195" s="244">
        <f>G196+G204</f>
        <v>0</v>
      </c>
      <c r="H195" s="247">
        <f t="shared" ref="H195:I195" si="256">H196+H204</f>
        <v>0</v>
      </c>
      <c r="I195" s="248">
        <f t="shared" si="256"/>
        <v>0</v>
      </c>
      <c r="J195" s="247">
        <f>J196+J204</f>
        <v>0</v>
      </c>
      <c r="K195" s="249">
        <f t="shared" ref="K195:L195" si="257">K196+K204</f>
        <v>0</v>
      </c>
      <c r="L195" s="248">
        <f t="shared" si="257"/>
        <v>0</v>
      </c>
      <c r="M195" s="243">
        <f>M196+M204</f>
        <v>0</v>
      </c>
      <c r="N195" s="249">
        <f t="shared" ref="N195:O195" si="258">N196+N204</f>
        <v>0</v>
      </c>
      <c r="O195" s="248">
        <f t="shared" si="258"/>
        <v>0</v>
      </c>
      <c r="P195" s="250"/>
    </row>
    <row r="196" spans="1:16" hidden="1" x14ac:dyDescent="0.25">
      <c r="A196" s="90">
        <v>5100</v>
      </c>
      <c r="B196" s="251" t="s">
        <v>213</v>
      </c>
      <c r="C196" s="91">
        <f t="shared" si="185"/>
        <v>0</v>
      </c>
      <c r="D196" s="252">
        <f>D197+D198+D201+D202+D203</f>
        <v>0</v>
      </c>
      <c r="E196" s="253">
        <f t="shared" ref="E196:F196" si="259">E197+E198+E201+E202+E203</f>
        <v>0</v>
      </c>
      <c r="F196" s="94">
        <f t="shared" si="259"/>
        <v>0</v>
      </c>
      <c r="G196" s="252">
        <f>G197+G198+G201+G202+G203</f>
        <v>0</v>
      </c>
      <c r="H196" s="103">
        <f t="shared" ref="H196:I196" si="260">H197+H198+H201+H202+H203</f>
        <v>0</v>
      </c>
      <c r="I196" s="105">
        <f t="shared" si="260"/>
        <v>0</v>
      </c>
      <c r="J196" s="103">
        <f>J197+J198+J201+J202+J203</f>
        <v>0</v>
      </c>
      <c r="K196" s="104">
        <f t="shared" ref="K196:L196" si="261">K197+K198+K201+K202+K203</f>
        <v>0</v>
      </c>
      <c r="L196" s="105">
        <f t="shared" si="261"/>
        <v>0</v>
      </c>
      <c r="M196" s="91">
        <f>M197+M198+M201+M202+M203</f>
        <v>0</v>
      </c>
      <c r="N196" s="104">
        <f t="shared" ref="N196:O196" si="262">N197+N198+N201+N202+N203</f>
        <v>0</v>
      </c>
      <c r="O196" s="105">
        <f t="shared" si="262"/>
        <v>0</v>
      </c>
      <c r="P196" s="287"/>
    </row>
    <row r="197" spans="1:16" hidden="1" x14ac:dyDescent="0.25">
      <c r="A197" s="630">
        <v>5110</v>
      </c>
      <c r="B197" s="107" t="s">
        <v>214</v>
      </c>
      <c r="C197" s="108">
        <f t="shared" si="185"/>
        <v>0</v>
      </c>
      <c r="D197" s="266">
        <v>0</v>
      </c>
      <c r="E197" s="267"/>
      <c r="F197" s="268">
        <f>D197+E197</f>
        <v>0</v>
      </c>
      <c r="G197" s="266"/>
      <c r="H197" s="114"/>
      <c r="I197" s="269">
        <f>G197+H197</f>
        <v>0</v>
      </c>
      <c r="J197" s="114"/>
      <c r="K197" s="115"/>
      <c r="L197" s="269">
        <f>J197+K197</f>
        <v>0</v>
      </c>
      <c r="M197" s="270"/>
      <c r="N197" s="115"/>
      <c r="O197" s="269">
        <f>M197+N197</f>
        <v>0</v>
      </c>
      <c r="P197" s="271"/>
    </row>
    <row r="198" spans="1:16" ht="24" hidden="1" x14ac:dyDescent="0.25">
      <c r="A198" s="277">
        <v>5120</v>
      </c>
      <c r="B198" s="119" t="s">
        <v>215</v>
      </c>
      <c r="C198" s="120">
        <f t="shared" si="185"/>
        <v>0</v>
      </c>
      <c r="D198" s="278">
        <f>D199+D200</f>
        <v>0</v>
      </c>
      <c r="E198" s="279">
        <f t="shared" ref="E198:F198" si="263">E199+E200</f>
        <v>0</v>
      </c>
      <c r="F198" s="71">
        <f t="shared" si="263"/>
        <v>0</v>
      </c>
      <c r="G198" s="278">
        <f>G199+G200</f>
        <v>0</v>
      </c>
      <c r="H198" s="280">
        <f t="shared" ref="H198:I198" si="264">H199+H200</f>
        <v>0</v>
      </c>
      <c r="I198" s="274">
        <f t="shared" si="264"/>
        <v>0</v>
      </c>
      <c r="J198" s="280">
        <f>J199+J200</f>
        <v>0</v>
      </c>
      <c r="K198" s="281">
        <f t="shared" ref="K198:L198" si="265">K199+K200</f>
        <v>0</v>
      </c>
      <c r="L198" s="274">
        <f t="shared" si="265"/>
        <v>0</v>
      </c>
      <c r="M198" s="120">
        <f>M199+M200</f>
        <v>0</v>
      </c>
      <c r="N198" s="281">
        <f t="shared" ref="N198:O198" si="266">N199+N200</f>
        <v>0</v>
      </c>
      <c r="O198" s="274">
        <f t="shared" si="266"/>
        <v>0</v>
      </c>
      <c r="P198" s="276"/>
    </row>
    <row r="199" spans="1:16" hidden="1" x14ac:dyDescent="0.25">
      <c r="A199" s="67">
        <v>5121</v>
      </c>
      <c r="B199" s="119" t="s">
        <v>216</v>
      </c>
      <c r="C199" s="120">
        <f t="shared" si="185"/>
        <v>0</v>
      </c>
      <c r="D199" s="272">
        <v>0</v>
      </c>
      <c r="E199" s="273"/>
      <c r="F199" s="71">
        <f t="shared" ref="F199:F203" si="267">D199+E199</f>
        <v>0</v>
      </c>
      <c r="G199" s="272"/>
      <c r="H199" s="126"/>
      <c r="I199" s="274">
        <f t="shared" ref="I199:I203" si="268">G199+H199</f>
        <v>0</v>
      </c>
      <c r="J199" s="126"/>
      <c r="K199" s="127"/>
      <c r="L199" s="274">
        <f t="shared" ref="L199:L203" si="269">J199+K199</f>
        <v>0</v>
      </c>
      <c r="M199" s="275"/>
      <c r="N199" s="127"/>
      <c r="O199" s="274">
        <f t="shared" ref="O199:O203" si="270">M199+N199</f>
        <v>0</v>
      </c>
      <c r="P199" s="276"/>
    </row>
    <row r="200" spans="1:16" ht="24" hidden="1" x14ac:dyDescent="0.25">
      <c r="A200" s="67">
        <v>5129</v>
      </c>
      <c r="B200" s="119" t="s">
        <v>217</v>
      </c>
      <c r="C200" s="120">
        <f t="shared" si="185"/>
        <v>0</v>
      </c>
      <c r="D200" s="272">
        <v>0</v>
      </c>
      <c r="E200" s="273"/>
      <c r="F200" s="71">
        <f t="shared" si="267"/>
        <v>0</v>
      </c>
      <c r="G200" s="272"/>
      <c r="H200" s="126"/>
      <c r="I200" s="274">
        <f t="shared" si="268"/>
        <v>0</v>
      </c>
      <c r="J200" s="126"/>
      <c r="K200" s="127"/>
      <c r="L200" s="274">
        <f t="shared" si="269"/>
        <v>0</v>
      </c>
      <c r="M200" s="275"/>
      <c r="N200" s="127"/>
      <c r="O200" s="274">
        <f t="shared" si="270"/>
        <v>0</v>
      </c>
      <c r="P200" s="276"/>
    </row>
    <row r="201" spans="1:16" hidden="1" x14ac:dyDescent="0.25">
      <c r="A201" s="277">
        <v>5130</v>
      </c>
      <c r="B201" s="119" t="s">
        <v>218</v>
      </c>
      <c r="C201" s="120">
        <f t="shared" si="185"/>
        <v>0</v>
      </c>
      <c r="D201" s="272">
        <v>0</v>
      </c>
      <c r="E201" s="273"/>
      <c r="F201" s="71">
        <f t="shared" si="267"/>
        <v>0</v>
      </c>
      <c r="G201" s="272"/>
      <c r="H201" s="126"/>
      <c r="I201" s="274">
        <f t="shared" si="268"/>
        <v>0</v>
      </c>
      <c r="J201" s="126"/>
      <c r="K201" s="127"/>
      <c r="L201" s="274">
        <f t="shared" si="269"/>
        <v>0</v>
      </c>
      <c r="M201" s="275"/>
      <c r="N201" s="127"/>
      <c r="O201" s="274">
        <f t="shared" si="270"/>
        <v>0</v>
      </c>
      <c r="P201" s="276"/>
    </row>
    <row r="202" spans="1:16" hidden="1" x14ac:dyDescent="0.25">
      <c r="A202" s="277">
        <v>5140</v>
      </c>
      <c r="B202" s="119" t="s">
        <v>219</v>
      </c>
      <c r="C202" s="120">
        <f t="shared" si="185"/>
        <v>0</v>
      </c>
      <c r="D202" s="272">
        <v>0</v>
      </c>
      <c r="E202" s="273"/>
      <c r="F202" s="71">
        <f t="shared" si="267"/>
        <v>0</v>
      </c>
      <c r="G202" s="272"/>
      <c r="H202" s="126"/>
      <c r="I202" s="274">
        <f t="shared" si="268"/>
        <v>0</v>
      </c>
      <c r="J202" s="126"/>
      <c r="K202" s="127"/>
      <c r="L202" s="274">
        <f t="shared" si="269"/>
        <v>0</v>
      </c>
      <c r="M202" s="275"/>
      <c r="N202" s="127"/>
      <c r="O202" s="274">
        <f t="shared" si="270"/>
        <v>0</v>
      </c>
      <c r="P202" s="276"/>
    </row>
    <row r="203" spans="1:16" ht="24" hidden="1" x14ac:dyDescent="0.25">
      <c r="A203" s="277">
        <v>5170</v>
      </c>
      <c r="B203" s="119" t="s">
        <v>220</v>
      </c>
      <c r="C203" s="120">
        <f t="shared" si="185"/>
        <v>0</v>
      </c>
      <c r="D203" s="272">
        <v>0</v>
      </c>
      <c r="E203" s="273"/>
      <c r="F203" s="71">
        <f t="shared" si="267"/>
        <v>0</v>
      </c>
      <c r="G203" s="272"/>
      <c r="H203" s="126"/>
      <c r="I203" s="274">
        <f t="shared" si="268"/>
        <v>0</v>
      </c>
      <c r="J203" s="126"/>
      <c r="K203" s="127"/>
      <c r="L203" s="274">
        <f t="shared" si="269"/>
        <v>0</v>
      </c>
      <c r="M203" s="275"/>
      <c r="N203" s="127"/>
      <c r="O203" s="274">
        <f t="shared" si="270"/>
        <v>0</v>
      </c>
      <c r="P203" s="276"/>
    </row>
    <row r="204" spans="1:16" x14ac:dyDescent="0.25">
      <c r="A204" s="90">
        <v>5200</v>
      </c>
      <c r="B204" s="251" t="s">
        <v>221</v>
      </c>
      <c r="C204" s="91">
        <f t="shared" si="185"/>
        <v>2516520</v>
      </c>
      <c r="D204" s="252">
        <f>D205+D215+D216+D225+D226+D227+D229</f>
        <v>2516520</v>
      </c>
      <c r="E204" s="253">
        <f t="shared" ref="E204:F204" si="271">E205+E215+E216+E225+E226+E227+E229</f>
        <v>0</v>
      </c>
      <c r="F204" s="94">
        <f t="shared" si="271"/>
        <v>2516520</v>
      </c>
      <c r="G204" s="252">
        <f>G205+G215+G216+G225+G226+G227+G229</f>
        <v>0</v>
      </c>
      <c r="H204" s="103">
        <f t="shared" ref="H204:I204" si="272">H205+H215+H216+H225+H226+H227+H229</f>
        <v>0</v>
      </c>
      <c r="I204" s="105">
        <f t="shared" si="272"/>
        <v>0</v>
      </c>
      <c r="J204" s="103">
        <f>J205+J215+J216+J225+J226+J227+J229</f>
        <v>0</v>
      </c>
      <c r="K204" s="104">
        <f t="shared" ref="K204:L204" si="273">K205+K215+K216+K225+K226+K227+K229</f>
        <v>0</v>
      </c>
      <c r="L204" s="105">
        <f t="shared" si="273"/>
        <v>0</v>
      </c>
      <c r="M204" s="91">
        <f>M205+M215+M216+M225+M226+M227+M229</f>
        <v>0</v>
      </c>
      <c r="N204" s="104">
        <f t="shared" ref="N204:O204" si="274">N205+N215+N216+N225+N226+N227+N229</f>
        <v>0</v>
      </c>
      <c r="O204" s="105">
        <f t="shared" si="274"/>
        <v>0</v>
      </c>
      <c r="P204" s="287"/>
    </row>
    <row r="205" spans="1:16" hidden="1" x14ac:dyDescent="0.25">
      <c r="A205" s="258">
        <v>5210</v>
      </c>
      <c r="B205" s="191" t="s">
        <v>222</v>
      </c>
      <c r="C205" s="199">
        <f t="shared" si="185"/>
        <v>0</v>
      </c>
      <c r="D205" s="259">
        <f>SUM(D206:D214)</f>
        <v>0</v>
      </c>
      <c r="E205" s="260">
        <f t="shared" ref="E205:F205" si="275">SUM(E206:E214)</f>
        <v>0</v>
      </c>
      <c r="F205" s="261">
        <f t="shared" si="275"/>
        <v>0</v>
      </c>
      <c r="G205" s="259">
        <f>SUM(G206:G214)</f>
        <v>0</v>
      </c>
      <c r="H205" s="262">
        <f t="shared" ref="H205:I205" si="276">SUM(H206:H214)</f>
        <v>0</v>
      </c>
      <c r="I205" s="263">
        <f t="shared" si="276"/>
        <v>0</v>
      </c>
      <c r="J205" s="262">
        <f>SUM(J206:J214)</f>
        <v>0</v>
      </c>
      <c r="K205" s="264">
        <f t="shared" ref="K205:L205" si="277">SUM(K206:K214)</f>
        <v>0</v>
      </c>
      <c r="L205" s="263">
        <f t="shared" si="277"/>
        <v>0</v>
      </c>
      <c r="M205" s="199">
        <f>SUM(M206:M214)</f>
        <v>0</v>
      </c>
      <c r="N205" s="264">
        <f t="shared" ref="N205:O205" si="278">SUM(N206:N214)</f>
        <v>0</v>
      </c>
      <c r="O205" s="263">
        <f t="shared" si="278"/>
        <v>0</v>
      </c>
      <c r="P205" s="265"/>
    </row>
    <row r="206" spans="1:16" hidden="1" x14ac:dyDescent="0.25">
      <c r="A206" s="56">
        <v>5211</v>
      </c>
      <c r="B206" s="107" t="s">
        <v>223</v>
      </c>
      <c r="C206" s="108">
        <f t="shared" si="185"/>
        <v>0</v>
      </c>
      <c r="D206" s="266">
        <v>0</v>
      </c>
      <c r="E206" s="267"/>
      <c r="F206" s="268">
        <f t="shared" ref="F206:F215" si="279">D206+E206</f>
        <v>0</v>
      </c>
      <c r="G206" s="266"/>
      <c r="H206" s="114"/>
      <c r="I206" s="269">
        <f t="shared" ref="I206:I215" si="280">G206+H206</f>
        <v>0</v>
      </c>
      <c r="J206" s="114"/>
      <c r="K206" s="115"/>
      <c r="L206" s="269">
        <f t="shared" ref="L206:L215" si="281">J206+K206</f>
        <v>0</v>
      </c>
      <c r="M206" s="270"/>
      <c r="N206" s="115"/>
      <c r="O206" s="269">
        <f t="shared" ref="O206:O215" si="282">M206+N206</f>
        <v>0</v>
      </c>
      <c r="P206" s="271"/>
    </row>
    <row r="207" spans="1:16" hidden="1" x14ac:dyDescent="0.25">
      <c r="A207" s="67">
        <v>5212</v>
      </c>
      <c r="B207" s="119" t="s">
        <v>224</v>
      </c>
      <c r="C207" s="120">
        <f t="shared" si="185"/>
        <v>0</v>
      </c>
      <c r="D207" s="272">
        <v>0</v>
      </c>
      <c r="E207" s="273"/>
      <c r="F207" s="71">
        <f t="shared" si="279"/>
        <v>0</v>
      </c>
      <c r="G207" s="272"/>
      <c r="H207" s="126"/>
      <c r="I207" s="274">
        <f t="shared" si="280"/>
        <v>0</v>
      </c>
      <c r="J207" s="126"/>
      <c r="K207" s="127"/>
      <c r="L207" s="274">
        <f t="shared" si="281"/>
        <v>0</v>
      </c>
      <c r="M207" s="275"/>
      <c r="N207" s="127"/>
      <c r="O207" s="274">
        <f t="shared" si="282"/>
        <v>0</v>
      </c>
      <c r="P207" s="276"/>
    </row>
    <row r="208" spans="1:16" hidden="1" x14ac:dyDescent="0.25">
      <c r="A208" s="67">
        <v>5213</v>
      </c>
      <c r="B208" s="119" t="s">
        <v>225</v>
      </c>
      <c r="C208" s="120">
        <f t="shared" si="185"/>
        <v>0</v>
      </c>
      <c r="D208" s="272">
        <v>0</v>
      </c>
      <c r="E208" s="273"/>
      <c r="F208" s="71">
        <f t="shared" si="279"/>
        <v>0</v>
      </c>
      <c r="G208" s="272"/>
      <c r="H208" s="126"/>
      <c r="I208" s="274">
        <f t="shared" si="280"/>
        <v>0</v>
      </c>
      <c r="J208" s="126"/>
      <c r="K208" s="127"/>
      <c r="L208" s="274">
        <f t="shared" si="281"/>
        <v>0</v>
      </c>
      <c r="M208" s="275"/>
      <c r="N208" s="127"/>
      <c r="O208" s="274">
        <f t="shared" si="282"/>
        <v>0</v>
      </c>
      <c r="P208" s="276"/>
    </row>
    <row r="209" spans="1:16" hidden="1" x14ac:dyDescent="0.25">
      <c r="A209" s="67">
        <v>5214</v>
      </c>
      <c r="B209" s="119" t="s">
        <v>226</v>
      </c>
      <c r="C209" s="120">
        <f t="shared" si="185"/>
        <v>0</v>
      </c>
      <c r="D209" s="272">
        <v>0</v>
      </c>
      <c r="E209" s="273"/>
      <c r="F209" s="71">
        <f t="shared" si="279"/>
        <v>0</v>
      </c>
      <c r="G209" s="272"/>
      <c r="H209" s="126"/>
      <c r="I209" s="274">
        <f t="shared" si="280"/>
        <v>0</v>
      </c>
      <c r="J209" s="126"/>
      <c r="K209" s="127"/>
      <c r="L209" s="274">
        <f t="shared" si="281"/>
        <v>0</v>
      </c>
      <c r="M209" s="275"/>
      <c r="N209" s="127"/>
      <c r="O209" s="274">
        <f t="shared" si="282"/>
        <v>0</v>
      </c>
      <c r="P209" s="276"/>
    </row>
    <row r="210" spans="1:16" hidden="1" x14ac:dyDescent="0.25">
      <c r="A210" s="67">
        <v>5215</v>
      </c>
      <c r="B210" s="119" t="s">
        <v>227</v>
      </c>
      <c r="C210" s="120">
        <f t="shared" si="185"/>
        <v>0</v>
      </c>
      <c r="D210" s="272">
        <v>0</v>
      </c>
      <c r="E210" s="273"/>
      <c r="F210" s="71">
        <f t="shared" si="279"/>
        <v>0</v>
      </c>
      <c r="G210" s="272"/>
      <c r="H210" s="126"/>
      <c r="I210" s="274">
        <f t="shared" si="280"/>
        <v>0</v>
      </c>
      <c r="J210" s="126"/>
      <c r="K210" s="127"/>
      <c r="L210" s="274">
        <f t="shared" si="281"/>
        <v>0</v>
      </c>
      <c r="M210" s="275"/>
      <c r="N210" s="127"/>
      <c r="O210" s="274">
        <f t="shared" si="282"/>
        <v>0</v>
      </c>
      <c r="P210" s="276"/>
    </row>
    <row r="211" spans="1:16" ht="14.25" hidden="1" customHeight="1" x14ac:dyDescent="0.25">
      <c r="A211" s="67">
        <v>5216</v>
      </c>
      <c r="B211" s="119" t="s">
        <v>228</v>
      </c>
      <c r="C211" s="120">
        <f t="shared" si="185"/>
        <v>0</v>
      </c>
      <c r="D211" s="272">
        <v>0</v>
      </c>
      <c r="E211" s="273"/>
      <c r="F211" s="71">
        <f t="shared" si="279"/>
        <v>0</v>
      </c>
      <c r="G211" s="272"/>
      <c r="H211" s="126"/>
      <c r="I211" s="274">
        <f t="shared" si="280"/>
        <v>0</v>
      </c>
      <c r="J211" s="126"/>
      <c r="K211" s="127"/>
      <c r="L211" s="274">
        <f t="shared" si="281"/>
        <v>0</v>
      </c>
      <c r="M211" s="275"/>
      <c r="N211" s="127"/>
      <c r="O211" s="274">
        <f t="shared" si="282"/>
        <v>0</v>
      </c>
      <c r="P211" s="276"/>
    </row>
    <row r="212" spans="1:16" hidden="1" x14ac:dyDescent="0.25">
      <c r="A212" s="67">
        <v>5217</v>
      </c>
      <c r="B212" s="119" t="s">
        <v>229</v>
      </c>
      <c r="C212" s="120">
        <f t="shared" si="185"/>
        <v>0</v>
      </c>
      <c r="D212" s="272">
        <v>0</v>
      </c>
      <c r="E212" s="273"/>
      <c r="F212" s="71">
        <f t="shared" si="279"/>
        <v>0</v>
      </c>
      <c r="G212" s="272"/>
      <c r="H212" s="126"/>
      <c r="I212" s="274">
        <f t="shared" si="280"/>
        <v>0</v>
      </c>
      <c r="J212" s="126"/>
      <c r="K212" s="127"/>
      <c r="L212" s="274">
        <f t="shared" si="281"/>
        <v>0</v>
      </c>
      <c r="M212" s="275"/>
      <c r="N212" s="127"/>
      <c r="O212" s="274">
        <f t="shared" si="282"/>
        <v>0</v>
      </c>
      <c r="P212" s="276"/>
    </row>
    <row r="213" spans="1:16" hidden="1" x14ac:dyDescent="0.25">
      <c r="A213" s="67">
        <v>5218</v>
      </c>
      <c r="B213" s="119" t="s">
        <v>230</v>
      </c>
      <c r="C213" s="120">
        <f t="shared" ref="C213:C276" si="283">F213+I213+L213+O213</f>
        <v>0</v>
      </c>
      <c r="D213" s="272">
        <v>0</v>
      </c>
      <c r="E213" s="273"/>
      <c r="F213" s="71">
        <f t="shared" si="279"/>
        <v>0</v>
      </c>
      <c r="G213" s="272"/>
      <c r="H213" s="126"/>
      <c r="I213" s="274">
        <f t="shared" si="280"/>
        <v>0</v>
      </c>
      <c r="J213" s="126"/>
      <c r="K213" s="127"/>
      <c r="L213" s="274">
        <f t="shared" si="281"/>
        <v>0</v>
      </c>
      <c r="M213" s="275"/>
      <c r="N213" s="127"/>
      <c r="O213" s="274">
        <f t="shared" si="282"/>
        <v>0</v>
      </c>
      <c r="P213" s="276"/>
    </row>
    <row r="214" spans="1:16" hidden="1" x14ac:dyDescent="0.25">
      <c r="A214" s="67">
        <v>5219</v>
      </c>
      <c r="B214" s="119" t="s">
        <v>231</v>
      </c>
      <c r="C214" s="120">
        <f t="shared" si="283"/>
        <v>0</v>
      </c>
      <c r="D214" s="272">
        <v>0</v>
      </c>
      <c r="E214" s="273"/>
      <c r="F214" s="71">
        <f t="shared" si="279"/>
        <v>0</v>
      </c>
      <c r="G214" s="272"/>
      <c r="H214" s="126"/>
      <c r="I214" s="274">
        <f t="shared" si="280"/>
        <v>0</v>
      </c>
      <c r="J214" s="126"/>
      <c r="K214" s="127"/>
      <c r="L214" s="274">
        <f t="shared" si="281"/>
        <v>0</v>
      </c>
      <c r="M214" s="275"/>
      <c r="N214" s="127"/>
      <c r="O214" s="274">
        <f t="shared" si="282"/>
        <v>0</v>
      </c>
      <c r="P214" s="276"/>
    </row>
    <row r="215" spans="1:16" ht="13.5" hidden="1" customHeight="1" x14ac:dyDescent="0.25">
      <c r="A215" s="277">
        <v>5220</v>
      </c>
      <c r="B215" s="119" t="s">
        <v>232</v>
      </c>
      <c r="C215" s="120">
        <f t="shared" si="283"/>
        <v>0</v>
      </c>
      <c r="D215" s="272">
        <v>0</v>
      </c>
      <c r="E215" s="273"/>
      <c r="F215" s="71">
        <f t="shared" si="279"/>
        <v>0</v>
      </c>
      <c r="G215" s="272"/>
      <c r="H215" s="126"/>
      <c r="I215" s="274">
        <f t="shared" si="280"/>
        <v>0</v>
      </c>
      <c r="J215" s="126"/>
      <c r="K215" s="127"/>
      <c r="L215" s="274">
        <f t="shared" si="281"/>
        <v>0</v>
      </c>
      <c r="M215" s="275"/>
      <c r="N215" s="127"/>
      <c r="O215" s="274">
        <f t="shared" si="282"/>
        <v>0</v>
      </c>
      <c r="P215" s="276"/>
    </row>
    <row r="216" spans="1:16" hidden="1" x14ac:dyDescent="0.25">
      <c r="A216" s="277">
        <v>5230</v>
      </c>
      <c r="B216" s="119" t="s">
        <v>233</v>
      </c>
      <c r="C216" s="120">
        <f t="shared" si="283"/>
        <v>0</v>
      </c>
      <c r="D216" s="278">
        <f>SUM(D217:D224)</f>
        <v>0</v>
      </c>
      <c r="E216" s="279">
        <f t="shared" ref="E216:F216" si="284">SUM(E217:E224)</f>
        <v>0</v>
      </c>
      <c r="F216" s="71">
        <f t="shared" si="284"/>
        <v>0</v>
      </c>
      <c r="G216" s="278">
        <f>SUM(G217:G224)</f>
        <v>0</v>
      </c>
      <c r="H216" s="280">
        <f t="shared" ref="H216:I216" si="285">SUM(H217:H224)</f>
        <v>0</v>
      </c>
      <c r="I216" s="274">
        <f t="shared" si="285"/>
        <v>0</v>
      </c>
      <c r="J216" s="280">
        <f>SUM(J217:J224)</f>
        <v>0</v>
      </c>
      <c r="K216" s="281">
        <f t="shared" ref="K216:L216" si="286">SUM(K217:K224)</f>
        <v>0</v>
      </c>
      <c r="L216" s="274">
        <f t="shared" si="286"/>
        <v>0</v>
      </c>
      <c r="M216" s="120">
        <f>SUM(M217:M224)</f>
        <v>0</v>
      </c>
      <c r="N216" s="281">
        <f t="shared" ref="N216:O216" si="287">SUM(N217:N224)</f>
        <v>0</v>
      </c>
      <c r="O216" s="274">
        <f t="shared" si="287"/>
        <v>0</v>
      </c>
      <c r="P216" s="276"/>
    </row>
    <row r="217" spans="1:16" hidden="1" x14ac:dyDescent="0.25">
      <c r="A217" s="67">
        <v>5231</v>
      </c>
      <c r="B217" s="119" t="s">
        <v>234</v>
      </c>
      <c r="C217" s="120">
        <f t="shared" si="283"/>
        <v>0</v>
      </c>
      <c r="D217" s="272">
        <v>0</v>
      </c>
      <c r="E217" s="273"/>
      <c r="F217" s="71">
        <f t="shared" ref="F217:F226" si="288">D217+E217</f>
        <v>0</v>
      </c>
      <c r="G217" s="272"/>
      <c r="H217" s="126"/>
      <c r="I217" s="274">
        <f t="shared" ref="I217:I226" si="289">G217+H217</f>
        <v>0</v>
      </c>
      <c r="J217" s="126"/>
      <c r="K217" s="127"/>
      <c r="L217" s="274">
        <f t="shared" ref="L217:L226" si="290">J217+K217</f>
        <v>0</v>
      </c>
      <c r="M217" s="275"/>
      <c r="N217" s="127"/>
      <c r="O217" s="274">
        <f t="shared" ref="O217:O226" si="291">M217+N217</f>
        <v>0</v>
      </c>
      <c r="P217" s="276"/>
    </row>
    <row r="218" spans="1:16" hidden="1" x14ac:dyDescent="0.25">
      <c r="A218" s="67">
        <v>5232</v>
      </c>
      <c r="B218" s="119" t="s">
        <v>235</v>
      </c>
      <c r="C218" s="120">
        <f t="shared" si="283"/>
        <v>0</v>
      </c>
      <c r="D218" s="272">
        <v>0</v>
      </c>
      <c r="E218" s="273"/>
      <c r="F218" s="71">
        <f t="shared" si="288"/>
        <v>0</v>
      </c>
      <c r="G218" s="272"/>
      <c r="H218" s="126"/>
      <c r="I218" s="274">
        <f t="shared" si="289"/>
        <v>0</v>
      </c>
      <c r="J218" s="126"/>
      <c r="K218" s="127"/>
      <c r="L218" s="274">
        <f t="shared" si="290"/>
        <v>0</v>
      </c>
      <c r="M218" s="275"/>
      <c r="N218" s="127"/>
      <c r="O218" s="274">
        <f t="shared" si="291"/>
        <v>0</v>
      </c>
      <c r="P218" s="276"/>
    </row>
    <row r="219" spans="1:16" hidden="1" x14ac:dyDescent="0.25">
      <c r="A219" s="67">
        <v>5233</v>
      </c>
      <c r="B219" s="119" t="s">
        <v>236</v>
      </c>
      <c r="C219" s="120">
        <f t="shared" si="283"/>
        <v>0</v>
      </c>
      <c r="D219" s="272">
        <v>0</v>
      </c>
      <c r="E219" s="273"/>
      <c r="F219" s="71">
        <f t="shared" si="288"/>
        <v>0</v>
      </c>
      <c r="G219" s="272"/>
      <c r="H219" s="126"/>
      <c r="I219" s="274">
        <f t="shared" si="289"/>
        <v>0</v>
      </c>
      <c r="J219" s="126"/>
      <c r="K219" s="127"/>
      <c r="L219" s="274">
        <f t="shared" si="290"/>
        <v>0</v>
      </c>
      <c r="M219" s="275"/>
      <c r="N219" s="127"/>
      <c r="O219" s="274">
        <f t="shared" si="291"/>
        <v>0</v>
      </c>
      <c r="P219" s="276"/>
    </row>
    <row r="220" spans="1:16" ht="24" hidden="1" x14ac:dyDescent="0.25">
      <c r="A220" s="67">
        <v>5234</v>
      </c>
      <c r="B220" s="119" t="s">
        <v>237</v>
      </c>
      <c r="C220" s="120">
        <f t="shared" si="283"/>
        <v>0</v>
      </c>
      <c r="D220" s="272">
        <v>0</v>
      </c>
      <c r="E220" s="273"/>
      <c r="F220" s="71">
        <f t="shared" si="288"/>
        <v>0</v>
      </c>
      <c r="G220" s="272"/>
      <c r="H220" s="126"/>
      <c r="I220" s="274">
        <f t="shared" si="289"/>
        <v>0</v>
      </c>
      <c r="J220" s="126"/>
      <c r="K220" s="127"/>
      <c r="L220" s="274">
        <f t="shared" si="290"/>
        <v>0</v>
      </c>
      <c r="M220" s="275"/>
      <c r="N220" s="127"/>
      <c r="O220" s="274">
        <f t="shared" si="291"/>
        <v>0</v>
      </c>
      <c r="P220" s="276"/>
    </row>
    <row r="221" spans="1:16" ht="14.25" hidden="1" customHeight="1" x14ac:dyDescent="0.25">
      <c r="A221" s="67">
        <v>5236</v>
      </c>
      <c r="B221" s="119" t="s">
        <v>238</v>
      </c>
      <c r="C221" s="120">
        <f t="shared" si="283"/>
        <v>0</v>
      </c>
      <c r="D221" s="272">
        <v>0</v>
      </c>
      <c r="E221" s="273"/>
      <c r="F221" s="71">
        <f t="shared" si="288"/>
        <v>0</v>
      </c>
      <c r="G221" s="272"/>
      <c r="H221" s="126"/>
      <c r="I221" s="274">
        <f t="shared" si="289"/>
        <v>0</v>
      </c>
      <c r="J221" s="126"/>
      <c r="K221" s="127"/>
      <c r="L221" s="274">
        <f t="shared" si="290"/>
        <v>0</v>
      </c>
      <c r="M221" s="275"/>
      <c r="N221" s="127"/>
      <c r="O221" s="274">
        <f t="shared" si="291"/>
        <v>0</v>
      </c>
      <c r="P221" s="276"/>
    </row>
    <row r="222" spans="1:16" ht="14.25" hidden="1" customHeight="1" x14ac:dyDescent="0.25">
      <c r="A222" s="67">
        <v>5237</v>
      </c>
      <c r="B222" s="119" t="s">
        <v>239</v>
      </c>
      <c r="C222" s="120">
        <f t="shared" si="283"/>
        <v>0</v>
      </c>
      <c r="D222" s="272">
        <v>0</v>
      </c>
      <c r="E222" s="273"/>
      <c r="F222" s="71">
        <f t="shared" si="288"/>
        <v>0</v>
      </c>
      <c r="G222" s="272"/>
      <c r="H222" s="126"/>
      <c r="I222" s="274">
        <f t="shared" si="289"/>
        <v>0</v>
      </c>
      <c r="J222" s="126"/>
      <c r="K222" s="127"/>
      <c r="L222" s="274">
        <f t="shared" si="290"/>
        <v>0</v>
      </c>
      <c r="M222" s="275"/>
      <c r="N222" s="127"/>
      <c r="O222" s="274">
        <f t="shared" si="291"/>
        <v>0</v>
      </c>
      <c r="P222" s="276"/>
    </row>
    <row r="223" spans="1:16" ht="24" hidden="1" x14ac:dyDescent="0.25">
      <c r="A223" s="67">
        <v>5238</v>
      </c>
      <c r="B223" s="119" t="s">
        <v>240</v>
      </c>
      <c r="C223" s="120">
        <f t="shared" si="283"/>
        <v>0</v>
      </c>
      <c r="D223" s="272">
        <v>0</v>
      </c>
      <c r="E223" s="273"/>
      <c r="F223" s="71">
        <f t="shared" si="288"/>
        <v>0</v>
      </c>
      <c r="G223" s="272"/>
      <c r="H223" s="126"/>
      <c r="I223" s="274">
        <f t="shared" si="289"/>
        <v>0</v>
      </c>
      <c r="J223" s="126"/>
      <c r="K223" s="127"/>
      <c r="L223" s="274">
        <f t="shared" si="290"/>
        <v>0</v>
      </c>
      <c r="M223" s="275"/>
      <c r="N223" s="127"/>
      <c r="O223" s="274">
        <f t="shared" si="291"/>
        <v>0</v>
      </c>
      <c r="P223" s="276"/>
    </row>
    <row r="224" spans="1:16" ht="24" hidden="1" x14ac:dyDescent="0.25">
      <c r="A224" s="67">
        <v>5239</v>
      </c>
      <c r="B224" s="119" t="s">
        <v>241</v>
      </c>
      <c r="C224" s="120">
        <f t="shared" si="283"/>
        <v>0</v>
      </c>
      <c r="D224" s="272">
        <v>0</v>
      </c>
      <c r="E224" s="273"/>
      <c r="F224" s="71">
        <f t="shared" si="288"/>
        <v>0</v>
      </c>
      <c r="G224" s="272"/>
      <c r="H224" s="126"/>
      <c r="I224" s="274">
        <f t="shared" si="289"/>
        <v>0</v>
      </c>
      <c r="J224" s="126"/>
      <c r="K224" s="127"/>
      <c r="L224" s="274">
        <f t="shared" si="290"/>
        <v>0</v>
      </c>
      <c r="M224" s="275"/>
      <c r="N224" s="127"/>
      <c r="O224" s="274">
        <f t="shared" si="291"/>
        <v>0</v>
      </c>
      <c r="P224" s="276"/>
    </row>
    <row r="225" spans="1:16" ht="24" x14ac:dyDescent="0.25">
      <c r="A225" s="277">
        <v>5240</v>
      </c>
      <c r="B225" s="119" t="s">
        <v>242</v>
      </c>
      <c r="C225" s="120">
        <f t="shared" si="283"/>
        <v>255971</v>
      </c>
      <c r="D225" s="272">
        <v>255971</v>
      </c>
      <c r="E225" s="273"/>
      <c r="F225" s="71">
        <f t="shared" si="288"/>
        <v>255971</v>
      </c>
      <c r="G225" s="272"/>
      <c r="H225" s="126"/>
      <c r="I225" s="274">
        <f t="shared" si="289"/>
        <v>0</v>
      </c>
      <c r="J225" s="126"/>
      <c r="K225" s="127"/>
      <c r="L225" s="274">
        <f t="shared" si="290"/>
        <v>0</v>
      </c>
      <c r="M225" s="275"/>
      <c r="N225" s="127"/>
      <c r="O225" s="274">
        <f t="shared" si="291"/>
        <v>0</v>
      </c>
      <c r="P225" s="276"/>
    </row>
    <row r="226" spans="1:16" x14ac:dyDescent="0.25">
      <c r="A226" s="277">
        <v>5250</v>
      </c>
      <c r="B226" s="119" t="s">
        <v>243</v>
      </c>
      <c r="C226" s="120">
        <f t="shared" si="283"/>
        <v>2260549</v>
      </c>
      <c r="D226" s="272">
        <f>2142354+118195</f>
        <v>2260549</v>
      </c>
      <c r="E226" s="273"/>
      <c r="F226" s="71">
        <f t="shared" si="288"/>
        <v>2260549</v>
      </c>
      <c r="G226" s="272"/>
      <c r="H226" s="126"/>
      <c r="I226" s="274">
        <f t="shared" si="289"/>
        <v>0</v>
      </c>
      <c r="J226" s="126"/>
      <c r="K226" s="127"/>
      <c r="L226" s="274">
        <f t="shared" si="290"/>
        <v>0</v>
      </c>
      <c r="M226" s="275"/>
      <c r="N226" s="127"/>
      <c r="O226" s="274">
        <f t="shared" si="291"/>
        <v>0</v>
      </c>
      <c r="P226" s="276"/>
    </row>
    <row r="227" spans="1:16" hidden="1" x14ac:dyDescent="0.25">
      <c r="A227" s="277">
        <v>5260</v>
      </c>
      <c r="B227" s="119" t="s">
        <v>244</v>
      </c>
      <c r="C227" s="120">
        <f t="shared" si="283"/>
        <v>0</v>
      </c>
      <c r="D227" s="278">
        <f>SUM(D228)</f>
        <v>0</v>
      </c>
      <c r="E227" s="279">
        <f t="shared" ref="E227:F227" si="292">SUM(E228)</f>
        <v>0</v>
      </c>
      <c r="F227" s="71">
        <f t="shared" si="292"/>
        <v>0</v>
      </c>
      <c r="G227" s="278">
        <f>SUM(G228)</f>
        <v>0</v>
      </c>
      <c r="H227" s="280">
        <f t="shared" ref="H227:I227" si="293">SUM(H228)</f>
        <v>0</v>
      </c>
      <c r="I227" s="274">
        <f t="shared" si="293"/>
        <v>0</v>
      </c>
      <c r="J227" s="280">
        <f>SUM(J228)</f>
        <v>0</v>
      </c>
      <c r="K227" s="281">
        <f t="shared" ref="K227:L227" si="294">SUM(K228)</f>
        <v>0</v>
      </c>
      <c r="L227" s="274">
        <f t="shared" si="294"/>
        <v>0</v>
      </c>
      <c r="M227" s="120">
        <f>SUM(M228)</f>
        <v>0</v>
      </c>
      <c r="N227" s="281">
        <f t="shared" ref="N227:O227" si="295">SUM(N228)</f>
        <v>0</v>
      </c>
      <c r="O227" s="274">
        <f t="shared" si="295"/>
        <v>0</v>
      </c>
      <c r="P227" s="276"/>
    </row>
    <row r="228" spans="1:16" ht="24" hidden="1" x14ac:dyDescent="0.25">
      <c r="A228" s="67">
        <v>5269</v>
      </c>
      <c r="B228" s="119" t="s">
        <v>245</v>
      </c>
      <c r="C228" s="120">
        <f t="shared" si="283"/>
        <v>0</v>
      </c>
      <c r="D228" s="272">
        <v>0</v>
      </c>
      <c r="E228" s="273"/>
      <c r="F228" s="71">
        <f t="shared" ref="F228:F229" si="296">D228+E228</f>
        <v>0</v>
      </c>
      <c r="G228" s="272"/>
      <c r="H228" s="126"/>
      <c r="I228" s="274">
        <f t="shared" ref="I228:I229" si="297">G228+H228</f>
        <v>0</v>
      </c>
      <c r="J228" s="126"/>
      <c r="K228" s="127"/>
      <c r="L228" s="274">
        <f t="shared" ref="L228:L229" si="298">J228+K228</f>
        <v>0</v>
      </c>
      <c r="M228" s="275"/>
      <c r="N228" s="127"/>
      <c r="O228" s="274">
        <f t="shared" ref="O228:O229" si="299">M228+N228</f>
        <v>0</v>
      </c>
      <c r="P228" s="276"/>
    </row>
    <row r="229" spans="1:16" ht="24" hidden="1" x14ac:dyDescent="0.25">
      <c r="A229" s="258">
        <v>5270</v>
      </c>
      <c r="B229" s="191" t="s">
        <v>246</v>
      </c>
      <c r="C229" s="199">
        <f t="shared" si="283"/>
        <v>0</v>
      </c>
      <c r="D229" s="282">
        <v>0</v>
      </c>
      <c r="E229" s="283"/>
      <c r="F229" s="261">
        <f t="shared" si="296"/>
        <v>0</v>
      </c>
      <c r="G229" s="282"/>
      <c r="H229" s="284"/>
      <c r="I229" s="263">
        <f t="shared" si="297"/>
        <v>0</v>
      </c>
      <c r="J229" s="284"/>
      <c r="K229" s="285"/>
      <c r="L229" s="263">
        <f t="shared" si="298"/>
        <v>0</v>
      </c>
      <c r="M229" s="286"/>
      <c r="N229" s="285"/>
      <c r="O229" s="263">
        <f t="shared" si="299"/>
        <v>0</v>
      </c>
      <c r="P229" s="265"/>
    </row>
    <row r="230" spans="1:16" hidden="1" x14ac:dyDescent="0.25">
      <c r="A230" s="242">
        <v>6000</v>
      </c>
      <c r="B230" s="242" t="s">
        <v>247</v>
      </c>
      <c r="C230" s="243">
        <f t="shared" si="283"/>
        <v>0</v>
      </c>
      <c r="D230" s="244">
        <f>D231+D251+D259</f>
        <v>0</v>
      </c>
      <c r="E230" s="245">
        <f t="shared" ref="E230:F230" si="300">E231+E251+E259</f>
        <v>0</v>
      </c>
      <c r="F230" s="246">
        <f t="shared" si="300"/>
        <v>0</v>
      </c>
      <c r="G230" s="244">
        <f>G231+G251+G259</f>
        <v>0</v>
      </c>
      <c r="H230" s="247">
        <f t="shared" ref="H230:I230" si="301">H231+H251+H259</f>
        <v>0</v>
      </c>
      <c r="I230" s="248">
        <f t="shared" si="301"/>
        <v>0</v>
      </c>
      <c r="J230" s="247">
        <f>J231+J251+J259</f>
        <v>0</v>
      </c>
      <c r="K230" s="249">
        <f t="shared" ref="K230:L230" si="302">K231+K251+K259</f>
        <v>0</v>
      </c>
      <c r="L230" s="248">
        <f t="shared" si="302"/>
        <v>0</v>
      </c>
      <c r="M230" s="243">
        <f>M231+M251+M259</f>
        <v>0</v>
      </c>
      <c r="N230" s="249">
        <f t="shared" ref="N230:O230" si="303">N231+N251+N259</f>
        <v>0</v>
      </c>
      <c r="O230" s="248">
        <f t="shared" si="303"/>
        <v>0</v>
      </c>
      <c r="P230" s="250"/>
    </row>
    <row r="231" spans="1:16" ht="14.25" hidden="1" customHeight="1" x14ac:dyDescent="0.25">
      <c r="A231" s="320">
        <v>6200</v>
      </c>
      <c r="B231" s="308" t="s">
        <v>248</v>
      </c>
      <c r="C231" s="254">
        <f t="shared" si="283"/>
        <v>0</v>
      </c>
      <c r="D231" s="321">
        <f>SUM(D232,D233,D235,D238,D244,D245,D246)</f>
        <v>0</v>
      </c>
      <c r="E231" s="322">
        <f t="shared" ref="E231:F231" si="304">SUM(E232,E233,E235,E238,E244,E245,E246)</f>
        <v>0</v>
      </c>
      <c r="F231" s="323">
        <f t="shared" si="304"/>
        <v>0</v>
      </c>
      <c r="G231" s="321">
        <f>SUM(G232,G233,G235,G238,G244,G245,G246)</f>
        <v>0</v>
      </c>
      <c r="H231" s="324">
        <f t="shared" ref="H231:I231" si="305">SUM(H232,H233,H235,H238,H244,H245,H246)</f>
        <v>0</v>
      </c>
      <c r="I231" s="256">
        <f t="shared" si="305"/>
        <v>0</v>
      </c>
      <c r="J231" s="324">
        <f>SUM(J232,J233,J235,J238,J244,J245,J246)</f>
        <v>0</v>
      </c>
      <c r="K231" s="255">
        <f t="shared" ref="K231:L231" si="306">SUM(K232,K233,K235,K238,K244,K245,K246)</f>
        <v>0</v>
      </c>
      <c r="L231" s="256">
        <f t="shared" si="306"/>
        <v>0</v>
      </c>
      <c r="M231" s="254">
        <f>SUM(M232,M233,M235,M238,M244,M245,M246)</f>
        <v>0</v>
      </c>
      <c r="N231" s="255">
        <f t="shared" ref="N231:O231" si="307">SUM(N232,N233,N235,N238,N244,N245,N246)</f>
        <v>0</v>
      </c>
      <c r="O231" s="256">
        <f t="shared" si="307"/>
        <v>0</v>
      </c>
      <c r="P231" s="257"/>
    </row>
    <row r="232" spans="1:16" ht="24" hidden="1" x14ac:dyDescent="0.25">
      <c r="A232" s="630">
        <v>6220</v>
      </c>
      <c r="B232" s="107" t="s">
        <v>249</v>
      </c>
      <c r="C232" s="108">
        <f t="shared" si="283"/>
        <v>0</v>
      </c>
      <c r="D232" s="266">
        <v>0</v>
      </c>
      <c r="E232" s="267"/>
      <c r="F232" s="268">
        <f>D232+E232</f>
        <v>0</v>
      </c>
      <c r="G232" s="266"/>
      <c r="H232" s="114"/>
      <c r="I232" s="269">
        <f>G232+H232</f>
        <v>0</v>
      </c>
      <c r="J232" s="114"/>
      <c r="K232" s="115"/>
      <c r="L232" s="269">
        <f>J232+K232</f>
        <v>0</v>
      </c>
      <c r="M232" s="270"/>
      <c r="N232" s="115"/>
      <c r="O232" s="269">
        <f>M232+N232</f>
        <v>0</v>
      </c>
      <c r="P232" s="271"/>
    </row>
    <row r="233" spans="1:16" hidden="1" x14ac:dyDescent="0.25">
      <c r="A233" s="277">
        <v>6230</v>
      </c>
      <c r="B233" s="119" t="s">
        <v>250</v>
      </c>
      <c r="C233" s="120">
        <f t="shared" si="283"/>
        <v>0</v>
      </c>
      <c r="D233" s="278">
        <f t="shared" ref="D233:O233" si="308">SUM(D234)</f>
        <v>0</v>
      </c>
      <c r="E233" s="279">
        <f t="shared" si="308"/>
        <v>0</v>
      </c>
      <c r="F233" s="71">
        <f t="shared" si="308"/>
        <v>0</v>
      </c>
      <c r="G233" s="278">
        <f t="shared" si="308"/>
        <v>0</v>
      </c>
      <c r="H233" s="280">
        <f t="shared" si="308"/>
        <v>0</v>
      </c>
      <c r="I233" s="274">
        <f t="shared" si="308"/>
        <v>0</v>
      </c>
      <c r="J233" s="280">
        <f t="shared" si="308"/>
        <v>0</v>
      </c>
      <c r="K233" s="281">
        <f t="shared" si="308"/>
        <v>0</v>
      </c>
      <c r="L233" s="274">
        <f t="shared" si="308"/>
        <v>0</v>
      </c>
      <c r="M233" s="120">
        <f t="shared" si="308"/>
        <v>0</v>
      </c>
      <c r="N233" s="281">
        <f t="shared" si="308"/>
        <v>0</v>
      </c>
      <c r="O233" s="274">
        <f t="shared" si="308"/>
        <v>0</v>
      </c>
      <c r="P233" s="276"/>
    </row>
    <row r="234" spans="1:16" ht="24" hidden="1" x14ac:dyDescent="0.25">
      <c r="A234" s="67">
        <v>6239</v>
      </c>
      <c r="B234" s="107" t="s">
        <v>251</v>
      </c>
      <c r="C234" s="120">
        <f t="shared" si="283"/>
        <v>0</v>
      </c>
      <c r="D234" s="266">
        <v>0</v>
      </c>
      <c r="E234" s="267"/>
      <c r="F234" s="268">
        <f>D234+E234</f>
        <v>0</v>
      </c>
      <c r="G234" s="266"/>
      <c r="H234" s="114"/>
      <c r="I234" s="269">
        <f>G234+H234</f>
        <v>0</v>
      </c>
      <c r="J234" s="114"/>
      <c r="K234" s="115"/>
      <c r="L234" s="269">
        <f>J234+K234</f>
        <v>0</v>
      </c>
      <c r="M234" s="270"/>
      <c r="N234" s="115"/>
      <c r="O234" s="269">
        <f>M234+N234</f>
        <v>0</v>
      </c>
      <c r="P234" s="271"/>
    </row>
    <row r="235" spans="1:16" ht="24" hidden="1" x14ac:dyDescent="0.25">
      <c r="A235" s="277">
        <v>6240</v>
      </c>
      <c r="B235" s="119" t="s">
        <v>252</v>
      </c>
      <c r="C235" s="120">
        <f t="shared" si="283"/>
        <v>0</v>
      </c>
      <c r="D235" s="278">
        <f>SUM(D236:D237)</f>
        <v>0</v>
      </c>
      <c r="E235" s="279">
        <f t="shared" ref="E235:F235" si="309">SUM(E236:E237)</f>
        <v>0</v>
      </c>
      <c r="F235" s="71">
        <f t="shared" si="309"/>
        <v>0</v>
      </c>
      <c r="G235" s="278">
        <f>SUM(G236:G237)</f>
        <v>0</v>
      </c>
      <c r="H235" s="280">
        <f t="shared" ref="H235:I235" si="310">SUM(H236:H237)</f>
        <v>0</v>
      </c>
      <c r="I235" s="274">
        <f t="shared" si="310"/>
        <v>0</v>
      </c>
      <c r="J235" s="280">
        <f>SUM(J236:J237)</f>
        <v>0</v>
      </c>
      <c r="K235" s="281">
        <f t="shared" ref="K235:L235" si="311">SUM(K236:K237)</f>
        <v>0</v>
      </c>
      <c r="L235" s="274">
        <f t="shared" si="311"/>
        <v>0</v>
      </c>
      <c r="M235" s="120">
        <f>SUM(M236:M237)</f>
        <v>0</v>
      </c>
      <c r="N235" s="281">
        <f t="shared" ref="N235:O235" si="312">SUM(N236:N237)</f>
        <v>0</v>
      </c>
      <c r="O235" s="274">
        <f t="shared" si="312"/>
        <v>0</v>
      </c>
      <c r="P235" s="276"/>
    </row>
    <row r="236" spans="1:16" hidden="1" x14ac:dyDescent="0.25">
      <c r="A236" s="67">
        <v>6241</v>
      </c>
      <c r="B236" s="119" t="s">
        <v>253</v>
      </c>
      <c r="C236" s="120">
        <f t="shared" si="283"/>
        <v>0</v>
      </c>
      <c r="D236" s="272">
        <v>0</v>
      </c>
      <c r="E236" s="273"/>
      <c r="F236" s="71">
        <f t="shared" ref="F236:F237" si="313">D236+E236</f>
        <v>0</v>
      </c>
      <c r="G236" s="272"/>
      <c r="H236" s="126"/>
      <c r="I236" s="274">
        <f t="shared" ref="I236:I237" si="314">G236+H236</f>
        <v>0</v>
      </c>
      <c r="J236" s="126"/>
      <c r="K236" s="127"/>
      <c r="L236" s="274">
        <f t="shared" ref="L236:L237" si="315">J236+K236</f>
        <v>0</v>
      </c>
      <c r="M236" s="275"/>
      <c r="N236" s="127"/>
      <c r="O236" s="274">
        <f t="shared" ref="O236:O237" si="316">M236+N236</f>
        <v>0</v>
      </c>
      <c r="P236" s="276"/>
    </row>
    <row r="237" spans="1:16" hidden="1" x14ac:dyDescent="0.25">
      <c r="A237" s="67">
        <v>6242</v>
      </c>
      <c r="B237" s="119" t="s">
        <v>254</v>
      </c>
      <c r="C237" s="120">
        <f t="shared" si="283"/>
        <v>0</v>
      </c>
      <c r="D237" s="272">
        <v>0</v>
      </c>
      <c r="E237" s="273"/>
      <c r="F237" s="71">
        <f t="shared" si="313"/>
        <v>0</v>
      </c>
      <c r="G237" s="272"/>
      <c r="H237" s="126"/>
      <c r="I237" s="274">
        <f t="shared" si="314"/>
        <v>0</v>
      </c>
      <c r="J237" s="126"/>
      <c r="K237" s="127"/>
      <c r="L237" s="274">
        <f t="shared" si="315"/>
        <v>0</v>
      </c>
      <c r="M237" s="275"/>
      <c r="N237" s="127"/>
      <c r="O237" s="274">
        <f t="shared" si="316"/>
        <v>0</v>
      </c>
      <c r="P237" s="276"/>
    </row>
    <row r="238" spans="1:16" ht="25.5" hidden="1" customHeight="1" x14ac:dyDescent="0.25">
      <c r="A238" s="277">
        <v>6250</v>
      </c>
      <c r="B238" s="119" t="s">
        <v>255</v>
      </c>
      <c r="C238" s="120">
        <f t="shared" si="283"/>
        <v>0</v>
      </c>
      <c r="D238" s="278">
        <f>SUM(D239:D243)</f>
        <v>0</v>
      </c>
      <c r="E238" s="279">
        <f t="shared" ref="E238:F238" si="317">SUM(E239:E243)</f>
        <v>0</v>
      </c>
      <c r="F238" s="71">
        <f t="shared" si="317"/>
        <v>0</v>
      </c>
      <c r="G238" s="278">
        <f>SUM(G239:G243)</f>
        <v>0</v>
      </c>
      <c r="H238" s="280">
        <f t="shared" ref="H238:I238" si="318">SUM(H239:H243)</f>
        <v>0</v>
      </c>
      <c r="I238" s="274">
        <f t="shared" si="318"/>
        <v>0</v>
      </c>
      <c r="J238" s="280">
        <f>SUM(J239:J243)</f>
        <v>0</v>
      </c>
      <c r="K238" s="281">
        <f t="shared" ref="K238:L238" si="319">SUM(K239:K243)</f>
        <v>0</v>
      </c>
      <c r="L238" s="274">
        <f t="shared" si="319"/>
        <v>0</v>
      </c>
      <c r="M238" s="120">
        <f>SUM(M239:M243)</f>
        <v>0</v>
      </c>
      <c r="N238" s="281">
        <f t="shared" ref="N238:O238" si="320">SUM(N239:N243)</f>
        <v>0</v>
      </c>
      <c r="O238" s="274">
        <f t="shared" si="320"/>
        <v>0</v>
      </c>
      <c r="P238" s="276"/>
    </row>
    <row r="239" spans="1:16" ht="14.25" hidden="1" customHeight="1" x14ac:dyDescent="0.25">
      <c r="A239" s="67">
        <v>6252</v>
      </c>
      <c r="B239" s="119" t="s">
        <v>256</v>
      </c>
      <c r="C239" s="120">
        <f t="shared" si="283"/>
        <v>0</v>
      </c>
      <c r="D239" s="272">
        <v>0</v>
      </c>
      <c r="E239" s="273"/>
      <c r="F239" s="71">
        <f t="shared" ref="F239:F245" si="321">D239+E239</f>
        <v>0</v>
      </c>
      <c r="G239" s="272"/>
      <c r="H239" s="126"/>
      <c r="I239" s="274">
        <f t="shared" ref="I239:I245" si="322">G239+H239</f>
        <v>0</v>
      </c>
      <c r="J239" s="126"/>
      <c r="K239" s="127"/>
      <c r="L239" s="274">
        <f t="shared" ref="L239:L245" si="323">J239+K239</f>
        <v>0</v>
      </c>
      <c r="M239" s="275"/>
      <c r="N239" s="127"/>
      <c r="O239" s="274">
        <f t="shared" ref="O239:O245" si="324">M239+N239</f>
        <v>0</v>
      </c>
      <c r="P239" s="276"/>
    </row>
    <row r="240" spans="1:16" ht="14.25" hidden="1" customHeight="1" x14ac:dyDescent="0.25">
      <c r="A240" s="67">
        <v>6253</v>
      </c>
      <c r="B240" s="119" t="s">
        <v>257</v>
      </c>
      <c r="C240" s="120">
        <f t="shared" si="283"/>
        <v>0</v>
      </c>
      <c r="D240" s="272">
        <v>0</v>
      </c>
      <c r="E240" s="273"/>
      <c r="F240" s="71">
        <f t="shared" si="321"/>
        <v>0</v>
      </c>
      <c r="G240" s="272"/>
      <c r="H240" s="126"/>
      <c r="I240" s="274">
        <f t="shared" si="322"/>
        <v>0</v>
      </c>
      <c r="J240" s="126"/>
      <c r="K240" s="127"/>
      <c r="L240" s="274">
        <f t="shared" si="323"/>
        <v>0</v>
      </c>
      <c r="M240" s="275"/>
      <c r="N240" s="127"/>
      <c r="O240" s="274">
        <f t="shared" si="324"/>
        <v>0</v>
      </c>
      <c r="P240" s="276"/>
    </row>
    <row r="241" spans="1:16" ht="24" hidden="1" x14ac:dyDescent="0.25">
      <c r="A241" s="67">
        <v>6254</v>
      </c>
      <c r="B241" s="119" t="s">
        <v>258</v>
      </c>
      <c r="C241" s="120">
        <f t="shared" si="283"/>
        <v>0</v>
      </c>
      <c r="D241" s="272">
        <v>0</v>
      </c>
      <c r="E241" s="273"/>
      <c r="F241" s="71">
        <f t="shared" si="321"/>
        <v>0</v>
      </c>
      <c r="G241" s="272"/>
      <c r="H241" s="126"/>
      <c r="I241" s="274">
        <f t="shared" si="322"/>
        <v>0</v>
      </c>
      <c r="J241" s="126"/>
      <c r="K241" s="127"/>
      <c r="L241" s="274">
        <f t="shared" si="323"/>
        <v>0</v>
      </c>
      <c r="M241" s="275"/>
      <c r="N241" s="127"/>
      <c r="O241" s="274">
        <f t="shared" si="324"/>
        <v>0</v>
      </c>
      <c r="P241" s="276"/>
    </row>
    <row r="242" spans="1:16" ht="24" hidden="1" x14ac:dyDescent="0.25">
      <c r="A242" s="67">
        <v>6255</v>
      </c>
      <c r="B242" s="119" t="s">
        <v>259</v>
      </c>
      <c r="C242" s="120">
        <f t="shared" si="283"/>
        <v>0</v>
      </c>
      <c r="D242" s="272">
        <v>0</v>
      </c>
      <c r="E242" s="273"/>
      <c r="F242" s="71">
        <f t="shared" si="321"/>
        <v>0</v>
      </c>
      <c r="G242" s="272"/>
      <c r="H242" s="126"/>
      <c r="I242" s="274">
        <f t="shared" si="322"/>
        <v>0</v>
      </c>
      <c r="J242" s="126"/>
      <c r="K242" s="127"/>
      <c r="L242" s="274">
        <f t="shared" si="323"/>
        <v>0</v>
      </c>
      <c r="M242" s="275"/>
      <c r="N242" s="127"/>
      <c r="O242" s="274">
        <f t="shared" si="324"/>
        <v>0</v>
      </c>
      <c r="P242" s="276"/>
    </row>
    <row r="243" spans="1:16" hidden="1" x14ac:dyDescent="0.25">
      <c r="A243" s="67">
        <v>6259</v>
      </c>
      <c r="B243" s="119" t="s">
        <v>260</v>
      </c>
      <c r="C243" s="120">
        <f t="shared" si="283"/>
        <v>0</v>
      </c>
      <c r="D243" s="272">
        <v>0</v>
      </c>
      <c r="E243" s="273"/>
      <c r="F243" s="71">
        <f t="shared" si="321"/>
        <v>0</v>
      </c>
      <c r="G243" s="272"/>
      <c r="H243" s="126"/>
      <c r="I243" s="274">
        <f t="shared" si="322"/>
        <v>0</v>
      </c>
      <c r="J243" s="126"/>
      <c r="K243" s="127"/>
      <c r="L243" s="274">
        <f t="shared" si="323"/>
        <v>0</v>
      </c>
      <c r="M243" s="275"/>
      <c r="N243" s="127"/>
      <c r="O243" s="274">
        <f t="shared" si="324"/>
        <v>0</v>
      </c>
      <c r="P243" s="276"/>
    </row>
    <row r="244" spans="1:16" ht="24" hidden="1" x14ac:dyDescent="0.25">
      <c r="A244" s="277">
        <v>6260</v>
      </c>
      <c r="B244" s="119" t="s">
        <v>261</v>
      </c>
      <c r="C244" s="120">
        <f t="shared" si="283"/>
        <v>0</v>
      </c>
      <c r="D244" s="272">
        <v>0</v>
      </c>
      <c r="E244" s="273"/>
      <c r="F244" s="71">
        <f t="shared" si="321"/>
        <v>0</v>
      </c>
      <c r="G244" s="272"/>
      <c r="H244" s="126"/>
      <c r="I244" s="274">
        <f t="shared" si="322"/>
        <v>0</v>
      </c>
      <c r="J244" s="126"/>
      <c r="K244" s="127"/>
      <c r="L244" s="274">
        <f t="shared" si="323"/>
        <v>0</v>
      </c>
      <c r="M244" s="275"/>
      <c r="N244" s="127"/>
      <c r="O244" s="274">
        <f t="shared" si="324"/>
        <v>0</v>
      </c>
      <c r="P244" s="276"/>
    </row>
    <row r="245" spans="1:16" hidden="1" x14ac:dyDescent="0.25">
      <c r="A245" s="277">
        <v>6270</v>
      </c>
      <c r="B245" s="119" t="s">
        <v>262</v>
      </c>
      <c r="C245" s="120">
        <f t="shared" si="283"/>
        <v>0</v>
      </c>
      <c r="D245" s="272">
        <v>0</v>
      </c>
      <c r="E245" s="273"/>
      <c r="F245" s="71">
        <f t="shared" si="321"/>
        <v>0</v>
      </c>
      <c r="G245" s="272"/>
      <c r="H245" s="126"/>
      <c r="I245" s="274">
        <f t="shared" si="322"/>
        <v>0</v>
      </c>
      <c r="J245" s="126"/>
      <c r="K245" s="127"/>
      <c r="L245" s="274">
        <f t="shared" si="323"/>
        <v>0</v>
      </c>
      <c r="M245" s="275"/>
      <c r="N245" s="127"/>
      <c r="O245" s="274">
        <f t="shared" si="324"/>
        <v>0</v>
      </c>
      <c r="P245" s="276"/>
    </row>
    <row r="246" spans="1:16" ht="24" hidden="1" x14ac:dyDescent="0.25">
      <c r="A246" s="630">
        <v>6290</v>
      </c>
      <c r="B246" s="107" t="s">
        <v>263</v>
      </c>
      <c r="C246" s="309">
        <f t="shared" si="283"/>
        <v>0</v>
      </c>
      <c r="D246" s="289">
        <f>SUM(D247:D250)</f>
        <v>0</v>
      </c>
      <c r="E246" s="290">
        <f t="shared" ref="E246:O246" si="325">SUM(E247:E250)</f>
        <v>0</v>
      </c>
      <c r="F246" s="268">
        <f t="shared" si="325"/>
        <v>0</v>
      </c>
      <c r="G246" s="289">
        <f t="shared" si="325"/>
        <v>0</v>
      </c>
      <c r="H246" s="291">
        <f t="shared" si="325"/>
        <v>0</v>
      </c>
      <c r="I246" s="269">
        <f t="shared" si="325"/>
        <v>0</v>
      </c>
      <c r="J246" s="291">
        <f t="shared" si="325"/>
        <v>0</v>
      </c>
      <c r="K246" s="292">
        <f t="shared" si="325"/>
        <v>0</v>
      </c>
      <c r="L246" s="269">
        <f t="shared" si="325"/>
        <v>0</v>
      </c>
      <c r="M246" s="309">
        <f t="shared" si="325"/>
        <v>0</v>
      </c>
      <c r="N246" s="310">
        <f t="shared" si="325"/>
        <v>0</v>
      </c>
      <c r="O246" s="311">
        <f t="shared" si="325"/>
        <v>0</v>
      </c>
      <c r="P246" s="312"/>
    </row>
    <row r="247" spans="1:16" hidden="1" x14ac:dyDescent="0.25">
      <c r="A247" s="67">
        <v>6291</v>
      </c>
      <c r="B247" s="119" t="s">
        <v>264</v>
      </c>
      <c r="C247" s="120">
        <f t="shared" si="283"/>
        <v>0</v>
      </c>
      <c r="D247" s="272">
        <v>0</v>
      </c>
      <c r="E247" s="273"/>
      <c r="F247" s="71">
        <f t="shared" ref="F247:F250" si="326">D247+E247</f>
        <v>0</v>
      </c>
      <c r="G247" s="272"/>
      <c r="H247" s="126"/>
      <c r="I247" s="274">
        <f t="shared" ref="I247:I250" si="327">G247+H247</f>
        <v>0</v>
      </c>
      <c r="J247" s="126"/>
      <c r="K247" s="127"/>
      <c r="L247" s="274">
        <f t="shared" ref="L247:L250" si="328">J247+K247</f>
        <v>0</v>
      </c>
      <c r="M247" s="275"/>
      <c r="N247" s="127"/>
      <c r="O247" s="274">
        <f t="shared" ref="O247:O250" si="329">M247+N247</f>
        <v>0</v>
      </c>
      <c r="P247" s="276"/>
    </row>
    <row r="248" spans="1:16" hidden="1" x14ac:dyDescent="0.25">
      <c r="A248" s="67">
        <v>6292</v>
      </c>
      <c r="B248" s="119" t="s">
        <v>265</v>
      </c>
      <c r="C248" s="120">
        <f t="shared" si="283"/>
        <v>0</v>
      </c>
      <c r="D248" s="272">
        <v>0</v>
      </c>
      <c r="E248" s="273"/>
      <c r="F248" s="71">
        <f t="shared" si="326"/>
        <v>0</v>
      </c>
      <c r="G248" s="272"/>
      <c r="H248" s="126"/>
      <c r="I248" s="274">
        <f t="shared" si="327"/>
        <v>0</v>
      </c>
      <c r="J248" s="126"/>
      <c r="K248" s="127"/>
      <c r="L248" s="274">
        <f t="shared" si="328"/>
        <v>0</v>
      </c>
      <c r="M248" s="275"/>
      <c r="N248" s="127"/>
      <c r="O248" s="274">
        <f t="shared" si="329"/>
        <v>0</v>
      </c>
      <c r="P248" s="276"/>
    </row>
    <row r="249" spans="1:16" ht="72" hidden="1" x14ac:dyDescent="0.25">
      <c r="A249" s="67">
        <v>6296</v>
      </c>
      <c r="B249" s="119" t="s">
        <v>266</v>
      </c>
      <c r="C249" s="120">
        <f t="shared" si="283"/>
        <v>0</v>
      </c>
      <c r="D249" s="272">
        <v>0</v>
      </c>
      <c r="E249" s="273"/>
      <c r="F249" s="71">
        <f t="shared" si="326"/>
        <v>0</v>
      </c>
      <c r="G249" s="272"/>
      <c r="H249" s="126"/>
      <c r="I249" s="274">
        <f t="shared" si="327"/>
        <v>0</v>
      </c>
      <c r="J249" s="126"/>
      <c r="K249" s="127"/>
      <c r="L249" s="274">
        <f t="shared" si="328"/>
        <v>0</v>
      </c>
      <c r="M249" s="275"/>
      <c r="N249" s="127"/>
      <c r="O249" s="274">
        <f t="shared" si="329"/>
        <v>0</v>
      </c>
      <c r="P249" s="276"/>
    </row>
    <row r="250" spans="1:16" ht="39.75" hidden="1" customHeight="1" x14ac:dyDescent="0.25">
      <c r="A250" s="67">
        <v>6299</v>
      </c>
      <c r="B250" s="119" t="s">
        <v>267</v>
      </c>
      <c r="C250" s="120">
        <f t="shared" si="283"/>
        <v>0</v>
      </c>
      <c r="D250" s="272">
        <v>0</v>
      </c>
      <c r="E250" s="273"/>
      <c r="F250" s="71">
        <f t="shared" si="326"/>
        <v>0</v>
      </c>
      <c r="G250" s="272"/>
      <c r="H250" s="126"/>
      <c r="I250" s="274">
        <f t="shared" si="327"/>
        <v>0</v>
      </c>
      <c r="J250" s="126"/>
      <c r="K250" s="127"/>
      <c r="L250" s="274">
        <f t="shared" si="328"/>
        <v>0</v>
      </c>
      <c r="M250" s="275"/>
      <c r="N250" s="127"/>
      <c r="O250" s="274">
        <f t="shared" si="329"/>
        <v>0</v>
      </c>
      <c r="P250" s="276"/>
    </row>
    <row r="251" spans="1:16" hidden="1" x14ac:dyDescent="0.25">
      <c r="A251" s="90">
        <v>6300</v>
      </c>
      <c r="B251" s="251" t="s">
        <v>268</v>
      </c>
      <c r="C251" s="91">
        <f t="shared" si="283"/>
        <v>0</v>
      </c>
      <c r="D251" s="252">
        <f>SUM(D252,D257,D258)</f>
        <v>0</v>
      </c>
      <c r="E251" s="253">
        <f t="shared" ref="E251:O251" si="330">SUM(E252,E257,E258)</f>
        <v>0</v>
      </c>
      <c r="F251" s="94">
        <f t="shared" si="330"/>
        <v>0</v>
      </c>
      <c r="G251" s="252">
        <f t="shared" si="330"/>
        <v>0</v>
      </c>
      <c r="H251" s="103">
        <f t="shared" si="330"/>
        <v>0</v>
      </c>
      <c r="I251" s="105">
        <f t="shared" si="330"/>
        <v>0</v>
      </c>
      <c r="J251" s="103">
        <f t="shared" si="330"/>
        <v>0</v>
      </c>
      <c r="K251" s="104">
        <f t="shared" si="330"/>
        <v>0</v>
      </c>
      <c r="L251" s="105">
        <f t="shared" si="330"/>
        <v>0</v>
      </c>
      <c r="M251" s="147">
        <f t="shared" si="330"/>
        <v>0</v>
      </c>
      <c r="N251" s="293">
        <f t="shared" si="330"/>
        <v>0</v>
      </c>
      <c r="O251" s="294">
        <f t="shared" si="330"/>
        <v>0</v>
      </c>
      <c r="P251" s="295"/>
    </row>
    <row r="252" spans="1:16" ht="24" hidden="1" x14ac:dyDescent="0.25">
      <c r="A252" s="630">
        <v>6320</v>
      </c>
      <c r="B252" s="107" t="s">
        <v>269</v>
      </c>
      <c r="C252" s="309">
        <f t="shared" si="283"/>
        <v>0</v>
      </c>
      <c r="D252" s="289">
        <f>SUM(D253:D256)</f>
        <v>0</v>
      </c>
      <c r="E252" s="290">
        <f t="shared" ref="E252:O252" si="331">SUM(E253:E256)</f>
        <v>0</v>
      </c>
      <c r="F252" s="268">
        <f t="shared" si="331"/>
        <v>0</v>
      </c>
      <c r="G252" s="289">
        <f t="shared" si="331"/>
        <v>0</v>
      </c>
      <c r="H252" s="291">
        <f t="shared" si="331"/>
        <v>0</v>
      </c>
      <c r="I252" s="269">
        <f t="shared" si="331"/>
        <v>0</v>
      </c>
      <c r="J252" s="291">
        <f t="shared" si="331"/>
        <v>0</v>
      </c>
      <c r="K252" s="292">
        <f t="shared" si="331"/>
        <v>0</v>
      </c>
      <c r="L252" s="269">
        <f t="shared" si="331"/>
        <v>0</v>
      </c>
      <c r="M252" s="108">
        <f t="shared" si="331"/>
        <v>0</v>
      </c>
      <c r="N252" s="292">
        <f t="shared" si="331"/>
        <v>0</v>
      </c>
      <c r="O252" s="269">
        <f t="shared" si="331"/>
        <v>0</v>
      </c>
      <c r="P252" s="271"/>
    </row>
    <row r="253" spans="1:16" hidden="1" x14ac:dyDescent="0.25">
      <c r="A253" s="67">
        <v>6322</v>
      </c>
      <c r="B253" s="119" t="s">
        <v>270</v>
      </c>
      <c r="C253" s="120">
        <f t="shared" si="283"/>
        <v>0</v>
      </c>
      <c r="D253" s="272">
        <v>0</v>
      </c>
      <c r="E253" s="273"/>
      <c r="F253" s="71">
        <f t="shared" ref="F253:F258" si="332">D253+E253</f>
        <v>0</v>
      </c>
      <c r="G253" s="272"/>
      <c r="H253" s="126"/>
      <c r="I253" s="274">
        <f t="shared" ref="I253:I258" si="333">G253+H253</f>
        <v>0</v>
      </c>
      <c r="J253" s="126"/>
      <c r="K253" s="127"/>
      <c r="L253" s="274">
        <f t="shared" ref="L253:L258" si="334">J253+K253</f>
        <v>0</v>
      </c>
      <c r="M253" s="275"/>
      <c r="N253" s="127"/>
      <c r="O253" s="274">
        <f t="shared" ref="O253:O258" si="335">M253+N253</f>
        <v>0</v>
      </c>
      <c r="P253" s="276"/>
    </row>
    <row r="254" spans="1:16" ht="24" hidden="1" x14ac:dyDescent="0.25">
      <c r="A254" s="67">
        <v>6323</v>
      </c>
      <c r="B254" s="119" t="s">
        <v>271</v>
      </c>
      <c r="C254" s="120">
        <f t="shared" si="283"/>
        <v>0</v>
      </c>
      <c r="D254" s="272">
        <v>0</v>
      </c>
      <c r="E254" s="273"/>
      <c r="F254" s="71">
        <f t="shared" si="332"/>
        <v>0</v>
      </c>
      <c r="G254" s="272"/>
      <c r="H254" s="126"/>
      <c r="I254" s="274">
        <f t="shared" si="333"/>
        <v>0</v>
      </c>
      <c r="J254" s="126"/>
      <c r="K254" s="127"/>
      <c r="L254" s="274">
        <f t="shared" si="334"/>
        <v>0</v>
      </c>
      <c r="M254" s="275"/>
      <c r="N254" s="127"/>
      <c r="O254" s="274">
        <f t="shared" si="335"/>
        <v>0</v>
      </c>
      <c r="P254" s="276"/>
    </row>
    <row r="255" spans="1:16" ht="24" hidden="1" x14ac:dyDescent="0.25">
      <c r="A255" s="67">
        <v>6324</v>
      </c>
      <c r="B255" s="119" t="s">
        <v>272</v>
      </c>
      <c r="C255" s="120">
        <f t="shared" si="283"/>
        <v>0</v>
      </c>
      <c r="D255" s="272">
        <v>0</v>
      </c>
      <c r="E255" s="273"/>
      <c r="F255" s="71">
        <f t="shared" si="332"/>
        <v>0</v>
      </c>
      <c r="G255" s="272"/>
      <c r="H255" s="126"/>
      <c r="I255" s="274">
        <f t="shared" si="333"/>
        <v>0</v>
      </c>
      <c r="J255" s="126"/>
      <c r="K255" s="127"/>
      <c r="L255" s="274">
        <f t="shared" si="334"/>
        <v>0</v>
      </c>
      <c r="M255" s="275"/>
      <c r="N255" s="127"/>
      <c r="O255" s="274">
        <f t="shared" si="335"/>
        <v>0</v>
      </c>
      <c r="P255" s="276"/>
    </row>
    <row r="256" spans="1:16" hidden="1" x14ac:dyDescent="0.25">
      <c r="A256" s="56">
        <v>6329</v>
      </c>
      <c r="B256" s="107" t="s">
        <v>273</v>
      </c>
      <c r="C256" s="108">
        <f t="shared" si="283"/>
        <v>0</v>
      </c>
      <c r="D256" s="266">
        <v>0</v>
      </c>
      <c r="E256" s="267"/>
      <c r="F256" s="268">
        <f t="shared" si="332"/>
        <v>0</v>
      </c>
      <c r="G256" s="266"/>
      <c r="H256" s="114"/>
      <c r="I256" s="269">
        <f t="shared" si="333"/>
        <v>0</v>
      </c>
      <c r="J256" s="114"/>
      <c r="K256" s="115"/>
      <c r="L256" s="269">
        <f t="shared" si="334"/>
        <v>0</v>
      </c>
      <c r="M256" s="270"/>
      <c r="N256" s="115"/>
      <c r="O256" s="269">
        <f t="shared" si="335"/>
        <v>0</v>
      </c>
      <c r="P256" s="271"/>
    </row>
    <row r="257" spans="1:16" ht="24" hidden="1" x14ac:dyDescent="0.25">
      <c r="A257" s="332">
        <v>6330</v>
      </c>
      <c r="B257" s="333" t="s">
        <v>274</v>
      </c>
      <c r="C257" s="309">
        <f t="shared" si="283"/>
        <v>0</v>
      </c>
      <c r="D257" s="314">
        <v>0</v>
      </c>
      <c r="E257" s="315"/>
      <c r="F257" s="316">
        <f t="shared" si="332"/>
        <v>0</v>
      </c>
      <c r="G257" s="314"/>
      <c r="H257" s="317"/>
      <c r="I257" s="311">
        <f t="shared" si="333"/>
        <v>0</v>
      </c>
      <c r="J257" s="317"/>
      <c r="K257" s="318"/>
      <c r="L257" s="311">
        <f t="shared" si="334"/>
        <v>0</v>
      </c>
      <c r="M257" s="319"/>
      <c r="N257" s="318"/>
      <c r="O257" s="311">
        <f t="shared" si="335"/>
        <v>0</v>
      </c>
      <c r="P257" s="312"/>
    </row>
    <row r="258" spans="1:16" hidden="1" x14ac:dyDescent="0.25">
      <c r="A258" s="277">
        <v>6360</v>
      </c>
      <c r="B258" s="119" t="s">
        <v>275</v>
      </c>
      <c r="C258" s="120">
        <f t="shared" si="283"/>
        <v>0</v>
      </c>
      <c r="D258" s="272">
        <v>0</v>
      </c>
      <c r="E258" s="273"/>
      <c r="F258" s="71">
        <f t="shared" si="332"/>
        <v>0</v>
      </c>
      <c r="G258" s="272"/>
      <c r="H258" s="126"/>
      <c r="I258" s="274">
        <f t="shared" si="333"/>
        <v>0</v>
      </c>
      <c r="J258" s="126"/>
      <c r="K258" s="127"/>
      <c r="L258" s="274">
        <f t="shared" si="334"/>
        <v>0</v>
      </c>
      <c r="M258" s="275"/>
      <c r="N258" s="127"/>
      <c r="O258" s="274">
        <f t="shared" si="335"/>
        <v>0</v>
      </c>
      <c r="P258" s="276"/>
    </row>
    <row r="259" spans="1:16" ht="36" hidden="1" x14ac:dyDescent="0.25">
      <c r="A259" s="90">
        <v>6400</v>
      </c>
      <c r="B259" s="251" t="s">
        <v>276</v>
      </c>
      <c r="C259" s="91">
        <f t="shared" si="283"/>
        <v>0</v>
      </c>
      <c r="D259" s="252">
        <f>SUM(D260,D264)</f>
        <v>0</v>
      </c>
      <c r="E259" s="253">
        <f t="shared" ref="E259:O259" si="336">SUM(E260,E264)</f>
        <v>0</v>
      </c>
      <c r="F259" s="94">
        <f t="shared" si="336"/>
        <v>0</v>
      </c>
      <c r="G259" s="252">
        <f t="shared" si="336"/>
        <v>0</v>
      </c>
      <c r="H259" s="103">
        <f t="shared" si="336"/>
        <v>0</v>
      </c>
      <c r="I259" s="105">
        <f t="shared" si="336"/>
        <v>0</v>
      </c>
      <c r="J259" s="103">
        <f t="shared" si="336"/>
        <v>0</v>
      </c>
      <c r="K259" s="104">
        <f t="shared" si="336"/>
        <v>0</v>
      </c>
      <c r="L259" s="105">
        <f t="shared" si="336"/>
        <v>0</v>
      </c>
      <c r="M259" s="147">
        <f t="shared" si="336"/>
        <v>0</v>
      </c>
      <c r="N259" s="293">
        <f t="shared" si="336"/>
        <v>0</v>
      </c>
      <c r="O259" s="294">
        <f t="shared" si="336"/>
        <v>0</v>
      </c>
      <c r="P259" s="295"/>
    </row>
    <row r="260" spans="1:16" ht="24" hidden="1" x14ac:dyDescent="0.25">
      <c r="A260" s="630">
        <v>6410</v>
      </c>
      <c r="B260" s="107" t="s">
        <v>277</v>
      </c>
      <c r="C260" s="108">
        <f t="shared" si="283"/>
        <v>0</v>
      </c>
      <c r="D260" s="289">
        <f>SUM(D261:D263)</f>
        <v>0</v>
      </c>
      <c r="E260" s="290">
        <f t="shared" ref="E260:O260" si="337">SUM(E261:E263)</f>
        <v>0</v>
      </c>
      <c r="F260" s="268">
        <f t="shared" si="337"/>
        <v>0</v>
      </c>
      <c r="G260" s="289">
        <f t="shared" si="337"/>
        <v>0</v>
      </c>
      <c r="H260" s="291">
        <f t="shared" si="337"/>
        <v>0</v>
      </c>
      <c r="I260" s="269">
        <f t="shared" si="337"/>
        <v>0</v>
      </c>
      <c r="J260" s="291">
        <f t="shared" si="337"/>
        <v>0</v>
      </c>
      <c r="K260" s="292">
        <f t="shared" si="337"/>
        <v>0</v>
      </c>
      <c r="L260" s="269">
        <f t="shared" si="337"/>
        <v>0</v>
      </c>
      <c r="M260" s="133">
        <f t="shared" si="337"/>
        <v>0</v>
      </c>
      <c r="N260" s="304">
        <f t="shared" si="337"/>
        <v>0</v>
      </c>
      <c r="O260" s="305">
        <f t="shared" si="337"/>
        <v>0</v>
      </c>
      <c r="P260" s="306"/>
    </row>
    <row r="261" spans="1:16" hidden="1" x14ac:dyDescent="0.25">
      <c r="A261" s="67">
        <v>6411</v>
      </c>
      <c r="B261" s="296" t="s">
        <v>278</v>
      </c>
      <c r="C261" s="120">
        <f t="shared" si="283"/>
        <v>0</v>
      </c>
      <c r="D261" s="272">
        <v>0</v>
      </c>
      <c r="E261" s="273"/>
      <c r="F261" s="71">
        <f t="shared" ref="F261:F263" si="338">D261+E261</f>
        <v>0</v>
      </c>
      <c r="G261" s="272"/>
      <c r="H261" s="126"/>
      <c r="I261" s="274">
        <f t="shared" ref="I261:I263" si="339">G261+H261</f>
        <v>0</v>
      </c>
      <c r="J261" s="126"/>
      <c r="K261" s="127"/>
      <c r="L261" s="274">
        <f t="shared" ref="L261:L263" si="340">J261+K261</f>
        <v>0</v>
      </c>
      <c r="M261" s="275"/>
      <c r="N261" s="127"/>
      <c r="O261" s="274">
        <f t="shared" ref="O261:O263" si="341">M261+N261</f>
        <v>0</v>
      </c>
      <c r="P261" s="276"/>
    </row>
    <row r="262" spans="1:16" ht="36" hidden="1" x14ac:dyDescent="0.25">
      <c r="A262" s="67">
        <v>6412</v>
      </c>
      <c r="B262" s="119" t="s">
        <v>279</v>
      </c>
      <c r="C262" s="120">
        <f t="shared" si="283"/>
        <v>0</v>
      </c>
      <c r="D262" s="272">
        <v>0</v>
      </c>
      <c r="E262" s="273"/>
      <c r="F262" s="71">
        <f t="shared" si="338"/>
        <v>0</v>
      </c>
      <c r="G262" s="272"/>
      <c r="H262" s="126"/>
      <c r="I262" s="274">
        <f t="shared" si="339"/>
        <v>0</v>
      </c>
      <c r="J262" s="126"/>
      <c r="K262" s="127"/>
      <c r="L262" s="274">
        <f t="shared" si="340"/>
        <v>0</v>
      </c>
      <c r="M262" s="275"/>
      <c r="N262" s="127"/>
      <c r="O262" s="274">
        <f t="shared" si="341"/>
        <v>0</v>
      </c>
      <c r="P262" s="276"/>
    </row>
    <row r="263" spans="1:16" ht="36" hidden="1" x14ac:dyDescent="0.25">
      <c r="A263" s="67">
        <v>6419</v>
      </c>
      <c r="B263" s="119" t="s">
        <v>280</v>
      </c>
      <c r="C263" s="120">
        <f t="shared" si="283"/>
        <v>0</v>
      </c>
      <c r="D263" s="272">
        <v>0</v>
      </c>
      <c r="E263" s="273"/>
      <c r="F263" s="71">
        <f t="shared" si="338"/>
        <v>0</v>
      </c>
      <c r="G263" s="272"/>
      <c r="H263" s="126"/>
      <c r="I263" s="274">
        <f t="shared" si="339"/>
        <v>0</v>
      </c>
      <c r="J263" s="126"/>
      <c r="K263" s="127"/>
      <c r="L263" s="274">
        <f t="shared" si="340"/>
        <v>0</v>
      </c>
      <c r="M263" s="275"/>
      <c r="N263" s="127"/>
      <c r="O263" s="274">
        <f t="shared" si="341"/>
        <v>0</v>
      </c>
      <c r="P263" s="276"/>
    </row>
    <row r="264" spans="1:16" ht="36" hidden="1" x14ac:dyDescent="0.25">
      <c r="A264" s="277">
        <v>6420</v>
      </c>
      <c r="B264" s="119" t="s">
        <v>281</v>
      </c>
      <c r="C264" s="120">
        <f t="shared" si="283"/>
        <v>0</v>
      </c>
      <c r="D264" s="278">
        <f>SUM(D265:D268)</f>
        <v>0</v>
      </c>
      <c r="E264" s="279">
        <f t="shared" ref="E264:F264" si="342">SUM(E265:E268)</f>
        <v>0</v>
      </c>
      <c r="F264" s="71">
        <f t="shared" si="342"/>
        <v>0</v>
      </c>
      <c r="G264" s="278">
        <f>SUM(G265:G268)</f>
        <v>0</v>
      </c>
      <c r="H264" s="280">
        <f t="shared" ref="H264:I264" si="343">SUM(H265:H268)</f>
        <v>0</v>
      </c>
      <c r="I264" s="274">
        <f t="shared" si="343"/>
        <v>0</v>
      </c>
      <c r="J264" s="280">
        <f>SUM(J265:J268)</f>
        <v>0</v>
      </c>
      <c r="K264" s="281">
        <f t="shared" ref="K264:L264" si="344">SUM(K265:K268)</f>
        <v>0</v>
      </c>
      <c r="L264" s="274">
        <f t="shared" si="344"/>
        <v>0</v>
      </c>
      <c r="M264" s="120">
        <f>SUM(M265:M268)</f>
        <v>0</v>
      </c>
      <c r="N264" s="281">
        <f t="shared" ref="N264:O264" si="345">SUM(N265:N268)</f>
        <v>0</v>
      </c>
      <c r="O264" s="274">
        <f t="shared" si="345"/>
        <v>0</v>
      </c>
      <c r="P264" s="276"/>
    </row>
    <row r="265" spans="1:16" hidden="1" x14ac:dyDescent="0.25">
      <c r="A265" s="67">
        <v>6421</v>
      </c>
      <c r="B265" s="119" t="s">
        <v>282</v>
      </c>
      <c r="C265" s="120">
        <f t="shared" si="283"/>
        <v>0</v>
      </c>
      <c r="D265" s="272">
        <v>0</v>
      </c>
      <c r="E265" s="273"/>
      <c r="F265" s="71">
        <f t="shared" ref="F265:F268" si="346">D265+E265</f>
        <v>0</v>
      </c>
      <c r="G265" s="272"/>
      <c r="H265" s="126"/>
      <c r="I265" s="274">
        <f t="shared" ref="I265:I268" si="347">G265+H265</f>
        <v>0</v>
      </c>
      <c r="J265" s="126"/>
      <c r="K265" s="127"/>
      <c r="L265" s="274">
        <f t="shared" ref="L265:L268" si="348">J265+K265</f>
        <v>0</v>
      </c>
      <c r="M265" s="275"/>
      <c r="N265" s="127"/>
      <c r="O265" s="274">
        <f t="shared" ref="O265:O268" si="349">M265+N265</f>
        <v>0</v>
      </c>
      <c r="P265" s="276"/>
    </row>
    <row r="266" spans="1:16" hidden="1" x14ac:dyDescent="0.25">
      <c r="A266" s="67">
        <v>6422</v>
      </c>
      <c r="B266" s="119" t="s">
        <v>283</v>
      </c>
      <c r="C266" s="120">
        <f t="shared" si="283"/>
        <v>0</v>
      </c>
      <c r="D266" s="272">
        <v>0</v>
      </c>
      <c r="E266" s="273"/>
      <c r="F266" s="71">
        <f t="shared" si="346"/>
        <v>0</v>
      </c>
      <c r="G266" s="272"/>
      <c r="H266" s="126"/>
      <c r="I266" s="274">
        <f t="shared" si="347"/>
        <v>0</v>
      </c>
      <c r="J266" s="126"/>
      <c r="K266" s="127"/>
      <c r="L266" s="274">
        <f t="shared" si="348"/>
        <v>0</v>
      </c>
      <c r="M266" s="275"/>
      <c r="N266" s="127"/>
      <c r="O266" s="274">
        <f t="shared" si="349"/>
        <v>0</v>
      </c>
      <c r="P266" s="276"/>
    </row>
    <row r="267" spans="1:16" ht="13.5" hidden="1" customHeight="1" x14ac:dyDescent="0.25">
      <c r="A267" s="67">
        <v>6423</v>
      </c>
      <c r="B267" s="119" t="s">
        <v>284</v>
      </c>
      <c r="C267" s="120">
        <f t="shared" si="283"/>
        <v>0</v>
      </c>
      <c r="D267" s="272">
        <v>0</v>
      </c>
      <c r="E267" s="273"/>
      <c r="F267" s="71">
        <f t="shared" si="346"/>
        <v>0</v>
      </c>
      <c r="G267" s="272"/>
      <c r="H267" s="126"/>
      <c r="I267" s="274">
        <f t="shared" si="347"/>
        <v>0</v>
      </c>
      <c r="J267" s="126"/>
      <c r="K267" s="127"/>
      <c r="L267" s="274">
        <f t="shared" si="348"/>
        <v>0</v>
      </c>
      <c r="M267" s="275"/>
      <c r="N267" s="127"/>
      <c r="O267" s="274">
        <f t="shared" si="349"/>
        <v>0</v>
      </c>
      <c r="P267" s="276"/>
    </row>
    <row r="268" spans="1:16" ht="36" hidden="1" x14ac:dyDescent="0.25">
      <c r="A268" s="67">
        <v>6424</v>
      </c>
      <c r="B268" s="119" t="s">
        <v>285</v>
      </c>
      <c r="C268" s="120">
        <f t="shared" si="283"/>
        <v>0</v>
      </c>
      <c r="D268" s="272">
        <v>0</v>
      </c>
      <c r="E268" s="273"/>
      <c r="F268" s="71">
        <f t="shared" si="346"/>
        <v>0</v>
      </c>
      <c r="G268" s="272"/>
      <c r="H268" s="126"/>
      <c r="I268" s="274">
        <f t="shared" si="347"/>
        <v>0</v>
      </c>
      <c r="J268" s="126"/>
      <c r="K268" s="127"/>
      <c r="L268" s="274">
        <f t="shared" si="348"/>
        <v>0</v>
      </c>
      <c r="M268" s="275"/>
      <c r="N268" s="127"/>
      <c r="O268" s="274">
        <f t="shared" si="349"/>
        <v>0</v>
      </c>
      <c r="P268" s="276"/>
    </row>
    <row r="269" spans="1:16" ht="36" hidden="1" x14ac:dyDescent="0.25">
      <c r="A269" s="334">
        <v>7000</v>
      </c>
      <c r="B269" s="334" t="s">
        <v>286</v>
      </c>
      <c r="C269" s="335">
        <f t="shared" si="283"/>
        <v>0</v>
      </c>
      <c r="D269" s="336">
        <f>SUM(D270,D281)</f>
        <v>0</v>
      </c>
      <c r="E269" s="337">
        <f t="shared" ref="E269:F269" si="350">SUM(E270,E281)</f>
        <v>0</v>
      </c>
      <c r="F269" s="338">
        <f t="shared" si="350"/>
        <v>0</v>
      </c>
      <c r="G269" s="336">
        <f>SUM(G270,G281)</f>
        <v>0</v>
      </c>
      <c r="H269" s="339">
        <f t="shared" ref="H269:I269" si="351">SUM(H270,H281)</f>
        <v>0</v>
      </c>
      <c r="I269" s="340">
        <f t="shared" si="351"/>
        <v>0</v>
      </c>
      <c r="J269" s="339">
        <f>SUM(J270,J281)</f>
        <v>0</v>
      </c>
      <c r="K269" s="341">
        <f t="shared" ref="K269:L269" si="352">SUM(K270,K281)</f>
        <v>0</v>
      </c>
      <c r="L269" s="340">
        <f t="shared" si="352"/>
        <v>0</v>
      </c>
      <c r="M269" s="342">
        <f>SUM(M270,M281)</f>
        <v>0</v>
      </c>
      <c r="N269" s="343">
        <f t="shared" ref="N269:O269" si="353">SUM(N270,N281)</f>
        <v>0</v>
      </c>
      <c r="O269" s="344">
        <f t="shared" si="353"/>
        <v>0</v>
      </c>
      <c r="P269" s="345"/>
    </row>
    <row r="270" spans="1:16" ht="24" hidden="1" x14ac:dyDescent="0.25">
      <c r="A270" s="90">
        <v>7200</v>
      </c>
      <c r="B270" s="251" t="s">
        <v>287</v>
      </c>
      <c r="C270" s="91">
        <f t="shared" si="283"/>
        <v>0</v>
      </c>
      <c r="D270" s="252">
        <f>SUM(D271,D272,D275,D276,D280)</f>
        <v>0</v>
      </c>
      <c r="E270" s="253">
        <f t="shared" ref="E270:F270" si="354">SUM(E271,E272,E275,E276,E280)</f>
        <v>0</v>
      </c>
      <c r="F270" s="94">
        <f t="shared" si="354"/>
        <v>0</v>
      </c>
      <c r="G270" s="252">
        <f>SUM(G271,G272,G275,G276,G280)</f>
        <v>0</v>
      </c>
      <c r="H270" s="103">
        <f t="shared" ref="H270:I270" si="355">SUM(H271,H272,H275,H276,H280)</f>
        <v>0</v>
      </c>
      <c r="I270" s="105">
        <f t="shared" si="355"/>
        <v>0</v>
      </c>
      <c r="J270" s="103">
        <f>SUM(J271,J272,J275,J276,J280)</f>
        <v>0</v>
      </c>
      <c r="K270" s="104">
        <f t="shared" ref="K270:L270" si="356">SUM(K271,K272,K275,K276,K280)</f>
        <v>0</v>
      </c>
      <c r="L270" s="105">
        <f t="shared" si="356"/>
        <v>0</v>
      </c>
      <c r="M270" s="254">
        <f>SUM(M271,M272,M275,M276,M280)</f>
        <v>0</v>
      </c>
      <c r="N270" s="255">
        <f t="shared" ref="N270:O270" si="357">SUM(N271,N272,N275,N276,N280)</f>
        <v>0</v>
      </c>
      <c r="O270" s="256">
        <f t="shared" si="357"/>
        <v>0</v>
      </c>
      <c r="P270" s="257"/>
    </row>
    <row r="271" spans="1:16" ht="24" hidden="1" x14ac:dyDescent="0.25">
      <c r="A271" s="630">
        <v>7210</v>
      </c>
      <c r="B271" s="107" t="s">
        <v>288</v>
      </c>
      <c r="C271" s="108">
        <f t="shared" si="283"/>
        <v>0</v>
      </c>
      <c r="D271" s="266">
        <v>0</v>
      </c>
      <c r="E271" s="267"/>
      <c r="F271" s="268">
        <f>D271+E271</f>
        <v>0</v>
      </c>
      <c r="G271" s="266"/>
      <c r="H271" s="114"/>
      <c r="I271" s="269">
        <f>G271+H271</f>
        <v>0</v>
      </c>
      <c r="J271" s="114"/>
      <c r="K271" s="115"/>
      <c r="L271" s="269">
        <f>J271+K271</f>
        <v>0</v>
      </c>
      <c r="M271" s="270"/>
      <c r="N271" s="115"/>
      <c r="O271" s="269">
        <f>M271+N271</f>
        <v>0</v>
      </c>
      <c r="P271" s="271"/>
    </row>
    <row r="272" spans="1:16" s="346" customFormat="1" ht="36" hidden="1" x14ac:dyDescent="0.25">
      <c r="A272" s="277">
        <v>7220</v>
      </c>
      <c r="B272" s="119" t="s">
        <v>289</v>
      </c>
      <c r="C272" s="120">
        <f t="shared" si="283"/>
        <v>0</v>
      </c>
      <c r="D272" s="278">
        <f>SUM(D273:D274)</f>
        <v>0</v>
      </c>
      <c r="E272" s="279">
        <f t="shared" ref="E272:F272" si="358">SUM(E273:E274)</f>
        <v>0</v>
      </c>
      <c r="F272" s="71">
        <f t="shared" si="358"/>
        <v>0</v>
      </c>
      <c r="G272" s="278">
        <f>SUM(G273:G274)</f>
        <v>0</v>
      </c>
      <c r="H272" s="280">
        <f t="shared" ref="H272:I272" si="359">SUM(H273:H274)</f>
        <v>0</v>
      </c>
      <c r="I272" s="274">
        <f t="shared" si="359"/>
        <v>0</v>
      </c>
      <c r="J272" s="280">
        <f>SUM(J273:J274)</f>
        <v>0</v>
      </c>
      <c r="K272" s="281">
        <f t="shared" ref="K272:L272" si="360">SUM(K273:K274)</f>
        <v>0</v>
      </c>
      <c r="L272" s="274">
        <f t="shared" si="360"/>
        <v>0</v>
      </c>
      <c r="M272" s="120">
        <f>SUM(M273:M274)</f>
        <v>0</v>
      </c>
      <c r="N272" s="281">
        <f t="shared" ref="N272:O272" si="361">SUM(N273:N274)</f>
        <v>0</v>
      </c>
      <c r="O272" s="274">
        <f t="shared" si="361"/>
        <v>0</v>
      </c>
      <c r="P272" s="276"/>
    </row>
    <row r="273" spans="1:16" s="346" customFormat="1" ht="36" hidden="1" x14ac:dyDescent="0.25">
      <c r="A273" s="67">
        <v>7221</v>
      </c>
      <c r="B273" s="119" t="s">
        <v>290</v>
      </c>
      <c r="C273" s="120">
        <f t="shared" si="283"/>
        <v>0</v>
      </c>
      <c r="D273" s="272">
        <v>0</v>
      </c>
      <c r="E273" s="273"/>
      <c r="F273" s="71">
        <f t="shared" ref="F273:F275" si="362">D273+E273</f>
        <v>0</v>
      </c>
      <c r="G273" s="272"/>
      <c r="H273" s="126"/>
      <c r="I273" s="274">
        <f t="shared" ref="I273:I275" si="363">G273+H273</f>
        <v>0</v>
      </c>
      <c r="J273" s="126"/>
      <c r="K273" s="127"/>
      <c r="L273" s="274">
        <f t="shared" ref="L273:L275" si="364">J273+K273</f>
        <v>0</v>
      </c>
      <c r="M273" s="275"/>
      <c r="N273" s="127"/>
      <c r="O273" s="274">
        <f t="shared" ref="O273:O275" si="365">M273+N273</f>
        <v>0</v>
      </c>
      <c r="P273" s="276"/>
    </row>
    <row r="274" spans="1:16" s="346" customFormat="1" ht="36" hidden="1" x14ac:dyDescent="0.25">
      <c r="A274" s="67">
        <v>7222</v>
      </c>
      <c r="B274" s="119" t="s">
        <v>291</v>
      </c>
      <c r="C274" s="120">
        <f t="shared" si="283"/>
        <v>0</v>
      </c>
      <c r="D274" s="272">
        <v>0</v>
      </c>
      <c r="E274" s="273"/>
      <c r="F274" s="71">
        <f t="shared" si="362"/>
        <v>0</v>
      </c>
      <c r="G274" s="272"/>
      <c r="H274" s="126"/>
      <c r="I274" s="274">
        <f t="shared" si="363"/>
        <v>0</v>
      </c>
      <c r="J274" s="126"/>
      <c r="K274" s="127"/>
      <c r="L274" s="274">
        <f t="shared" si="364"/>
        <v>0</v>
      </c>
      <c r="M274" s="275"/>
      <c r="N274" s="127"/>
      <c r="O274" s="274">
        <f t="shared" si="365"/>
        <v>0</v>
      </c>
      <c r="P274" s="276"/>
    </row>
    <row r="275" spans="1:16" ht="24" hidden="1" x14ac:dyDescent="0.25">
      <c r="A275" s="277">
        <v>7230</v>
      </c>
      <c r="B275" s="119" t="s">
        <v>292</v>
      </c>
      <c r="C275" s="120">
        <f t="shared" si="283"/>
        <v>0</v>
      </c>
      <c r="D275" s="272">
        <v>0</v>
      </c>
      <c r="E275" s="273"/>
      <c r="F275" s="71">
        <f t="shared" si="362"/>
        <v>0</v>
      </c>
      <c r="G275" s="272"/>
      <c r="H275" s="126"/>
      <c r="I275" s="274">
        <f t="shared" si="363"/>
        <v>0</v>
      </c>
      <c r="J275" s="126"/>
      <c r="K275" s="127"/>
      <c r="L275" s="274">
        <f t="shared" si="364"/>
        <v>0</v>
      </c>
      <c r="M275" s="275"/>
      <c r="N275" s="127"/>
      <c r="O275" s="274">
        <f t="shared" si="365"/>
        <v>0</v>
      </c>
      <c r="P275" s="276"/>
    </row>
    <row r="276" spans="1:16" ht="24" hidden="1" x14ac:dyDescent="0.25">
      <c r="A276" s="277">
        <v>7240</v>
      </c>
      <c r="B276" s="119" t="s">
        <v>293</v>
      </c>
      <c r="C276" s="120">
        <f t="shared" si="283"/>
        <v>0</v>
      </c>
      <c r="D276" s="278">
        <f t="shared" ref="D276:O276" si="366">SUM(D277:D279)</f>
        <v>0</v>
      </c>
      <c r="E276" s="279">
        <f t="shared" si="366"/>
        <v>0</v>
      </c>
      <c r="F276" s="71">
        <f t="shared" si="366"/>
        <v>0</v>
      </c>
      <c r="G276" s="278">
        <f t="shared" si="366"/>
        <v>0</v>
      </c>
      <c r="H276" s="280">
        <f t="shared" si="366"/>
        <v>0</v>
      </c>
      <c r="I276" s="274">
        <f t="shared" si="366"/>
        <v>0</v>
      </c>
      <c r="J276" s="280">
        <f>SUM(J277:J279)</f>
        <v>0</v>
      </c>
      <c r="K276" s="281">
        <f t="shared" ref="K276:L276" si="367">SUM(K277:K279)</f>
        <v>0</v>
      </c>
      <c r="L276" s="274">
        <f t="shared" si="367"/>
        <v>0</v>
      </c>
      <c r="M276" s="120">
        <f t="shared" si="366"/>
        <v>0</v>
      </c>
      <c r="N276" s="281">
        <f t="shared" si="366"/>
        <v>0</v>
      </c>
      <c r="O276" s="274">
        <f t="shared" si="366"/>
        <v>0</v>
      </c>
      <c r="P276" s="276"/>
    </row>
    <row r="277" spans="1:16" ht="48" hidden="1" x14ac:dyDescent="0.25">
      <c r="A277" s="67">
        <v>7245</v>
      </c>
      <c r="B277" s="119" t="s">
        <v>294</v>
      </c>
      <c r="C277" s="120">
        <f t="shared" ref="C277:C298" si="368">F277+I277+L277+O277</f>
        <v>0</v>
      </c>
      <c r="D277" s="272">
        <v>0</v>
      </c>
      <c r="E277" s="273"/>
      <c r="F277" s="71">
        <f t="shared" ref="F277:F280" si="369">D277+E277</f>
        <v>0</v>
      </c>
      <c r="G277" s="272"/>
      <c r="H277" s="126"/>
      <c r="I277" s="274">
        <f t="shared" ref="I277:I280" si="370">G277+H277</f>
        <v>0</v>
      </c>
      <c r="J277" s="126"/>
      <c r="K277" s="127"/>
      <c r="L277" s="274">
        <f t="shared" ref="L277:L280" si="371">J277+K277</f>
        <v>0</v>
      </c>
      <c r="M277" s="275"/>
      <c r="N277" s="127"/>
      <c r="O277" s="274">
        <f t="shared" ref="O277:O280" si="372">M277+N277</f>
        <v>0</v>
      </c>
      <c r="P277" s="276"/>
    </row>
    <row r="278" spans="1:16" ht="84.75" hidden="1" customHeight="1" x14ac:dyDescent="0.25">
      <c r="A278" s="67">
        <v>7246</v>
      </c>
      <c r="B278" s="119" t="s">
        <v>295</v>
      </c>
      <c r="C278" s="120">
        <f t="shared" si="368"/>
        <v>0</v>
      </c>
      <c r="D278" s="272">
        <v>0</v>
      </c>
      <c r="E278" s="273"/>
      <c r="F278" s="71">
        <f t="shared" si="369"/>
        <v>0</v>
      </c>
      <c r="G278" s="272"/>
      <c r="H278" s="126"/>
      <c r="I278" s="274">
        <f t="shared" si="370"/>
        <v>0</v>
      </c>
      <c r="J278" s="126"/>
      <c r="K278" s="127"/>
      <c r="L278" s="274">
        <f t="shared" si="371"/>
        <v>0</v>
      </c>
      <c r="M278" s="275"/>
      <c r="N278" s="127"/>
      <c r="O278" s="274">
        <f t="shared" si="372"/>
        <v>0</v>
      </c>
      <c r="P278" s="276"/>
    </row>
    <row r="279" spans="1:16" ht="36" hidden="1" x14ac:dyDescent="0.25">
      <c r="A279" s="67">
        <v>7247</v>
      </c>
      <c r="B279" s="119" t="s">
        <v>296</v>
      </c>
      <c r="C279" s="120">
        <f t="shared" si="368"/>
        <v>0</v>
      </c>
      <c r="D279" s="272">
        <v>0</v>
      </c>
      <c r="E279" s="273"/>
      <c r="F279" s="71">
        <f t="shared" si="369"/>
        <v>0</v>
      </c>
      <c r="G279" s="272"/>
      <c r="H279" s="126"/>
      <c r="I279" s="274">
        <f t="shared" si="370"/>
        <v>0</v>
      </c>
      <c r="J279" s="126"/>
      <c r="K279" s="127"/>
      <c r="L279" s="274">
        <f t="shared" si="371"/>
        <v>0</v>
      </c>
      <c r="M279" s="275"/>
      <c r="N279" s="127"/>
      <c r="O279" s="274">
        <f t="shared" si="372"/>
        <v>0</v>
      </c>
      <c r="P279" s="276"/>
    </row>
    <row r="280" spans="1:16" ht="24" hidden="1" x14ac:dyDescent="0.25">
      <c r="A280" s="630">
        <v>7260</v>
      </c>
      <c r="B280" s="107" t="s">
        <v>297</v>
      </c>
      <c r="C280" s="108">
        <f t="shared" si="368"/>
        <v>0</v>
      </c>
      <c r="D280" s="266">
        <v>0</v>
      </c>
      <c r="E280" s="267"/>
      <c r="F280" s="268">
        <f t="shared" si="369"/>
        <v>0</v>
      </c>
      <c r="G280" s="266"/>
      <c r="H280" s="114"/>
      <c r="I280" s="269">
        <f t="shared" si="370"/>
        <v>0</v>
      </c>
      <c r="J280" s="114"/>
      <c r="K280" s="115"/>
      <c r="L280" s="269">
        <f t="shared" si="371"/>
        <v>0</v>
      </c>
      <c r="M280" s="270"/>
      <c r="N280" s="115"/>
      <c r="O280" s="269">
        <f t="shared" si="372"/>
        <v>0</v>
      </c>
      <c r="P280" s="271"/>
    </row>
    <row r="281" spans="1:16" hidden="1" x14ac:dyDescent="0.25">
      <c r="A281" s="188">
        <v>7700</v>
      </c>
      <c r="B281" s="146" t="s">
        <v>298</v>
      </c>
      <c r="C281" s="147">
        <f t="shared" si="368"/>
        <v>0</v>
      </c>
      <c r="D281" s="347">
        <f t="shared" ref="D281:O281" si="373">D282</f>
        <v>0</v>
      </c>
      <c r="E281" s="348">
        <f t="shared" si="373"/>
        <v>0</v>
      </c>
      <c r="F281" s="173">
        <f t="shared" si="373"/>
        <v>0</v>
      </c>
      <c r="G281" s="347">
        <f t="shared" si="373"/>
        <v>0</v>
      </c>
      <c r="H281" s="349">
        <f t="shared" si="373"/>
        <v>0</v>
      </c>
      <c r="I281" s="294">
        <f t="shared" si="373"/>
        <v>0</v>
      </c>
      <c r="J281" s="349">
        <f t="shared" si="373"/>
        <v>0</v>
      </c>
      <c r="K281" s="293">
        <f t="shared" si="373"/>
        <v>0</v>
      </c>
      <c r="L281" s="294">
        <f t="shared" si="373"/>
        <v>0</v>
      </c>
      <c r="M281" s="147">
        <f t="shared" si="373"/>
        <v>0</v>
      </c>
      <c r="N281" s="293">
        <f t="shared" si="373"/>
        <v>0</v>
      </c>
      <c r="O281" s="294">
        <f t="shared" si="373"/>
        <v>0</v>
      </c>
      <c r="P281" s="295"/>
    </row>
    <row r="282" spans="1:16" hidden="1" x14ac:dyDescent="0.25">
      <c r="A282" s="258">
        <v>7720</v>
      </c>
      <c r="B282" s="107" t="s">
        <v>299</v>
      </c>
      <c r="C282" s="133">
        <f t="shared" si="368"/>
        <v>0</v>
      </c>
      <c r="D282" s="350">
        <v>0</v>
      </c>
      <c r="E282" s="351"/>
      <c r="F282" s="184">
        <f>D282+E282</f>
        <v>0</v>
      </c>
      <c r="G282" s="350"/>
      <c r="H282" s="139"/>
      <c r="I282" s="305">
        <f>G282+H282</f>
        <v>0</v>
      </c>
      <c r="J282" s="139"/>
      <c r="K282" s="140"/>
      <c r="L282" s="305">
        <f>J282+K282</f>
        <v>0</v>
      </c>
      <c r="M282" s="352"/>
      <c r="N282" s="140"/>
      <c r="O282" s="305">
        <f>M282+N282</f>
        <v>0</v>
      </c>
      <c r="P282" s="306"/>
    </row>
    <row r="283" spans="1:16" hidden="1" x14ac:dyDescent="0.25">
      <c r="A283" s="296"/>
      <c r="B283" s="119" t="s">
        <v>300</v>
      </c>
      <c r="C283" s="120">
        <f t="shared" si="368"/>
        <v>0</v>
      </c>
      <c r="D283" s="278">
        <f>SUM(D284:D285)</f>
        <v>0</v>
      </c>
      <c r="E283" s="279">
        <f t="shared" ref="E283:F283" si="374">SUM(E284:E285)</f>
        <v>0</v>
      </c>
      <c r="F283" s="71">
        <f t="shared" si="374"/>
        <v>0</v>
      </c>
      <c r="G283" s="278">
        <f>SUM(G284:G285)</f>
        <v>0</v>
      </c>
      <c r="H283" s="280">
        <f t="shared" ref="H283:I283" si="375">SUM(H284:H285)</f>
        <v>0</v>
      </c>
      <c r="I283" s="274">
        <f t="shared" si="375"/>
        <v>0</v>
      </c>
      <c r="J283" s="280">
        <f>SUM(J284:J285)</f>
        <v>0</v>
      </c>
      <c r="K283" s="281">
        <f t="shared" ref="K283:L283" si="376">SUM(K284:K285)</f>
        <v>0</v>
      </c>
      <c r="L283" s="274">
        <f t="shared" si="376"/>
        <v>0</v>
      </c>
      <c r="M283" s="120">
        <f>SUM(M284:M285)</f>
        <v>0</v>
      </c>
      <c r="N283" s="281">
        <f t="shared" ref="N283:O283" si="377">SUM(N284:N285)</f>
        <v>0</v>
      </c>
      <c r="O283" s="274">
        <f t="shared" si="377"/>
        <v>0</v>
      </c>
      <c r="P283" s="276"/>
    </row>
    <row r="284" spans="1:16" hidden="1" x14ac:dyDescent="0.25">
      <c r="A284" s="296" t="s">
        <v>301</v>
      </c>
      <c r="B284" s="67" t="s">
        <v>302</v>
      </c>
      <c r="C284" s="120">
        <f t="shared" si="368"/>
        <v>0</v>
      </c>
      <c r="D284" s="272">
        <v>0</v>
      </c>
      <c r="E284" s="273"/>
      <c r="F284" s="71">
        <f t="shared" ref="F284:F285" si="378">D284+E284</f>
        <v>0</v>
      </c>
      <c r="G284" s="272"/>
      <c r="H284" s="126"/>
      <c r="I284" s="274">
        <f t="shared" ref="I284:I285" si="379">G284+H284</f>
        <v>0</v>
      </c>
      <c r="J284" s="126"/>
      <c r="K284" s="127"/>
      <c r="L284" s="274">
        <f t="shared" ref="L284:L285" si="380">J284+K284</f>
        <v>0</v>
      </c>
      <c r="M284" s="275"/>
      <c r="N284" s="127"/>
      <c r="O284" s="274">
        <f t="shared" ref="O284:O285" si="381">M284+N284</f>
        <v>0</v>
      </c>
      <c r="P284" s="276"/>
    </row>
    <row r="285" spans="1:16" ht="24" hidden="1" x14ac:dyDescent="0.25">
      <c r="A285" s="296" t="s">
        <v>303</v>
      </c>
      <c r="B285" s="353" t="s">
        <v>304</v>
      </c>
      <c r="C285" s="108">
        <f t="shared" si="368"/>
        <v>0</v>
      </c>
      <c r="D285" s="266">
        <v>0</v>
      </c>
      <c r="E285" s="267"/>
      <c r="F285" s="268">
        <f t="shared" si="378"/>
        <v>0</v>
      </c>
      <c r="G285" s="266"/>
      <c r="H285" s="114"/>
      <c r="I285" s="269">
        <f t="shared" si="379"/>
        <v>0</v>
      </c>
      <c r="J285" s="114"/>
      <c r="K285" s="115"/>
      <c r="L285" s="269">
        <f t="shared" si="380"/>
        <v>0</v>
      </c>
      <c r="M285" s="270"/>
      <c r="N285" s="115"/>
      <c r="O285" s="269">
        <f t="shared" si="381"/>
        <v>0</v>
      </c>
      <c r="P285" s="271"/>
    </row>
    <row r="286" spans="1:16" ht="12.75" thickBot="1" x14ac:dyDescent="0.3">
      <c r="A286" s="354"/>
      <c r="B286" s="354" t="s">
        <v>305</v>
      </c>
      <c r="C286" s="355">
        <f t="shared" si="368"/>
        <v>2616883</v>
      </c>
      <c r="D286" s="356">
        <f t="shared" ref="D286:O286" si="382">SUM(D283,D269,D230,D195,D187,D173,D75,D53)</f>
        <v>2592736</v>
      </c>
      <c r="E286" s="357">
        <f t="shared" si="382"/>
        <v>24147</v>
      </c>
      <c r="F286" s="358">
        <f t="shared" si="382"/>
        <v>2616883</v>
      </c>
      <c r="G286" s="356">
        <f t="shared" si="382"/>
        <v>0</v>
      </c>
      <c r="H286" s="359">
        <f t="shared" si="382"/>
        <v>0</v>
      </c>
      <c r="I286" s="360">
        <f t="shared" si="382"/>
        <v>0</v>
      </c>
      <c r="J286" s="359">
        <f t="shared" si="382"/>
        <v>0</v>
      </c>
      <c r="K286" s="361">
        <f t="shared" si="382"/>
        <v>0</v>
      </c>
      <c r="L286" s="360">
        <f t="shared" si="382"/>
        <v>0</v>
      </c>
      <c r="M286" s="355">
        <f t="shared" si="382"/>
        <v>0</v>
      </c>
      <c r="N286" s="361">
        <f t="shared" si="382"/>
        <v>0</v>
      </c>
      <c r="O286" s="360">
        <f t="shared" si="382"/>
        <v>0</v>
      </c>
      <c r="P286" s="362"/>
    </row>
    <row r="287" spans="1:16" s="34" customFormat="1" ht="13.5" hidden="1" thickTop="1" thickBot="1" x14ac:dyDescent="0.3">
      <c r="A287" s="838" t="s">
        <v>306</v>
      </c>
      <c r="B287" s="839"/>
      <c r="C287" s="363">
        <f t="shared" si="368"/>
        <v>0</v>
      </c>
      <c r="D287" s="364">
        <f>SUM(D24,D25,D41)-D51</f>
        <v>0</v>
      </c>
      <c r="E287" s="365">
        <f t="shared" ref="E287:F287" si="383">SUM(E24,E25,E41)-E51</f>
        <v>0</v>
      </c>
      <c r="F287" s="366">
        <f t="shared" si="383"/>
        <v>0</v>
      </c>
      <c r="G287" s="364">
        <f>SUM(G24,G25,G41)-G51</f>
        <v>0</v>
      </c>
      <c r="H287" s="367">
        <f t="shared" ref="H287:I287" si="384">SUM(H24,H25,H41)-H51</f>
        <v>0</v>
      </c>
      <c r="I287" s="368">
        <f t="shared" si="384"/>
        <v>0</v>
      </c>
      <c r="J287" s="367">
        <f>(J26+J43)-J51</f>
        <v>0</v>
      </c>
      <c r="K287" s="369">
        <f t="shared" ref="K287:L287" si="385">(K26+K43)-K51</f>
        <v>0</v>
      </c>
      <c r="L287" s="368">
        <f t="shared" si="385"/>
        <v>0</v>
      </c>
      <c r="M287" s="363">
        <f>M45-M51</f>
        <v>0</v>
      </c>
      <c r="N287" s="369">
        <f t="shared" ref="N287:O287" si="386">N45-N51</f>
        <v>0</v>
      </c>
      <c r="O287" s="368">
        <f t="shared" si="386"/>
        <v>0</v>
      </c>
      <c r="P287" s="370"/>
    </row>
    <row r="288" spans="1:16" s="34" customFormat="1" ht="12.75" hidden="1" thickTop="1" x14ac:dyDescent="0.25">
      <c r="A288" s="840" t="s">
        <v>307</v>
      </c>
      <c r="B288" s="841"/>
      <c r="C288" s="371">
        <f t="shared" si="368"/>
        <v>0</v>
      </c>
      <c r="D288" s="372">
        <f t="shared" ref="D288:O288" si="387">SUM(D289,D290)-D297+D298</f>
        <v>0</v>
      </c>
      <c r="E288" s="373">
        <f t="shared" si="387"/>
        <v>0</v>
      </c>
      <c r="F288" s="374">
        <f t="shared" si="387"/>
        <v>0</v>
      </c>
      <c r="G288" s="372">
        <f t="shared" si="387"/>
        <v>0</v>
      </c>
      <c r="H288" s="375">
        <f t="shared" si="387"/>
        <v>0</v>
      </c>
      <c r="I288" s="376">
        <f t="shared" si="387"/>
        <v>0</v>
      </c>
      <c r="J288" s="375">
        <f t="shared" si="387"/>
        <v>0</v>
      </c>
      <c r="K288" s="377">
        <f t="shared" si="387"/>
        <v>0</v>
      </c>
      <c r="L288" s="376">
        <f t="shared" si="387"/>
        <v>0</v>
      </c>
      <c r="M288" s="371">
        <f t="shared" si="387"/>
        <v>0</v>
      </c>
      <c r="N288" s="377">
        <f t="shared" si="387"/>
        <v>0</v>
      </c>
      <c r="O288" s="376">
        <f t="shared" si="387"/>
        <v>0</v>
      </c>
      <c r="P288" s="378"/>
    </row>
    <row r="289" spans="1:16" s="34" customFormat="1" ht="13.5" hidden="1" thickTop="1" thickBot="1" x14ac:dyDescent="0.3">
      <c r="A289" s="215" t="s">
        <v>308</v>
      </c>
      <c r="B289" s="215" t="s">
        <v>309</v>
      </c>
      <c r="C289" s="216">
        <f t="shared" si="368"/>
        <v>0</v>
      </c>
      <c r="D289" s="217">
        <f t="shared" ref="D289:O289" si="388">D21-D283</f>
        <v>0</v>
      </c>
      <c r="E289" s="218">
        <f t="shared" si="388"/>
        <v>0</v>
      </c>
      <c r="F289" s="219">
        <f t="shared" si="388"/>
        <v>0</v>
      </c>
      <c r="G289" s="217">
        <f t="shared" si="388"/>
        <v>0</v>
      </c>
      <c r="H289" s="220">
        <f t="shared" si="388"/>
        <v>0</v>
      </c>
      <c r="I289" s="221">
        <f t="shared" si="388"/>
        <v>0</v>
      </c>
      <c r="J289" s="220">
        <f t="shared" si="388"/>
        <v>0</v>
      </c>
      <c r="K289" s="222">
        <f t="shared" si="388"/>
        <v>0</v>
      </c>
      <c r="L289" s="221">
        <f t="shared" si="388"/>
        <v>0</v>
      </c>
      <c r="M289" s="216">
        <f t="shared" si="388"/>
        <v>0</v>
      </c>
      <c r="N289" s="222">
        <f t="shared" si="388"/>
        <v>0</v>
      </c>
      <c r="O289" s="221">
        <f t="shared" si="388"/>
        <v>0</v>
      </c>
      <c r="P289" s="223"/>
    </row>
    <row r="290" spans="1:16" s="34" customFormat="1" ht="12.75" hidden="1" thickTop="1" x14ac:dyDescent="0.25">
      <c r="A290" s="379" t="s">
        <v>310</v>
      </c>
      <c r="B290" s="379" t="s">
        <v>311</v>
      </c>
      <c r="C290" s="371">
        <f t="shared" si="368"/>
        <v>0</v>
      </c>
      <c r="D290" s="372">
        <f t="shared" ref="D290:O290" si="389">SUM(D291,D293,D295)-SUM(D292,D294,D296)</f>
        <v>0</v>
      </c>
      <c r="E290" s="373">
        <f t="shared" si="389"/>
        <v>0</v>
      </c>
      <c r="F290" s="374">
        <f t="shared" si="389"/>
        <v>0</v>
      </c>
      <c r="G290" s="372">
        <f t="shared" si="389"/>
        <v>0</v>
      </c>
      <c r="H290" s="375">
        <f t="shared" si="389"/>
        <v>0</v>
      </c>
      <c r="I290" s="376">
        <f t="shared" si="389"/>
        <v>0</v>
      </c>
      <c r="J290" s="375">
        <f t="shared" si="389"/>
        <v>0</v>
      </c>
      <c r="K290" s="377">
        <f t="shared" si="389"/>
        <v>0</v>
      </c>
      <c r="L290" s="376">
        <f t="shared" si="389"/>
        <v>0</v>
      </c>
      <c r="M290" s="371">
        <f t="shared" si="389"/>
        <v>0</v>
      </c>
      <c r="N290" s="377">
        <f t="shared" si="389"/>
        <v>0</v>
      </c>
      <c r="O290" s="376">
        <f t="shared" si="389"/>
        <v>0</v>
      </c>
      <c r="P290" s="378"/>
    </row>
    <row r="291" spans="1:16" ht="12.75" hidden="1" thickTop="1" x14ac:dyDescent="0.25">
      <c r="A291" s="380" t="s">
        <v>312</v>
      </c>
      <c r="B291" s="198" t="s">
        <v>313</v>
      </c>
      <c r="C291" s="133">
        <f t="shared" si="368"/>
        <v>0</v>
      </c>
      <c r="D291" s="350"/>
      <c r="E291" s="351"/>
      <c r="F291" s="184">
        <f t="shared" ref="F291:F298" si="390">D291+E291</f>
        <v>0</v>
      </c>
      <c r="G291" s="350"/>
      <c r="H291" s="139"/>
      <c r="I291" s="305">
        <f t="shared" ref="I291:I298" si="391">G291+H291</f>
        <v>0</v>
      </c>
      <c r="J291" s="139"/>
      <c r="K291" s="140"/>
      <c r="L291" s="305">
        <f t="shared" ref="L291:L298" si="392">J291+K291</f>
        <v>0</v>
      </c>
      <c r="M291" s="352"/>
      <c r="N291" s="140"/>
      <c r="O291" s="305">
        <f t="shared" ref="O291:O298" si="393">M291+N291</f>
        <v>0</v>
      </c>
      <c r="P291" s="306"/>
    </row>
    <row r="292" spans="1:16" ht="24.75" hidden="1" thickTop="1" x14ac:dyDescent="0.25">
      <c r="A292" s="296" t="s">
        <v>314</v>
      </c>
      <c r="B292" s="66" t="s">
        <v>315</v>
      </c>
      <c r="C292" s="120">
        <f t="shared" si="368"/>
        <v>0</v>
      </c>
      <c r="D292" s="272"/>
      <c r="E292" s="273"/>
      <c r="F292" s="71">
        <f t="shared" si="390"/>
        <v>0</v>
      </c>
      <c r="G292" s="272"/>
      <c r="H292" s="126"/>
      <c r="I292" s="274">
        <f t="shared" si="391"/>
        <v>0</v>
      </c>
      <c r="J292" s="126"/>
      <c r="K292" s="127"/>
      <c r="L292" s="274">
        <f t="shared" si="392"/>
        <v>0</v>
      </c>
      <c r="M292" s="275"/>
      <c r="N292" s="127"/>
      <c r="O292" s="274">
        <f t="shared" si="393"/>
        <v>0</v>
      </c>
      <c r="P292" s="276"/>
    </row>
    <row r="293" spans="1:16" ht="12.75" hidden="1" thickTop="1" x14ac:dyDescent="0.25">
      <c r="A293" s="296" t="s">
        <v>316</v>
      </c>
      <c r="B293" s="66" t="s">
        <v>317</v>
      </c>
      <c r="C293" s="120">
        <f t="shared" si="368"/>
        <v>0</v>
      </c>
      <c r="D293" s="272"/>
      <c r="E293" s="273"/>
      <c r="F293" s="71">
        <f t="shared" si="390"/>
        <v>0</v>
      </c>
      <c r="G293" s="272"/>
      <c r="H293" s="126"/>
      <c r="I293" s="274">
        <f t="shared" si="391"/>
        <v>0</v>
      </c>
      <c r="J293" s="126"/>
      <c r="K293" s="127"/>
      <c r="L293" s="274">
        <f t="shared" si="392"/>
        <v>0</v>
      </c>
      <c r="M293" s="275"/>
      <c r="N293" s="127"/>
      <c r="O293" s="274">
        <f t="shared" si="393"/>
        <v>0</v>
      </c>
      <c r="P293" s="276"/>
    </row>
    <row r="294" spans="1:16" ht="24.75" hidden="1" thickTop="1" x14ac:dyDescent="0.25">
      <c r="A294" s="296" t="s">
        <v>318</v>
      </c>
      <c r="B294" s="66" t="s">
        <v>319</v>
      </c>
      <c r="C294" s="120">
        <f>F294+I294+L294+O294</f>
        <v>0</v>
      </c>
      <c r="D294" s="272"/>
      <c r="E294" s="273"/>
      <c r="F294" s="71">
        <f t="shared" si="390"/>
        <v>0</v>
      </c>
      <c r="G294" s="272"/>
      <c r="H294" s="126"/>
      <c r="I294" s="274">
        <f t="shared" si="391"/>
        <v>0</v>
      </c>
      <c r="J294" s="126"/>
      <c r="K294" s="127"/>
      <c r="L294" s="274">
        <f t="shared" si="392"/>
        <v>0</v>
      </c>
      <c r="M294" s="275"/>
      <c r="N294" s="127"/>
      <c r="O294" s="274">
        <f t="shared" si="393"/>
        <v>0</v>
      </c>
      <c r="P294" s="276"/>
    </row>
    <row r="295" spans="1:16" ht="12.75" hidden="1" thickTop="1" x14ac:dyDescent="0.25">
      <c r="A295" s="296" t="s">
        <v>320</v>
      </c>
      <c r="B295" s="66" t="s">
        <v>321</v>
      </c>
      <c r="C295" s="120">
        <f t="shared" si="368"/>
        <v>0</v>
      </c>
      <c r="D295" s="272"/>
      <c r="E295" s="273"/>
      <c r="F295" s="71">
        <f t="shared" si="390"/>
        <v>0</v>
      </c>
      <c r="G295" s="272"/>
      <c r="H295" s="126"/>
      <c r="I295" s="274">
        <f t="shared" si="391"/>
        <v>0</v>
      </c>
      <c r="J295" s="126"/>
      <c r="K295" s="127"/>
      <c r="L295" s="274">
        <f t="shared" si="392"/>
        <v>0</v>
      </c>
      <c r="M295" s="275"/>
      <c r="N295" s="127"/>
      <c r="O295" s="274">
        <f t="shared" si="393"/>
        <v>0</v>
      </c>
      <c r="P295" s="276"/>
    </row>
    <row r="296" spans="1:16" ht="24.75" hidden="1" thickTop="1" x14ac:dyDescent="0.25">
      <c r="A296" s="381" t="s">
        <v>322</v>
      </c>
      <c r="B296" s="382" t="s">
        <v>323</v>
      </c>
      <c r="C296" s="309">
        <f t="shared" si="368"/>
        <v>0</v>
      </c>
      <c r="D296" s="314"/>
      <c r="E296" s="315"/>
      <c r="F296" s="316">
        <f t="shared" si="390"/>
        <v>0</v>
      </c>
      <c r="G296" s="314"/>
      <c r="H296" s="317"/>
      <c r="I296" s="311">
        <f t="shared" si="391"/>
        <v>0</v>
      </c>
      <c r="J296" s="317"/>
      <c r="K296" s="318"/>
      <c r="L296" s="311">
        <f t="shared" si="392"/>
        <v>0</v>
      </c>
      <c r="M296" s="319"/>
      <c r="N296" s="318"/>
      <c r="O296" s="311">
        <f t="shared" si="393"/>
        <v>0</v>
      </c>
      <c r="P296" s="312"/>
    </row>
    <row r="297" spans="1:16" s="34" customFormat="1" ht="13.5" hidden="1" thickTop="1" thickBot="1" x14ac:dyDescent="0.3">
      <c r="A297" s="383" t="s">
        <v>324</v>
      </c>
      <c r="B297" s="383" t="s">
        <v>325</v>
      </c>
      <c r="C297" s="363">
        <f t="shared" si="368"/>
        <v>0</v>
      </c>
      <c r="D297" s="384"/>
      <c r="E297" s="385"/>
      <c r="F297" s="366">
        <f t="shared" si="390"/>
        <v>0</v>
      </c>
      <c r="G297" s="384"/>
      <c r="H297" s="386"/>
      <c r="I297" s="368">
        <f t="shared" si="391"/>
        <v>0</v>
      </c>
      <c r="J297" s="386"/>
      <c r="K297" s="387"/>
      <c r="L297" s="368">
        <f t="shared" si="392"/>
        <v>0</v>
      </c>
      <c r="M297" s="388"/>
      <c r="N297" s="387"/>
      <c r="O297" s="368">
        <f t="shared" si="393"/>
        <v>0</v>
      </c>
      <c r="P297" s="370"/>
    </row>
    <row r="298" spans="1:16" s="34" customFormat="1" ht="48.75" hidden="1" thickTop="1" x14ac:dyDescent="0.25">
      <c r="A298" s="379" t="s">
        <v>326</v>
      </c>
      <c r="B298" s="389" t="s">
        <v>327</v>
      </c>
      <c r="C298" s="371">
        <f t="shared" si="368"/>
        <v>0</v>
      </c>
      <c r="D298" s="298"/>
      <c r="E298" s="299"/>
      <c r="F298" s="94">
        <f t="shared" si="390"/>
        <v>0</v>
      </c>
      <c r="G298" s="298"/>
      <c r="H298" s="300"/>
      <c r="I298" s="105">
        <f t="shared" si="391"/>
        <v>0</v>
      </c>
      <c r="J298" s="300"/>
      <c r="K298" s="301"/>
      <c r="L298" s="105">
        <f t="shared" si="392"/>
        <v>0</v>
      </c>
      <c r="M298" s="302"/>
      <c r="N298" s="301"/>
      <c r="O298" s="105">
        <f t="shared" si="393"/>
        <v>0</v>
      </c>
      <c r="P298" s="287"/>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sheetData>
  <sheetProtection formatCells="0" formatColumns="0" formatRows="0"/>
  <autoFilter ref="A18:P298">
    <filterColumn colId="2">
      <filters blank="1">
        <filter val="100 363"/>
        <filter val="2 260 549"/>
        <filter val="2 516 520"/>
        <filter val="2 616 883"/>
        <filter val="24 147"/>
        <filter val="255 971"/>
        <filter val="5 800"/>
        <filter val="70 416"/>
        <filter val="94 563"/>
      </filters>
    </filterColumn>
  </autoFilter>
  <mergeCells count="32">
    <mergeCell ref="A287:B287"/>
    <mergeCell ref="A288:B288"/>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55.pielikums Jūrmalas pilsētas domes
2018.gada 23.augusta saistošajiem noteikumiem Nr.31
(protokols Nr.11, 8.punkts)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06.1.6.</vt:lpstr>
      <vt:lpstr>08.1.5.</vt:lpstr>
      <vt:lpstr>08.4.2.</vt:lpstr>
      <vt:lpstr>09.2.1.</vt:lpstr>
      <vt:lpstr>8.piel.</vt:lpstr>
      <vt:lpstr>11.piel.</vt:lpstr>
      <vt:lpstr>24.piel.</vt:lpstr>
      <vt:lpstr>05.1.5.</vt:lpstr>
      <vt:lpstr>06.1.7.</vt:lpstr>
      <vt:lpstr>3.piel.</vt:lpstr>
      <vt:lpstr>34.piel.</vt:lpstr>
      <vt:lpstr>'05.1.5.'!Print_Titles</vt:lpstr>
      <vt:lpstr>'06.1.6.'!Print_Titles</vt:lpstr>
      <vt:lpstr>'06.1.7.'!Print_Titles</vt:lpstr>
      <vt:lpstr>'08.1.5.'!Print_Titles</vt:lpstr>
      <vt:lpstr>'08.4.2.'!Print_Titles</vt:lpstr>
      <vt:lpstr>'09.2.1.'!Print_Titles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Markaine</dc:creator>
  <cp:lastModifiedBy>Liene Zalkovska</cp:lastModifiedBy>
  <cp:lastPrinted>2018-08-27T10:03:26Z</cp:lastPrinted>
  <dcterms:created xsi:type="dcterms:W3CDTF">2018-07-27T06:26:22Z</dcterms:created>
  <dcterms:modified xsi:type="dcterms:W3CDTF">2018-08-27T10:05:34Z</dcterms:modified>
</cp:coreProperties>
</file>