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3365" windowHeight="11835" tabRatio="884" activeTab="21"/>
  </bookViews>
  <sheets>
    <sheet name="01.3.1." sheetId="19" r:id="rId1"/>
    <sheet name="09.1.5." sheetId="17" r:id="rId2"/>
    <sheet name="09.1.9." sheetId="20" r:id="rId3"/>
    <sheet name="09.2.1." sheetId="13" r:id="rId4"/>
    <sheet name="09.3.1." sheetId="5" r:id="rId5"/>
    <sheet name="09.5.1." sheetId="8" r:id="rId6"/>
    <sheet name="09.6.1." sheetId="3" r:id="rId7"/>
    <sheet name="09.7.1." sheetId="12" r:id="rId8"/>
    <sheet name="09.8.1." sheetId="4" r:id="rId9"/>
    <sheet name="09.9.1." sheetId="2" r:id="rId10"/>
    <sheet name="09.11.1." sheetId="15" r:id="rId11"/>
    <sheet name="09.23.1." sheetId="14" r:id="rId12"/>
    <sheet name="09.24.1." sheetId="6" r:id="rId13"/>
    <sheet name="09.25.1." sheetId="9" r:id="rId14"/>
    <sheet name="09.26.1." sheetId="1" r:id="rId15"/>
    <sheet name="09.27.1." sheetId="11" r:id="rId16"/>
    <sheet name="09.28.1." sheetId="7" r:id="rId17"/>
    <sheet name="09.31.1." sheetId="10" r:id="rId18"/>
    <sheet name="09.32.1." sheetId="16" r:id="rId19"/>
    <sheet name="10.1.1." sheetId="21" r:id="rId20"/>
    <sheet name="4.piel." sheetId="22" r:id="rId21"/>
    <sheet name="9.piel." sheetId="18" r:id="rId22"/>
  </sheets>
  <definedNames>
    <definedName name="_xlnm._FilterDatabase" localSheetId="0" hidden="1">'01.3.1.'!$A$18:$P$298</definedName>
    <definedName name="_xlnm._FilterDatabase" localSheetId="1" hidden="1">'09.1.5.'!$A$18:$P$298</definedName>
    <definedName name="_xlnm._FilterDatabase" localSheetId="2" hidden="1">'09.1.9.'!$A$18:$P$298</definedName>
    <definedName name="_xlnm._FilterDatabase" localSheetId="10" hidden="1">'09.11.1.'!$A$18:$P$298</definedName>
    <definedName name="_xlnm._FilterDatabase" localSheetId="3" hidden="1">'09.2.1.'!$A$18:$P$298</definedName>
    <definedName name="_xlnm._FilterDatabase" localSheetId="11" hidden="1">'09.23.1.'!$A$18:$P$298</definedName>
    <definedName name="_xlnm._FilterDatabase" localSheetId="12" hidden="1">'09.24.1.'!$A$18:$P$298</definedName>
    <definedName name="_xlnm._FilterDatabase" localSheetId="13" hidden="1">'09.25.1.'!$A$18:$P$298</definedName>
    <definedName name="_xlnm._FilterDatabase" localSheetId="14" hidden="1">'09.26.1.'!$A$18:$P$298</definedName>
    <definedName name="_xlnm._FilterDatabase" localSheetId="15" hidden="1">'09.27.1.'!$A$18:$P$298</definedName>
    <definedName name="_xlnm._FilterDatabase" localSheetId="16" hidden="1">'09.28.1.'!$A$18:$P$298</definedName>
    <definedName name="_xlnm._FilterDatabase" localSheetId="4" hidden="1">'09.3.1.'!$A$18:$P$298</definedName>
    <definedName name="_xlnm._FilterDatabase" localSheetId="17" hidden="1">'09.31.1.'!$A$18:$P$298</definedName>
    <definedName name="_xlnm._FilterDatabase" localSheetId="18" hidden="1">'09.32.1.'!$A$18:$P$298</definedName>
    <definedName name="_xlnm._FilterDatabase" localSheetId="5" hidden="1">'09.5.1.'!$A$18:$P$298</definedName>
    <definedName name="_xlnm._FilterDatabase" localSheetId="6" hidden="1">'09.6.1.'!$A$18:$P$298</definedName>
    <definedName name="_xlnm._FilterDatabase" localSheetId="7" hidden="1">'09.7.1.'!$A$18:$P$298</definedName>
    <definedName name="_xlnm._FilterDatabase" localSheetId="8" hidden="1">'09.8.1.'!$A$18:$P$298</definedName>
    <definedName name="_xlnm._FilterDatabase" localSheetId="9" hidden="1">'09.9.1.'!$A$18:$P$298</definedName>
    <definedName name="_xlnm._FilterDatabase" localSheetId="19" hidden="1">'10.1.1.'!$A$18:$P$298</definedName>
    <definedName name="_xlnm._FilterDatabase" localSheetId="21" hidden="1">'9.piel.'!$A$240:$I$297</definedName>
    <definedName name="_xlnm.Print_Titles" localSheetId="0">'01.3.1.'!$18:$18</definedName>
    <definedName name="_xlnm.Print_Titles" localSheetId="1">'09.1.5.'!$18:$18</definedName>
    <definedName name="_xlnm.Print_Titles" localSheetId="2">'09.1.9.'!$18:$18</definedName>
    <definedName name="_xlnm.Print_Titles" localSheetId="10">'09.11.1.'!$18:$18</definedName>
    <definedName name="_xlnm.Print_Titles" localSheetId="3">'09.2.1.'!$18:$18</definedName>
    <definedName name="_xlnm.Print_Titles" localSheetId="11">'09.23.1.'!$18:$18</definedName>
    <definedName name="_xlnm.Print_Titles" localSheetId="12">'09.24.1.'!$18:$18</definedName>
    <definedName name="_xlnm.Print_Titles" localSheetId="14">'09.26.1.'!$18:$18</definedName>
    <definedName name="_xlnm.Print_Titles" localSheetId="15">'09.27.1.'!$18:$18</definedName>
    <definedName name="_xlnm.Print_Titles" localSheetId="16">'09.28.1.'!$18:$18</definedName>
    <definedName name="_xlnm.Print_Titles" localSheetId="4">'09.3.1.'!$18:$18</definedName>
    <definedName name="_xlnm.Print_Titles" localSheetId="17">'09.31.1.'!$18:$18</definedName>
    <definedName name="_xlnm.Print_Titles" localSheetId="18">'09.32.1.'!$18:$18</definedName>
    <definedName name="_xlnm.Print_Titles" localSheetId="5">'09.5.1.'!$18:$18</definedName>
    <definedName name="_xlnm.Print_Titles" localSheetId="6">'09.6.1.'!$18:$18</definedName>
    <definedName name="_xlnm.Print_Titles" localSheetId="7">'09.7.1.'!$18:$18</definedName>
    <definedName name="_xlnm.Print_Titles" localSheetId="8">'09.8.1.'!$18:$18</definedName>
    <definedName name="_xlnm.Print_Titles" localSheetId="9">'09.9.1.'!$18:$18</definedName>
    <definedName name="_xlnm.Print_Titles" localSheetId="19">'10.1.1.'!$18:$18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4" i="22" l="1"/>
  <c r="G163" i="22"/>
  <c r="G162" i="22"/>
  <c r="G161" i="22"/>
  <c r="G160" i="22"/>
  <c r="G159" i="22"/>
  <c r="G158" i="22"/>
  <c r="F157" i="22"/>
  <c r="E157" i="22"/>
  <c r="G151" i="22"/>
  <c r="G150" i="22"/>
  <c r="G149" i="22"/>
  <c r="G148" i="22"/>
  <c r="F147" i="22"/>
  <c r="E147"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F118" i="22"/>
  <c r="E118" i="22"/>
  <c r="G112" i="22"/>
  <c r="G111" i="22"/>
  <c r="G110" i="22"/>
  <c r="G109" i="22"/>
  <c r="G108" i="22"/>
  <c r="G107" i="22"/>
  <c r="G106" i="22"/>
  <c r="G105" i="22"/>
  <c r="G104" i="22"/>
  <c r="G103" i="22"/>
  <c r="G102" i="22"/>
  <c r="G101" i="22"/>
  <c r="G100" i="22"/>
  <c r="F99" i="22"/>
  <c r="E99" i="22"/>
  <c r="G93" i="22"/>
  <c r="G91" i="22" s="1"/>
  <c r="G92" i="22"/>
  <c r="F91" i="22"/>
  <c r="E91" i="22"/>
  <c r="G85" i="22"/>
  <c r="G84" i="22"/>
  <c r="F83" i="22"/>
  <c r="E83" i="22"/>
  <c r="G77" i="22"/>
  <c r="G76" i="22"/>
  <c r="G75" i="22" s="1"/>
  <c r="F75" i="22"/>
  <c r="E75" i="22"/>
  <c r="G69" i="22"/>
  <c r="G68" i="22"/>
  <c r="G67" i="22"/>
  <c r="G66" i="22"/>
  <c r="G65" i="22"/>
  <c r="G64" i="22"/>
  <c r="G63" i="22"/>
  <c r="G62" i="22"/>
  <c r="G61" i="22"/>
  <c r="G60" i="22"/>
  <c r="G59" i="22"/>
  <c r="G58" i="22"/>
  <c r="G57" i="22" s="1"/>
  <c r="F57" i="22"/>
  <c r="E57" i="22"/>
  <c r="G51" i="22"/>
  <c r="G50" i="22"/>
  <c r="G49" i="22"/>
  <c r="G48" i="22"/>
  <c r="G47" i="22"/>
  <c r="G46" i="22"/>
  <c r="G45" i="22"/>
  <c r="G44" i="22"/>
  <c r="G43" i="22"/>
  <c r="G42" i="22"/>
  <c r="G41" i="22"/>
  <c r="G40" i="22"/>
  <c r="G39" i="22"/>
  <c r="G38" i="22"/>
  <c r="G37" i="22"/>
  <c r="F36" i="22"/>
  <c r="E36" i="22"/>
  <c r="G30" i="22"/>
  <c r="G29" i="22" s="1"/>
  <c r="F29" i="22"/>
  <c r="E29" i="22"/>
  <c r="G23" i="22"/>
  <c r="G22" i="22"/>
  <c r="F21" i="22"/>
  <c r="E21" i="22"/>
  <c r="G15" i="22"/>
  <c r="G14" i="22"/>
  <c r="G13" i="22"/>
  <c r="G12" i="22" s="1"/>
  <c r="F12" i="22"/>
  <c r="E12" i="22"/>
  <c r="G21" i="22" l="1"/>
  <c r="G118" i="22"/>
  <c r="G157" i="22"/>
  <c r="G36" i="22"/>
  <c r="G83" i="22"/>
  <c r="G99" i="22"/>
  <c r="G147" i="22"/>
  <c r="O298" i="21" l="1"/>
  <c r="L298" i="21"/>
  <c r="I298" i="21"/>
  <c r="F298" i="21"/>
  <c r="O297" i="21"/>
  <c r="L297" i="21"/>
  <c r="I297" i="21"/>
  <c r="F297" i="21"/>
  <c r="O296" i="21"/>
  <c r="L296" i="21"/>
  <c r="I296" i="21"/>
  <c r="F296" i="21"/>
  <c r="C296" i="21" s="1"/>
  <c r="O295" i="21"/>
  <c r="L295" i="21"/>
  <c r="I295" i="21"/>
  <c r="F295" i="21"/>
  <c r="C295" i="21" s="1"/>
  <c r="O294" i="21"/>
  <c r="L294" i="21"/>
  <c r="I294" i="21"/>
  <c r="F294" i="21"/>
  <c r="O293" i="21"/>
  <c r="L293" i="21"/>
  <c r="I293" i="21"/>
  <c r="F293" i="21"/>
  <c r="O292" i="21"/>
  <c r="L292" i="21"/>
  <c r="I292" i="21"/>
  <c r="F292" i="21"/>
  <c r="O291" i="21"/>
  <c r="L291" i="21"/>
  <c r="I291" i="21"/>
  <c r="I290" i="21" s="1"/>
  <c r="F291" i="21"/>
  <c r="C291" i="21" s="1"/>
  <c r="N290" i="21"/>
  <c r="M290" i="21"/>
  <c r="K290" i="21"/>
  <c r="J290" i="21"/>
  <c r="H290" i="21"/>
  <c r="G290" i="21"/>
  <c r="E290" i="21"/>
  <c r="D290" i="21"/>
  <c r="O285" i="21"/>
  <c r="L285" i="21"/>
  <c r="I285" i="21"/>
  <c r="F285" i="21"/>
  <c r="O284" i="21"/>
  <c r="L284" i="21"/>
  <c r="L283" i="21" s="1"/>
  <c r="I284" i="21"/>
  <c r="F284" i="21"/>
  <c r="F283" i="21" s="1"/>
  <c r="O283" i="21"/>
  <c r="N283" i="21"/>
  <c r="M283" i="21"/>
  <c r="K283" i="21"/>
  <c r="J283" i="21"/>
  <c r="H283" i="21"/>
  <c r="G283" i="21"/>
  <c r="E283" i="21"/>
  <c r="D283" i="21"/>
  <c r="O282" i="21"/>
  <c r="L282" i="21"/>
  <c r="L281" i="21" s="1"/>
  <c r="I282" i="21"/>
  <c r="I281" i="21" s="1"/>
  <c r="F282" i="21"/>
  <c r="O281" i="21"/>
  <c r="N281" i="21"/>
  <c r="M281" i="21"/>
  <c r="K281" i="21"/>
  <c r="J281" i="21"/>
  <c r="H281" i="21"/>
  <c r="G281" i="21"/>
  <c r="E281" i="21"/>
  <c r="D281" i="21"/>
  <c r="O280" i="21"/>
  <c r="L280" i="21"/>
  <c r="I280" i="21"/>
  <c r="F280" i="21"/>
  <c r="O279" i="21"/>
  <c r="L279" i="21"/>
  <c r="I279" i="21"/>
  <c r="F279" i="21"/>
  <c r="O278" i="21"/>
  <c r="L278" i="21"/>
  <c r="I278" i="21"/>
  <c r="F278" i="21"/>
  <c r="O277" i="21"/>
  <c r="O276" i="21" s="1"/>
  <c r="L277" i="21"/>
  <c r="L276" i="21" s="1"/>
  <c r="I277" i="21"/>
  <c r="F277" i="21"/>
  <c r="N276" i="21"/>
  <c r="M276" i="21"/>
  <c r="K276" i="21"/>
  <c r="J276" i="21"/>
  <c r="H276" i="21"/>
  <c r="G276" i="21"/>
  <c r="E276" i="21"/>
  <c r="D276" i="21"/>
  <c r="O275" i="21"/>
  <c r="L275" i="21"/>
  <c r="I275" i="21"/>
  <c r="F275" i="21"/>
  <c r="O274" i="21"/>
  <c r="L274" i="21"/>
  <c r="I274" i="21"/>
  <c r="F274" i="21"/>
  <c r="O273" i="21"/>
  <c r="O272" i="21" s="1"/>
  <c r="L273" i="21"/>
  <c r="L272" i="21" s="1"/>
  <c r="I273" i="21"/>
  <c r="F273" i="21"/>
  <c r="N272" i="21"/>
  <c r="M272" i="21"/>
  <c r="K272" i="21"/>
  <c r="J272" i="21"/>
  <c r="H272" i="21"/>
  <c r="G272" i="21"/>
  <c r="F272" i="21"/>
  <c r="E272" i="21"/>
  <c r="D272" i="21"/>
  <c r="O271" i="21"/>
  <c r="L271" i="21"/>
  <c r="I271" i="21"/>
  <c r="F271" i="21"/>
  <c r="E270" i="21"/>
  <c r="O268" i="21"/>
  <c r="L268" i="21"/>
  <c r="I268" i="21"/>
  <c r="F268" i="21"/>
  <c r="O267" i="21"/>
  <c r="L267" i="21"/>
  <c r="I267" i="21"/>
  <c r="F267" i="21"/>
  <c r="O266" i="21"/>
  <c r="L266" i="21"/>
  <c r="I266" i="21"/>
  <c r="F266" i="21"/>
  <c r="O265" i="21"/>
  <c r="L265" i="21"/>
  <c r="I265" i="21"/>
  <c r="F265" i="21"/>
  <c r="N264" i="21"/>
  <c r="M264" i="21"/>
  <c r="K264" i="21"/>
  <c r="J264" i="21"/>
  <c r="H264" i="21"/>
  <c r="G264" i="21"/>
  <c r="E264" i="21"/>
  <c r="D264" i="21"/>
  <c r="O263" i="21"/>
  <c r="L263" i="21"/>
  <c r="I263" i="21"/>
  <c r="C263" i="21" s="1"/>
  <c r="F263" i="21"/>
  <c r="O262" i="21"/>
  <c r="L262" i="21"/>
  <c r="I262" i="21"/>
  <c r="F262" i="21"/>
  <c r="O261" i="21"/>
  <c r="L261" i="21"/>
  <c r="L260" i="21" s="1"/>
  <c r="I261" i="21"/>
  <c r="F261" i="21"/>
  <c r="N260" i="21"/>
  <c r="M260" i="21"/>
  <c r="M259" i="21" s="1"/>
  <c r="K260" i="21"/>
  <c r="J260" i="21"/>
  <c r="H260" i="21"/>
  <c r="H259" i="21" s="1"/>
  <c r="G260" i="21"/>
  <c r="F260" i="21"/>
  <c r="E260" i="21"/>
  <c r="D260" i="21"/>
  <c r="G259" i="21"/>
  <c r="O258" i="21"/>
  <c r="L258" i="21"/>
  <c r="I258" i="21"/>
  <c r="F258" i="21"/>
  <c r="O257" i="21"/>
  <c r="L257" i="21"/>
  <c r="I257" i="21"/>
  <c r="F257" i="21"/>
  <c r="O256" i="21"/>
  <c r="L256" i="21"/>
  <c r="I256" i="21"/>
  <c r="F256" i="21"/>
  <c r="O255" i="21"/>
  <c r="L255" i="21"/>
  <c r="I255" i="21"/>
  <c r="F255" i="21"/>
  <c r="O254" i="21"/>
  <c r="L254" i="21"/>
  <c r="I254" i="21"/>
  <c r="F254" i="21"/>
  <c r="O253" i="21"/>
  <c r="O252" i="21" s="1"/>
  <c r="O251" i="21" s="1"/>
  <c r="L253" i="21"/>
  <c r="I253" i="21"/>
  <c r="F253" i="21"/>
  <c r="F252" i="21" s="1"/>
  <c r="N252" i="21"/>
  <c r="N251" i="21" s="1"/>
  <c r="M252" i="21"/>
  <c r="K252" i="21"/>
  <c r="J252" i="21"/>
  <c r="J251" i="21" s="1"/>
  <c r="H252" i="21"/>
  <c r="H251" i="21" s="1"/>
  <c r="G252" i="21"/>
  <c r="G251" i="21" s="1"/>
  <c r="E252" i="21"/>
  <c r="D252" i="21"/>
  <c r="D251" i="21" s="1"/>
  <c r="M251" i="21"/>
  <c r="K251" i="21"/>
  <c r="E251" i="21"/>
  <c r="O250" i="21"/>
  <c r="L250" i="21"/>
  <c r="I250" i="21"/>
  <c r="F250" i="21"/>
  <c r="O249" i="21"/>
  <c r="L249" i="21"/>
  <c r="I249" i="21"/>
  <c r="F249" i="21"/>
  <c r="O248" i="21"/>
  <c r="L248" i="21"/>
  <c r="I248" i="21"/>
  <c r="F248" i="21"/>
  <c r="O247" i="21"/>
  <c r="L247" i="21"/>
  <c r="I247" i="21"/>
  <c r="I246" i="21" s="1"/>
  <c r="F247" i="21"/>
  <c r="C247" i="21"/>
  <c r="N246" i="21"/>
  <c r="M246" i="21"/>
  <c r="K246" i="21"/>
  <c r="J246" i="21"/>
  <c r="H246" i="21"/>
  <c r="G246" i="21"/>
  <c r="E246" i="21"/>
  <c r="D246" i="21"/>
  <c r="O245" i="21"/>
  <c r="L245" i="21"/>
  <c r="I245" i="21"/>
  <c r="F245" i="21"/>
  <c r="O244" i="21"/>
  <c r="L244" i="21"/>
  <c r="I244" i="21"/>
  <c r="F244" i="21"/>
  <c r="C244" i="21" s="1"/>
  <c r="O243" i="21"/>
  <c r="L243" i="21"/>
  <c r="I243" i="21"/>
  <c r="F243" i="21"/>
  <c r="C243" i="21" s="1"/>
  <c r="O242" i="21"/>
  <c r="L242" i="21"/>
  <c r="I242" i="21"/>
  <c r="F242" i="21"/>
  <c r="O241" i="21"/>
  <c r="L241" i="21"/>
  <c r="I241" i="21"/>
  <c r="F241" i="21"/>
  <c r="O240" i="21"/>
  <c r="L240" i="21"/>
  <c r="I240" i="21"/>
  <c r="F240" i="21"/>
  <c r="O239" i="21"/>
  <c r="L239" i="21"/>
  <c r="L238" i="21" s="1"/>
  <c r="I239" i="21"/>
  <c r="I238" i="21" s="1"/>
  <c r="F239" i="21"/>
  <c r="C239" i="21" s="1"/>
  <c r="N238" i="21"/>
  <c r="M238" i="21"/>
  <c r="K238" i="21"/>
  <c r="J238" i="21"/>
  <c r="H238" i="21"/>
  <c r="G238" i="21"/>
  <c r="E238" i="21"/>
  <c r="D238" i="21"/>
  <c r="O237" i="21"/>
  <c r="L237" i="21"/>
  <c r="I237" i="21"/>
  <c r="F237" i="21"/>
  <c r="O236" i="21"/>
  <c r="L236" i="21"/>
  <c r="L235" i="21" s="1"/>
  <c r="I236" i="21"/>
  <c r="F236" i="21"/>
  <c r="F235" i="21" s="1"/>
  <c r="O235" i="21"/>
  <c r="N235" i="21"/>
  <c r="M235" i="21"/>
  <c r="K235" i="21"/>
  <c r="J235" i="21"/>
  <c r="H235" i="21"/>
  <c r="G235" i="21"/>
  <c r="E235" i="21"/>
  <c r="D235" i="21"/>
  <c r="O234" i="21"/>
  <c r="L234" i="21"/>
  <c r="L233" i="21" s="1"/>
  <c r="I234" i="21"/>
  <c r="I233" i="21" s="1"/>
  <c r="F234" i="21"/>
  <c r="O233" i="21"/>
  <c r="N233" i="21"/>
  <c r="M233" i="21"/>
  <c r="K233" i="21"/>
  <c r="J233" i="21"/>
  <c r="H233" i="21"/>
  <c r="G233" i="21"/>
  <c r="E233" i="21"/>
  <c r="D233" i="21"/>
  <c r="O232" i="21"/>
  <c r="L232" i="21"/>
  <c r="I232" i="21"/>
  <c r="F232" i="21"/>
  <c r="O229" i="21"/>
  <c r="L229" i="21"/>
  <c r="I229" i="21"/>
  <c r="F229" i="21"/>
  <c r="O228" i="21"/>
  <c r="O227" i="21" s="1"/>
  <c r="L228" i="21"/>
  <c r="L227" i="21" s="1"/>
  <c r="I228" i="21"/>
  <c r="F228" i="21"/>
  <c r="F227" i="21" s="1"/>
  <c r="N227" i="21"/>
  <c r="M227" i="21"/>
  <c r="K227" i="21"/>
  <c r="J227" i="21"/>
  <c r="I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I217" i="21"/>
  <c r="F217"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O210" i="21"/>
  <c r="L210" i="21"/>
  <c r="I210" i="21"/>
  <c r="F210" i="21"/>
  <c r="O209" i="21"/>
  <c r="L209" i="21"/>
  <c r="I209" i="21"/>
  <c r="C209" i="21" s="1"/>
  <c r="F209" i="21"/>
  <c r="O208" i="21"/>
  <c r="L208" i="21"/>
  <c r="I208" i="21"/>
  <c r="F208" i="21"/>
  <c r="O207" i="21"/>
  <c r="L207" i="21"/>
  <c r="I207" i="21"/>
  <c r="F207" i="21"/>
  <c r="O206" i="21"/>
  <c r="L206" i="21"/>
  <c r="I206" i="21"/>
  <c r="F206" i="21"/>
  <c r="N205" i="21"/>
  <c r="M205" i="21"/>
  <c r="K205" i="21"/>
  <c r="J205" i="21"/>
  <c r="H205" i="21"/>
  <c r="H204" i="21" s="1"/>
  <c r="G205" i="21"/>
  <c r="E205" i="21"/>
  <c r="E204" i="21" s="1"/>
  <c r="D205" i="21"/>
  <c r="O203" i="21"/>
  <c r="L203" i="21"/>
  <c r="I203" i="21"/>
  <c r="F203" i="21"/>
  <c r="O202" i="21"/>
  <c r="L202" i="21"/>
  <c r="I202" i="21"/>
  <c r="F202" i="21"/>
  <c r="O201" i="21"/>
  <c r="L201" i="21"/>
  <c r="I201" i="21"/>
  <c r="F201" i="21"/>
  <c r="O200" i="21"/>
  <c r="L200" i="21"/>
  <c r="I200" i="21"/>
  <c r="F200" i="21"/>
  <c r="O199" i="21"/>
  <c r="O198" i="21" s="1"/>
  <c r="L199" i="21"/>
  <c r="L198" i="21" s="1"/>
  <c r="I199" i="21"/>
  <c r="I198" i="21" s="1"/>
  <c r="F199" i="21"/>
  <c r="N198" i="21"/>
  <c r="N196" i="21" s="1"/>
  <c r="M198" i="21"/>
  <c r="K198" i="21"/>
  <c r="K196" i="21" s="1"/>
  <c r="J198" i="21"/>
  <c r="H198" i="21"/>
  <c r="H196" i="21" s="1"/>
  <c r="G198" i="21"/>
  <c r="F198" i="21"/>
  <c r="E198" i="21"/>
  <c r="E196" i="21" s="1"/>
  <c r="D198" i="21"/>
  <c r="D196" i="21" s="1"/>
  <c r="O197" i="21"/>
  <c r="L197" i="21"/>
  <c r="I197" i="21"/>
  <c r="F197" i="21"/>
  <c r="M196" i="21"/>
  <c r="J196" i="21"/>
  <c r="G196" i="21"/>
  <c r="O193" i="21"/>
  <c r="L193" i="21"/>
  <c r="L192" i="21" s="1"/>
  <c r="L191" i="21" s="1"/>
  <c r="I193" i="21"/>
  <c r="F193" i="21"/>
  <c r="O192" i="21"/>
  <c r="O191" i="21" s="1"/>
  <c r="N192" i="21"/>
  <c r="N191" i="21" s="1"/>
  <c r="M192" i="21"/>
  <c r="M191" i="21" s="1"/>
  <c r="K192" i="21"/>
  <c r="J192" i="21"/>
  <c r="J191" i="21" s="1"/>
  <c r="H192" i="21"/>
  <c r="H191" i="21" s="1"/>
  <c r="G192" i="21"/>
  <c r="G191" i="21" s="1"/>
  <c r="F192" i="21"/>
  <c r="E192" i="21"/>
  <c r="D192" i="21"/>
  <c r="D191" i="21" s="1"/>
  <c r="K191" i="21"/>
  <c r="E191" i="21"/>
  <c r="O190" i="21"/>
  <c r="L190" i="21"/>
  <c r="I190" i="21"/>
  <c r="F190" i="21"/>
  <c r="O189" i="21"/>
  <c r="L189" i="21"/>
  <c r="I189" i="21"/>
  <c r="F189" i="21"/>
  <c r="F188" i="21" s="1"/>
  <c r="O188" i="21"/>
  <c r="O187" i="21" s="1"/>
  <c r="N188" i="21"/>
  <c r="M188" i="21"/>
  <c r="L188" i="21"/>
  <c r="K188" i="21"/>
  <c r="J188" i="21"/>
  <c r="H188" i="21"/>
  <c r="G188" i="21"/>
  <c r="E188" i="21"/>
  <c r="D188" i="21"/>
  <c r="J187" i="21"/>
  <c r="E187" i="21"/>
  <c r="O186" i="21"/>
  <c r="L186" i="21"/>
  <c r="I186" i="21"/>
  <c r="F186" i="21"/>
  <c r="O185" i="21"/>
  <c r="O184" i="21" s="1"/>
  <c r="L185" i="21"/>
  <c r="I185" i="21"/>
  <c r="I184" i="21" s="1"/>
  <c r="F185" i="21"/>
  <c r="N184" i="21"/>
  <c r="M184" i="21"/>
  <c r="K184" i="21"/>
  <c r="J184" i="21"/>
  <c r="H184" i="21"/>
  <c r="G184" i="21"/>
  <c r="E184" i="21"/>
  <c r="D184" i="21"/>
  <c r="O183" i="21"/>
  <c r="L183" i="21"/>
  <c r="I183" i="21"/>
  <c r="F183" i="21"/>
  <c r="O182" i="21"/>
  <c r="L182" i="21"/>
  <c r="I182" i="21"/>
  <c r="F182" i="21"/>
  <c r="O181" i="21"/>
  <c r="L181" i="21"/>
  <c r="I181" i="21"/>
  <c r="F181" i="21"/>
  <c r="O180" i="21"/>
  <c r="L180" i="21"/>
  <c r="I180" i="21"/>
  <c r="F180" i="21"/>
  <c r="N179" i="21"/>
  <c r="M179" i="21"/>
  <c r="K179" i="21"/>
  <c r="J179" i="21"/>
  <c r="H179" i="21"/>
  <c r="G179" i="21"/>
  <c r="E179" i="21"/>
  <c r="D179" i="21"/>
  <c r="O178" i="21"/>
  <c r="L178" i="21"/>
  <c r="I178" i="21"/>
  <c r="F178" i="21"/>
  <c r="O177" i="21"/>
  <c r="L177" i="21"/>
  <c r="I177" i="21"/>
  <c r="F177" i="21"/>
  <c r="O176" i="21"/>
  <c r="L176" i="21"/>
  <c r="L175" i="21" s="1"/>
  <c r="I176" i="21"/>
  <c r="F176" i="21"/>
  <c r="N175" i="21"/>
  <c r="M175" i="21"/>
  <c r="K175" i="21"/>
  <c r="J175" i="21"/>
  <c r="J174" i="21" s="1"/>
  <c r="H175" i="21"/>
  <c r="H174" i="21" s="1"/>
  <c r="G175" i="21"/>
  <c r="E175" i="21"/>
  <c r="D175" i="21"/>
  <c r="D174" i="21" s="1"/>
  <c r="N174" i="21"/>
  <c r="O172" i="21"/>
  <c r="L172" i="21"/>
  <c r="I172" i="21"/>
  <c r="F172" i="21"/>
  <c r="O171" i="21"/>
  <c r="L171" i="21"/>
  <c r="I171" i="21"/>
  <c r="F171" i="21"/>
  <c r="O170" i="21"/>
  <c r="L170" i="21"/>
  <c r="I170" i="21"/>
  <c r="F170" i="21"/>
  <c r="O169" i="21"/>
  <c r="L169" i="21"/>
  <c r="I169" i="21"/>
  <c r="F169" i="21"/>
  <c r="O168" i="21"/>
  <c r="L168" i="21"/>
  <c r="I168" i="21"/>
  <c r="F168" i="21"/>
  <c r="O167" i="21"/>
  <c r="L167" i="21"/>
  <c r="I167" i="21"/>
  <c r="F167" i="21"/>
  <c r="F166" i="21" s="1"/>
  <c r="N166" i="21"/>
  <c r="N165" i="21" s="1"/>
  <c r="M166" i="21"/>
  <c r="K166" i="21"/>
  <c r="J166" i="21"/>
  <c r="J165" i="21" s="1"/>
  <c r="H166" i="21"/>
  <c r="H165" i="21" s="1"/>
  <c r="G166" i="21"/>
  <c r="G165" i="21" s="1"/>
  <c r="E166" i="21"/>
  <c r="D166" i="21"/>
  <c r="D165" i="21" s="1"/>
  <c r="M165" i="21"/>
  <c r="K165" i="21"/>
  <c r="E165" i="21"/>
  <c r="O164" i="21"/>
  <c r="L164" i="21"/>
  <c r="I164" i="21"/>
  <c r="F164" i="21"/>
  <c r="O163" i="21"/>
  <c r="L163" i="21"/>
  <c r="I163" i="21"/>
  <c r="F163" i="21"/>
  <c r="O162" i="21"/>
  <c r="L162" i="21"/>
  <c r="I162" i="21"/>
  <c r="F162" i="21"/>
  <c r="O161" i="21"/>
  <c r="O160" i="21" s="1"/>
  <c r="L161" i="21"/>
  <c r="C161" i="21" s="1"/>
  <c r="I161" i="21"/>
  <c r="I160" i="21" s="1"/>
  <c r="F161" i="21"/>
  <c r="N160" i="21"/>
  <c r="M160" i="21"/>
  <c r="K160" i="21"/>
  <c r="J160" i="21"/>
  <c r="H160" i="21"/>
  <c r="G160" i="21"/>
  <c r="F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F152" i="21"/>
  <c r="N151" i="21"/>
  <c r="M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O145" i="21"/>
  <c r="O144" i="21" s="1"/>
  <c r="L145" i="21"/>
  <c r="I145" i="21"/>
  <c r="F145" i="21"/>
  <c r="N144" i="21"/>
  <c r="M144" i="21"/>
  <c r="K144" i="21"/>
  <c r="J144" i="21"/>
  <c r="H144" i="21"/>
  <c r="G144" i="21"/>
  <c r="E144" i="21"/>
  <c r="D144" i="21"/>
  <c r="O143" i="21"/>
  <c r="L143" i="21"/>
  <c r="I143" i="21"/>
  <c r="F143" i="21"/>
  <c r="O142" i="21"/>
  <c r="L142" i="21"/>
  <c r="L141" i="21" s="1"/>
  <c r="I142" i="21"/>
  <c r="F142" i="21"/>
  <c r="F141" i="21" s="1"/>
  <c r="O141" i="21"/>
  <c r="N141" i="21"/>
  <c r="M141" i="21"/>
  <c r="K141" i="21"/>
  <c r="J141" i="21"/>
  <c r="H141" i="21"/>
  <c r="G141" i="21"/>
  <c r="E141" i="21"/>
  <c r="D141" i="21"/>
  <c r="O140" i="21"/>
  <c r="L140" i="21"/>
  <c r="I140" i="21"/>
  <c r="F140" i="21"/>
  <c r="O139" i="21"/>
  <c r="L139" i="21"/>
  <c r="I139" i="21"/>
  <c r="F139" i="21"/>
  <c r="O138" i="21"/>
  <c r="L138" i="21"/>
  <c r="I138" i="21"/>
  <c r="F138" i="21"/>
  <c r="O137" i="21"/>
  <c r="O136" i="21" s="1"/>
  <c r="L137" i="21"/>
  <c r="L136" i="21" s="1"/>
  <c r="I137" i="21"/>
  <c r="I136" i="21" s="1"/>
  <c r="F137" i="21"/>
  <c r="F136" i="21" s="1"/>
  <c r="N136" i="21"/>
  <c r="M136" i="21"/>
  <c r="K136" i="21"/>
  <c r="J136" i="21"/>
  <c r="H136" i="21"/>
  <c r="G136" i="21"/>
  <c r="E136" i="21"/>
  <c r="D136" i="21"/>
  <c r="O135" i="21"/>
  <c r="L135" i="21"/>
  <c r="I135" i="21"/>
  <c r="F135" i="21"/>
  <c r="O134" i="21"/>
  <c r="L134" i="21"/>
  <c r="I134" i="21"/>
  <c r="F134" i="21"/>
  <c r="O133" i="21"/>
  <c r="L133" i="21"/>
  <c r="I133" i="21"/>
  <c r="F133" i="21"/>
  <c r="O132" i="21"/>
  <c r="L132" i="21"/>
  <c r="I132" i="21"/>
  <c r="I131" i="21" s="1"/>
  <c r="F132" i="21"/>
  <c r="N131" i="21"/>
  <c r="M131" i="21"/>
  <c r="K131" i="21"/>
  <c r="J131" i="21"/>
  <c r="H131" i="21"/>
  <c r="G131" i="21"/>
  <c r="E131" i="21"/>
  <c r="D131" i="21"/>
  <c r="O129" i="21"/>
  <c r="O128" i="21" s="1"/>
  <c r="L129" i="21"/>
  <c r="L128" i="21" s="1"/>
  <c r="I129" i="21"/>
  <c r="I128" i="21" s="1"/>
  <c r="F129" i="21"/>
  <c r="N128" i="21"/>
  <c r="M128" i="21"/>
  <c r="K128" i="21"/>
  <c r="J128" i="21"/>
  <c r="H128" i="21"/>
  <c r="G128" i="21"/>
  <c r="E128" i="21"/>
  <c r="D128" i="21"/>
  <c r="O127" i="21"/>
  <c r="L127" i="21"/>
  <c r="I127" i="21"/>
  <c r="F127" i="21"/>
  <c r="O126" i="21"/>
  <c r="L126" i="21"/>
  <c r="I126" i="21"/>
  <c r="F126" i="21"/>
  <c r="O125" i="21"/>
  <c r="L125" i="21"/>
  <c r="I125" i="21"/>
  <c r="F125" i="21"/>
  <c r="O124" i="21"/>
  <c r="L124" i="21"/>
  <c r="I124" i="21"/>
  <c r="F124" i="21"/>
  <c r="O123" i="21"/>
  <c r="L123" i="21"/>
  <c r="I123" i="21"/>
  <c r="F123" i="21"/>
  <c r="F122" i="21" s="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L117" i="21"/>
  <c r="I117" i="21"/>
  <c r="F117" i="21"/>
  <c r="N116" i="21"/>
  <c r="M116" i="21"/>
  <c r="K116" i="21"/>
  <c r="J116" i="21"/>
  <c r="H116" i="21"/>
  <c r="G116" i="21"/>
  <c r="E116" i="21"/>
  <c r="D116" i="21"/>
  <c r="O115" i="21"/>
  <c r="L115" i="21"/>
  <c r="I115" i="21"/>
  <c r="F115" i="21"/>
  <c r="O114" i="21"/>
  <c r="L114" i="21"/>
  <c r="I114" i="21"/>
  <c r="F114" i="21"/>
  <c r="O113" i="21"/>
  <c r="O112" i="21" s="1"/>
  <c r="L113" i="21"/>
  <c r="L112" i="21" s="1"/>
  <c r="I113" i="21"/>
  <c r="F113" i="21"/>
  <c r="N112" i="21"/>
  <c r="M112" i="21"/>
  <c r="K112" i="21"/>
  <c r="J112" i="21"/>
  <c r="H112" i="21"/>
  <c r="G112" i="21"/>
  <c r="F112" i="21"/>
  <c r="E112" i="21"/>
  <c r="D112" i="21"/>
  <c r="O111" i="21"/>
  <c r="L111" i="21"/>
  <c r="I111" i="21"/>
  <c r="F111" i="21"/>
  <c r="O110" i="21"/>
  <c r="L110" i="21"/>
  <c r="I110" i="21"/>
  <c r="F110" i="21"/>
  <c r="O109" i="21"/>
  <c r="L109" i="21"/>
  <c r="I109" i="21"/>
  <c r="F109" i="21"/>
  <c r="O108" i="21"/>
  <c r="L108" i="21"/>
  <c r="I108" i="21"/>
  <c r="F108" i="21"/>
  <c r="O107" i="21"/>
  <c r="L107" i="21"/>
  <c r="I107" i="21"/>
  <c r="F107" i="21"/>
  <c r="O106" i="21"/>
  <c r="L106" i="21"/>
  <c r="I106" i="21"/>
  <c r="F106" i="21"/>
  <c r="O105" i="21"/>
  <c r="O103" i="21" s="1"/>
  <c r="L105" i="21"/>
  <c r="I105" i="21"/>
  <c r="F105" i="21"/>
  <c r="O104" i="21"/>
  <c r="L104" i="21"/>
  <c r="L103" i="21" s="1"/>
  <c r="I104" i="2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C97" i="21"/>
  <c r="O96" i="21"/>
  <c r="L96" i="21"/>
  <c r="I96" i="21"/>
  <c r="F96" i="21"/>
  <c r="N95" i="21"/>
  <c r="M95" i="21"/>
  <c r="K95" i="21"/>
  <c r="J95" i="21"/>
  <c r="H95" i="21"/>
  <c r="G95" i="21"/>
  <c r="E95" i="21"/>
  <c r="D95" i="21"/>
  <c r="O94" i="21"/>
  <c r="L94" i="21"/>
  <c r="I94" i="21"/>
  <c r="F94" i="21"/>
  <c r="O93" i="21"/>
  <c r="L93" i="21"/>
  <c r="I93" i="21"/>
  <c r="F93" i="21"/>
  <c r="O92" i="21"/>
  <c r="L92" i="21"/>
  <c r="I92" i="21"/>
  <c r="F92" i="21"/>
  <c r="O91" i="21"/>
  <c r="L91" i="21"/>
  <c r="I91" i="21"/>
  <c r="F91" i="21"/>
  <c r="O90" i="21"/>
  <c r="L90" i="21"/>
  <c r="L89" i="21" s="1"/>
  <c r="I90" i="21"/>
  <c r="F90" i="21"/>
  <c r="N89" i="21"/>
  <c r="M89" i="21"/>
  <c r="K89" i="21"/>
  <c r="J89" i="21"/>
  <c r="H89" i="21"/>
  <c r="G89" i="21"/>
  <c r="E89" i="21"/>
  <c r="D89" i="21"/>
  <c r="O88" i="21"/>
  <c r="L88" i="21"/>
  <c r="I88" i="21"/>
  <c r="F88" i="21"/>
  <c r="O87" i="21"/>
  <c r="L87" i="21"/>
  <c r="I87" i="21"/>
  <c r="F87" i="21"/>
  <c r="O86" i="21"/>
  <c r="L86" i="21"/>
  <c r="I86" i="21"/>
  <c r="F86" i="21"/>
  <c r="O85" i="21"/>
  <c r="L85" i="21"/>
  <c r="I85" i="21"/>
  <c r="F85" i="21"/>
  <c r="N84" i="21"/>
  <c r="M84" i="21"/>
  <c r="K84" i="21"/>
  <c r="J84" i="21"/>
  <c r="H84" i="21"/>
  <c r="G84" i="21"/>
  <c r="E84" i="21"/>
  <c r="D84" i="21"/>
  <c r="O82" i="21"/>
  <c r="L82" i="21"/>
  <c r="I82" i="21"/>
  <c r="F82" i="21"/>
  <c r="O81" i="21"/>
  <c r="L81" i="21"/>
  <c r="L80" i="21" s="1"/>
  <c r="I81" i="21"/>
  <c r="I80" i="21" s="1"/>
  <c r="F81" i="21"/>
  <c r="N80" i="21"/>
  <c r="M80" i="21"/>
  <c r="K80" i="21"/>
  <c r="J80" i="21"/>
  <c r="H80" i="21"/>
  <c r="G80" i="21"/>
  <c r="E80" i="21"/>
  <c r="D80" i="21"/>
  <c r="O79" i="21"/>
  <c r="L79" i="21"/>
  <c r="I79" i="21"/>
  <c r="F79" i="21"/>
  <c r="O78" i="21"/>
  <c r="O77" i="21" s="1"/>
  <c r="L78" i="21"/>
  <c r="L77" i="21" s="1"/>
  <c r="I78" i="21"/>
  <c r="I77" i="21" s="1"/>
  <c r="I76" i="21" s="1"/>
  <c r="F78" i="21"/>
  <c r="N77" i="21"/>
  <c r="N76" i="21" s="1"/>
  <c r="M77" i="21"/>
  <c r="K77" i="21"/>
  <c r="J77" i="21"/>
  <c r="H77" i="21"/>
  <c r="H76" i="21" s="1"/>
  <c r="G77" i="21"/>
  <c r="G76" i="21" s="1"/>
  <c r="F77" i="21"/>
  <c r="E77" i="21"/>
  <c r="D77" i="21"/>
  <c r="M76" i="21"/>
  <c r="O74" i="21"/>
  <c r="L74" i="21"/>
  <c r="I74" i="21"/>
  <c r="F74" i="21"/>
  <c r="O73" i="21"/>
  <c r="L73" i="21"/>
  <c r="I73" i="21"/>
  <c r="F73" i="21"/>
  <c r="O72" i="21"/>
  <c r="L72" i="21"/>
  <c r="I72" i="21"/>
  <c r="F72" i="21"/>
  <c r="O71" i="21"/>
  <c r="L71" i="21"/>
  <c r="I71" i="21"/>
  <c r="F71" i="21"/>
  <c r="O70" i="21"/>
  <c r="O69" i="21" s="1"/>
  <c r="L70" i="21"/>
  <c r="I70" i="21"/>
  <c r="I69" i="21" s="1"/>
  <c r="F70" i="21"/>
  <c r="N69" i="21"/>
  <c r="N67" i="21" s="1"/>
  <c r="M69" i="21"/>
  <c r="L69" i="21"/>
  <c r="K69" i="21"/>
  <c r="K67" i="21" s="1"/>
  <c r="J69" i="21"/>
  <c r="J67" i="21" s="1"/>
  <c r="H69" i="21"/>
  <c r="H67" i="21" s="1"/>
  <c r="G69" i="21"/>
  <c r="G67" i="21" s="1"/>
  <c r="E69" i="21"/>
  <c r="E67" i="21" s="1"/>
  <c r="D69" i="21"/>
  <c r="D67" i="21" s="1"/>
  <c r="O68" i="21"/>
  <c r="L68" i="21"/>
  <c r="I68" i="21"/>
  <c r="F68" i="21"/>
  <c r="M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I59" i="21"/>
  <c r="F59" i="21"/>
  <c r="O58" i="21"/>
  <c r="N58" i="21"/>
  <c r="M58" i="21"/>
  <c r="K58" i="21"/>
  <c r="J58" i="21"/>
  <c r="H58" i="21"/>
  <c r="G58" i="21"/>
  <c r="E58" i="21"/>
  <c r="D58" i="21"/>
  <c r="O57" i="21"/>
  <c r="L57" i="21"/>
  <c r="I57" i="21"/>
  <c r="F57" i="21"/>
  <c r="O56" i="21"/>
  <c r="O55" i="21" s="1"/>
  <c r="L56" i="21"/>
  <c r="L55" i="21" s="1"/>
  <c r="I56" i="21"/>
  <c r="I55" i="21" s="1"/>
  <c r="F56" i="21"/>
  <c r="F55" i="21" s="1"/>
  <c r="N55" i="21"/>
  <c r="N54" i="21" s="1"/>
  <c r="M55" i="21"/>
  <c r="M54" i="21" s="1"/>
  <c r="M53" i="21" s="1"/>
  <c r="K55" i="21"/>
  <c r="K54" i="21" s="1"/>
  <c r="K53" i="21" s="1"/>
  <c r="J55" i="21"/>
  <c r="H55" i="21"/>
  <c r="H54" i="21" s="1"/>
  <c r="H53" i="21" s="1"/>
  <c r="G55" i="21"/>
  <c r="G54" i="21" s="1"/>
  <c r="G53" i="21" s="1"/>
  <c r="E55" i="21"/>
  <c r="E54" i="21" s="1"/>
  <c r="E53" i="21" s="1"/>
  <c r="D55" i="21"/>
  <c r="O47" i="21"/>
  <c r="C47" i="21" s="1"/>
  <c r="O46" i="21"/>
  <c r="C46" i="21" s="1"/>
  <c r="N45" i="21"/>
  <c r="M45" i="21"/>
  <c r="L44" i="21"/>
  <c r="C44" i="21" s="1"/>
  <c r="I44" i="21"/>
  <c r="I43" i="21" s="1"/>
  <c r="F44" i="21"/>
  <c r="L43" i="21"/>
  <c r="K43" i="21"/>
  <c r="J43" i="21"/>
  <c r="H43" i="21"/>
  <c r="G43" i="21"/>
  <c r="F43" i="21"/>
  <c r="E43" i="21"/>
  <c r="D43" i="21"/>
  <c r="D20" i="21" s="1"/>
  <c r="F42" i="21"/>
  <c r="C42" i="21" s="1"/>
  <c r="E41" i="21"/>
  <c r="D41" i="21"/>
  <c r="L40" i="21"/>
  <c r="C40" i="21" s="1"/>
  <c r="L39" i="21"/>
  <c r="C39" i="21" s="1"/>
  <c r="L38" i="21"/>
  <c r="C38" i="21" s="1"/>
  <c r="L37" i="21"/>
  <c r="C37" i="21" s="1"/>
  <c r="K36" i="21"/>
  <c r="J36" i="21"/>
  <c r="L35" i="21"/>
  <c r="C35" i="21"/>
  <c r="L34" i="21"/>
  <c r="C34" i="21" s="1"/>
  <c r="K33" i="21"/>
  <c r="J33" i="21"/>
  <c r="L32" i="21"/>
  <c r="L31" i="21" s="1"/>
  <c r="K31" i="21"/>
  <c r="J31" i="21"/>
  <c r="L30" i="21"/>
  <c r="C30" i="21" s="1"/>
  <c r="L29" i="21"/>
  <c r="C29" i="21" s="1"/>
  <c r="L28" i="21"/>
  <c r="C28" i="21" s="1"/>
  <c r="K27" i="21"/>
  <c r="J27" i="21"/>
  <c r="F25" i="21"/>
  <c r="C25" i="21" s="1"/>
  <c r="I24" i="21"/>
  <c r="F24" i="21"/>
  <c r="O23" i="21"/>
  <c r="L23" i="21"/>
  <c r="I23" i="21"/>
  <c r="F23" i="21"/>
  <c r="O22" i="21"/>
  <c r="L22" i="21"/>
  <c r="L21" i="21" s="1"/>
  <c r="I22" i="21"/>
  <c r="F22" i="21"/>
  <c r="F21" i="21" s="1"/>
  <c r="O21" i="21"/>
  <c r="O289" i="21" s="1"/>
  <c r="N21" i="21"/>
  <c r="M21" i="21"/>
  <c r="M289" i="21" s="1"/>
  <c r="M288" i="21" s="1"/>
  <c r="K21" i="21"/>
  <c r="J21" i="21"/>
  <c r="J289" i="21" s="1"/>
  <c r="H21" i="21"/>
  <c r="G21" i="21"/>
  <c r="G289" i="21" s="1"/>
  <c r="G288" i="21" s="1"/>
  <c r="E21" i="21"/>
  <c r="D21" i="21"/>
  <c r="D289" i="21" s="1"/>
  <c r="N20" i="21"/>
  <c r="L36" i="21" l="1"/>
  <c r="C36" i="21" s="1"/>
  <c r="C70" i="21"/>
  <c r="K76" i="21"/>
  <c r="I95" i="21"/>
  <c r="C149" i="21"/>
  <c r="C150" i="21"/>
  <c r="N231" i="21"/>
  <c r="K231" i="21"/>
  <c r="K230" i="21" s="1"/>
  <c r="C271" i="21"/>
  <c r="H270" i="21"/>
  <c r="H269" i="21" s="1"/>
  <c r="C24" i="21"/>
  <c r="O45" i="21"/>
  <c r="C45" i="21" s="1"/>
  <c r="C66" i="21"/>
  <c r="D76" i="21"/>
  <c r="C121" i="21"/>
  <c r="D259" i="21"/>
  <c r="K83" i="21"/>
  <c r="C125" i="21"/>
  <c r="C127" i="21"/>
  <c r="C185" i="21"/>
  <c r="C215" i="21"/>
  <c r="J204" i="21"/>
  <c r="C219" i="21"/>
  <c r="C226" i="21"/>
  <c r="H231" i="21"/>
  <c r="G270" i="21"/>
  <c r="G269" i="21" s="1"/>
  <c r="O246" i="21"/>
  <c r="J288" i="21"/>
  <c r="C43" i="21"/>
  <c r="C109" i="21"/>
  <c r="C110" i="21"/>
  <c r="D83" i="21"/>
  <c r="D75" i="21" s="1"/>
  <c r="C147" i="21"/>
  <c r="C157" i="21"/>
  <c r="C159" i="21"/>
  <c r="J130" i="21"/>
  <c r="F184" i="21"/>
  <c r="G187" i="21"/>
  <c r="L187" i="21"/>
  <c r="C190" i="21"/>
  <c r="C199" i="21"/>
  <c r="C221" i="21"/>
  <c r="E231" i="21"/>
  <c r="C241" i="21"/>
  <c r="C255" i="21"/>
  <c r="K270" i="21"/>
  <c r="K269" i="21" s="1"/>
  <c r="C275" i="21"/>
  <c r="D270" i="21"/>
  <c r="D269" i="21" s="1"/>
  <c r="C279" i="21"/>
  <c r="C293" i="21"/>
  <c r="D288" i="21"/>
  <c r="E289" i="21"/>
  <c r="E288" i="21" s="1"/>
  <c r="K289" i="21"/>
  <c r="K288" i="21" s="1"/>
  <c r="C57" i="21"/>
  <c r="E76" i="21"/>
  <c r="C105" i="21"/>
  <c r="C107" i="21"/>
  <c r="C117" i="21"/>
  <c r="C137" i="21"/>
  <c r="C153" i="21"/>
  <c r="C169" i="21"/>
  <c r="C171" i="21"/>
  <c r="O175" i="21"/>
  <c r="G231" i="21"/>
  <c r="G230" i="21" s="1"/>
  <c r="H230" i="21"/>
  <c r="C257" i="21"/>
  <c r="E269" i="21"/>
  <c r="H20" i="21"/>
  <c r="D204" i="21"/>
  <c r="K259" i="21"/>
  <c r="C62" i="21"/>
  <c r="C74" i="21"/>
  <c r="C81" i="21"/>
  <c r="N83" i="21"/>
  <c r="C115" i="21"/>
  <c r="C129" i="21"/>
  <c r="N130" i="21"/>
  <c r="N75" i="21" s="1"/>
  <c r="J173" i="21"/>
  <c r="C181" i="21"/>
  <c r="C182" i="21"/>
  <c r="N187" i="21"/>
  <c r="K187" i="21"/>
  <c r="M187" i="21"/>
  <c r="C211" i="21"/>
  <c r="C214" i="21"/>
  <c r="E259" i="21"/>
  <c r="M270" i="21"/>
  <c r="M269" i="21" s="1"/>
  <c r="C207" i="21"/>
  <c r="I205" i="21"/>
  <c r="C223" i="21"/>
  <c r="F216" i="21"/>
  <c r="C23" i="21"/>
  <c r="K26" i="21"/>
  <c r="F41" i="21"/>
  <c r="C41" i="21" s="1"/>
  <c r="C133" i="21"/>
  <c r="I151" i="21"/>
  <c r="N173" i="21"/>
  <c r="H173" i="21"/>
  <c r="L184" i="21"/>
  <c r="M204" i="21"/>
  <c r="M195" i="21" s="1"/>
  <c r="I112" i="21"/>
  <c r="C112" i="21" s="1"/>
  <c r="C113" i="21"/>
  <c r="L27" i="21"/>
  <c r="C27" i="21" s="1"/>
  <c r="C32" i="21"/>
  <c r="L33" i="21"/>
  <c r="C33" i="21" s="1"/>
  <c r="D54" i="21"/>
  <c r="D53" i="21" s="1"/>
  <c r="C93" i="21"/>
  <c r="I89" i="21"/>
  <c r="E83" i="21"/>
  <c r="C101" i="21"/>
  <c r="I144" i="21"/>
  <c r="C145" i="21"/>
  <c r="C203" i="21"/>
  <c r="J231" i="21"/>
  <c r="M83" i="21"/>
  <c r="C177" i="21"/>
  <c r="I175" i="21"/>
  <c r="C267" i="21"/>
  <c r="F58" i="21"/>
  <c r="F54" i="21" s="1"/>
  <c r="C61" i="21"/>
  <c r="L67" i="21"/>
  <c r="C71" i="21"/>
  <c r="C73" i="21"/>
  <c r="J83" i="21"/>
  <c r="F84" i="21"/>
  <c r="C88" i="21"/>
  <c r="O89" i="21"/>
  <c r="C98" i="21"/>
  <c r="C100" i="21"/>
  <c r="O95" i="21"/>
  <c r="C111" i="21"/>
  <c r="I116" i="21"/>
  <c r="C119" i="21"/>
  <c r="O122" i="21"/>
  <c r="L122" i="21"/>
  <c r="F128" i="21"/>
  <c r="C128" i="21" s="1"/>
  <c r="E130" i="21"/>
  <c r="O131" i="21"/>
  <c r="C138" i="21"/>
  <c r="C140" i="21"/>
  <c r="C164" i="21"/>
  <c r="O166" i="21"/>
  <c r="O165" i="21" s="1"/>
  <c r="L166" i="21"/>
  <c r="L165" i="21" s="1"/>
  <c r="D173" i="21"/>
  <c r="L179" i="21"/>
  <c r="L174" i="21" s="1"/>
  <c r="L173" i="21" s="1"/>
  <c r="C183" i="21"/>
  <c r="D187" i="21"/>
  <c r="H187" i="21"/>
  <c r="N195" i="21"/>
  <c r="O196" i="21"/>
  <c r="L196" i="21"/>
  <c r="C200" i="21"/>
  <c r="C213" i="21"/>
  <c r="N204" i="21"/>
  <c r="L216" i="21"/>
  <c r="C225" i="21"/>
  <c r="M231" i="21"/>
  <c r="M230" i="21" s="1"/>
  <c r="C245" i="21"/>
  <c r="L252" i="21"/>
  <c r="L251" i="21" s="1"/>
  <c r="C262" i="21"/>
  <c r="L264" i="21"/>
  <c r="L259" i="21" s="1"/>
  <c r="L270" i="21"/>
  <c r="C60" i="21"/>
  <c r="C63" i="21"/>
  <c r="C65" i="21"/>
  <c r="O67" i="21"/>
  <c r="C72" i="21"/>
  <c r="J76" i="21"/>
  <c r="C85" i="21"/>
  <c r="C87" i="21"/>
  <c r="C92" i="21"/>
  <c r="C99" i="21"/>
  <c r="L116" i="21"/>
  <c r="C124" i="21"/>
  <c r="G130" i="21"/>
  <c r="K130" i="21"/>
  <c r="K75" i="21" s="1"/>
  <c r="C134" i="21"/>
  <c r="D130" i="21"/>
  <c r="H130" i="21"/>
  <c r="C139" i="21"/>
  <c r="L144" i="21"/>
  <c r="C156" i="21"/>
  <c r="C163" i="21"/>
  <c r="C168" i="21"/>
  <c r="E174" i="21"/>
  <c r="E173" i="21" s="1"/>
  <c r="D195" i="21"/>
  <c r="H195" i="21"/>
  <c r="H194" i="21" s="1"/>
  <c r="C201" i="21"/>
  <c r="E195" i="21"/>
  <c r="C218" i="21"/>
  <c r="G204" i="21"/>
  <c r="G195" i="21" s="1"/>
  <c r="K204" i="21"/>
  <c r="K195" i="21" s="1"/>
  <c r="C227" i="21"/>
  <c r="O238" i="21"/>
  <c r="O231" i="21" s="1"/>
  <c r="C249" i="21"/>
  <c r="C254" i="21"/>
  <c r="F276" i="21"/>
  <c r="C278" i="21"/>
  <c r="O290" i="21"/>
  <c r="O288" i="21" s="1"/>
  <c r="L290" i="21"/>
  <c r="H289" i="21"/>
  <c r="H288" i="21" s="1"/>
  <c r="N289" i="21"/>
  <c r="N288" i="21" s="1"/>
  <c r="J26" i="21"/>
  <c r="J20" i="21" s="1"/>
  <c r="J54" i="21"/>
  <c r="J53" i="21" s="1"/>
  <c r="N53" i="21"/>
  <c r="O54" i="21"/>
  <c r="L58" i="21"/>
  <c r="C64" i="21"/>
  <c r="C77" i="21"/>
  <c r="C79" i="21"/>
  <c r="C82" i="21"/>
  <c r="L84" i="21"/>
  <c r="G83" i="21"/>
  <c r="C91" i="21"/>
  <c r="C94" i="21"/>
  <c r="C106" i="21"/>
  <c r="C108" i="21"/>
  <c r="C114" i="21"/>
  <c r="O116" i="21"/>
  <c r="C126" i="21"/>
  <c r="C135" i="21"/>
  <c r="C146" i="21"/>
  <c r="C155" i="21"/>
  <c r="C158" i="21"/>
  <c r="L160" i="21"/>
  <c r="C160" i="21" s="1"/>
  <c r="C172" i="21"/>
  <c r="G174" i="21"/>
  <c r="G173" i="21" s="1"/>
  <c r="K174" i="21"/>
  <c r="K173" i="21" s="1"/>
  <c r="O179" i="21"/>
  <c r="O174" i="21" s="1"/>
  <c r="O173" i="21" s="1"/>
  <c r="C208" i="21"/>
  <c r="C210" i="21"/>
  <c r="C220" i="21"/>
  <c r="C222" i="21"/>
  <c r="C229" i="21"/>
  <c r="E230" i="21"/>
  <c r="C240" i="21"/>
  <c r="L246" i="21"/>
  <c r="L231" i="21" s="1"/>
  <c r="C258" i="21"/>
  <c r="C274" i="21"/>
  <c r="C280" i="21"/>
  <c r="C292" i="21"/>
  <c r="C31" i="21"/>
  <c r="L289" i="21"/>
  <c r="L288" i="21" s="1"/>
  <c r="I67" i="21"/>
  <c r="L76" i="21"/>
  <c r="F289" i="21"/>
  <c r="L54" i="21"/>
  <c r="L53" i="21" s="1"/>
  <c r="C78" i="21"/>
  <c r="C176" i="21"/>
  <c r="F175" i="21"/>
  <c r="C298" i="21"/>
  <c r="E20" i="21"/>
  <c r="M20" i="21"/>
  <c r="C22" i="21"/>
  <c r="C55" i="21"/>
  <c r="C59" i="21"/>
  <c r="F80" i="21"/>
  <c r="O84" i="21"/>
  <c r="L95" i="21"/>
  <c r="C102" i="21"/>
  <c r="I103" i="21"/>
  <c r="C118" i="21"/>
  <c r="C120" i="21"/>
  <c r="F116" i="21"/>
  <c r="M130" i="21"/>
  <c r="L131" i="21"/>
  <c r="C152" i="21"/>
  <c r="F151" i="21"/>
  <c r="O151" i="21"/>
  <c r="C178" i="21"/>
  <c r="I179" i="21"/>
  <c r="C184" i="21"/>
  <c r="I192" i="21"/>
  <c r="I191" i="21" s="1"/>
  <c r="C193" i="21"/>
  <c r="I216" i="21"/>
  <c r="I204" i="21" s="1"/>
  <c r="C217" i="21"/>
  <c r="L269" i="21"/>
  <c r="C56" i="21"/>
  <c r="I58" i="21"/>
  <c r="C68" i="21"/>
  <c r="F69" i="21"/>
  <c r="O80" i="21"/>
  <c r="O76" i="21" s="1"/>
  <c r="C86" i="21"/>
  <c r="F89" i="21"/>
  <c r="C90" i="21"/>
  <c r="C104" i="21"/>
  <c r="F103" i="21"/>
  <c r="C136" i="21"/>
  <c r="C143" i="21"/>
  <c r="I141" i="21"/>
  <c r="C141" i="21" s="1"/>
  <c r="C154" i="21"/>
  <c r="C162" i="21"/>
  <c r="F165" i="21"/>
  <c r="I166" i="21"/>
  <c r="I165" i="21" s="1"/>
  <c r="C167" i="21"/>
  <c r="C170" i="21"/>
  <c r="M174" i="21"/>
  <c r="M173" i="21" s="1"/>
  <c r="C180" i="21"/>
  <c r="F179" i="21"/>
  <c r="C186" i="21"/>
  <c r="I188" i="21"/>
  <c r="C189" i="21"/>
  <c r="C266" i="21"/>
  <c r="F264" i="21"/>
  <c r="F259" i="21" s="1"/>
  <c r="I122" i="21"/>
  <c r="C122" i="21" s="1"/>
  <c r="C123" i="21"/>
  <c r="I21" i="21"/>
  <c r="G20" i="21"/>
  <c r="K20" i="21"/>
  <c r="O20" i="21"/>
  <c r="H83" i="21"/>
  <c r="I84" i="21"/>
  <c r="C96" i="21"/>
  <c r="F95" i="21"/>
  <c r="C132" i="21"/>
  <c r="F131" i="21"/>
  <c r="C148" i="21"/>
  <c r="F144" i="21"/>
  <c r="L151" i="21"/>
  <c r="C202" i="21"/>
  <c r="F196" i="21"/>
  <c r="F270" i="21"/>
  <c r="I276" i="21"/>
  <c r="C276" i="21" s="1"/>
  <c r="C277" i="21"/>
  <c r="C142" i="21"/>
  <c r="J195" i="21"/>
  <c r="L205" i="21"/>
  <c r="C212" i="21"/>
  <c r="C224" i="21"/>
  <c r="D231" i="21"/>
  <c r="D230" i="21" s="1"/>
  <c r="J259" i="21"/>
  <c r="J230" i="21" s="1"/>
  <c r="N259" i="21"/>
  <c r="N230" i="21" s="1"/>
  <c r="O260" i="21"/>
  <c r="I264" i="21"/>
  <c r="C265" i="21"/>
  <c r="C268" i="21"/>
  <c r="O270" i="21"/>
  <c r="O269" i="21" s="1"/>
  <c r="I272" i="21"/>
  <c r="C272" i="21" s="1"/>
  <c r="C273" i="21"/>
  <c r="C285" i="21"/>
  <c r="I283" i="21"/>
  <c r="C283" i="21" s="1"/>
  <c r="C297" i="21"/>
  <c r="F191" i="21"/>
  <c r="C192" i="21"/>
  <c r="I196" i="21"/>
  <c r="C197" i="21"/>
  <c r="O216" i="21"/>
  <c r="C237" i="21"/>
  <c r="I235" i="21"/>
  <c r="C235" i="21" s="1"/>
  <c r="C248" i="21"/>
  <c r="C250" i="21"/>
  <c r="F246" i="21"/>
  <c r="F251" i="21"/>
  <c r="C251" i="21" s="1"/>
  <c r="I252" i="21"/>
  <c r="I251" i="21" s="1"/>
  <c r="C253" i="21"/>
  <c r="C256" i="21"/>
  <c r="C282" i="21"/>
  <c r="F281" i="21"/>
  <c r="C281" i="21" s="1"/>
  <c r="C198" i="21"/>
  <c r="C206" i="21"/>
  <c r="F205" i="21"/>
  <c r="O205" i="21"/>
  <c r="O204" i="21" s="1"/>
  <c r="O195" i="21" s="1"/>
  <c r="C234" i="21"/>
  <c r="F233" i="21"/>
  <c r="C233" i="21" s="1"/>
  <c r="C242" i="21"/>
  <c r="F238" i="21"/>
  <c r="I260" i="21"/>
  <c r="C261" i="21"/>
  <c r="O264" i="21"/>
  <c r="J270" i="21"/>
  <c r="J269" i="21" s="1"/>
  <c r="N270" i="21"/>
  <c r="N269" i="21" s="1"/>
  <c r="C294" i="21"/>
  <c r="F290" i="21"/>
  <c r="C228" i="21"/>
  <c r="C232" i="21"/>
  <c r="C236" i="21"/>
  <c r="C284" i="21"/>
  <c r="C191" i="21" l="1"/>
  <c r="L204" i="21"/>
  <c r="L195" i="21" s="1"/>
  <c r="L194" i="21" s="1"/>
  <c r="H75" i="21"/>
  <c r="G75" i="21"/>
  <c r="E194" i="21"/>
  <c r="L83" i="21"/>
  <c r="K52" i="21"/>
  <c r="E75" i="21"/>
  <c r="D52" i="21"/>
  <c r="I187" i="21"/>
  <c r="O83" i="21"/>
  <c r="C246" i="21"/>
  <c r="C144" i="21"/>
  <c r="C95" i="21"/>
  <c r="C89" i="21"/>
  <c r="O130" i="21"/>
  <c r="M75" i="21"/>
  <c r="M52" i="21" s="1"/>
  <c r="F20" i="21"/>
  <c r="L26" i="21"/>
  <c r="L20" i="21" s="1"/>
  <c r="O53" i="21"/>
  <c r="J75" i="21"/>
  <c r="J286" i="21" s="1"/>
  <c r="C58" i="21"/>
  <c r="L230" i="21"/>
  <c r="G52" i="21"/>
  <c r="N52" i="21"/>
  <c r="M194" i="21"/>
  <c r="C290" i="21"/>
  <c r="I174" i="21"/>
  <c r="I173" i="21" s="1"/>
  <c r="H52" i="21"/>
  <c r="H51" i="21" s="1"/>
  <c r="H287" i="21" s="1"/>
  <c r="H286" i="21"/>
  <c r="E52" i="21"/>
  <c r="E51" i="21" s="1"/>
  <c r="E287" i="21" s="1"/>
  <c r="E286" i="21"/>
  <c r="K286" i="21"/>
  <c r="F187" i="21"/>
  <c r="C187" i="21" s="1"/>
  <c r="C179" i="21"/>
  <c r="G194" i="21"/>
  <c r="G51" i="21" s="1"/>
  <c r="G287" i="21" s="1"/>
  <c r="I270" i="21"/>
  <c r="I269" i="21" s="1"/>
  <c r="C238" i="21"/>
  <c r="C252" i="21"/>
  <c r="I83" i="21"/>
  <c r="I130" i="21"/>
  <c r="O75" i="21"/>
  <c r="O52" i="21" s="1"/>
  <c r="I54" i="21"/>
  <c r="I53" i="21" s="1"/>
  <c r="K194" i="21"/>
  <c r="K51" i="21" s="1"/>
  <c r="N194" i="21"/>
  <c r="N51" i="21" s="1"/>
  <c r="N287" i="21" s="1"/>
  <c r="O259" i="21"/>
  <c r="O230" i="21" s="1"/>
  <c r="O194" i="21" s="1"/>
  <c r="C116" i="21"/>
  <c r="G50" i="21"/>
  <c r="E50" i="21"/>
  <c r="C131" i="21"/>
  <c r="F130" i="21"/>
  <c r="C80" i="21"/>
  <c r="I259" i="21"/>
  <c r="C259" i="21" s="1"/>
  <c r="I195" i="21"/>
  <c r="G286" i="21"/>
  <c r="I231" i="21"/>
  <c r="F269" i="21"/>
  <c r="C264" i="21"/>
  <c r="C166" i="21"/>
  <c r="C69" i="21"/>
  <c r="F67" i="21"/>
  <c r="C216" i="21"/>
  <c r="C151" i="21"/>
  <c r="F76" i="21"/>
  <c r="C175" i="21"/>
  <c r="F174" i="21"/>
  <c r="D194" i="21"/>
  <c r="D286" i="21"/>
  <c r="C188" i="21"/>
  <c r="C260" i="21"/>
  <c r="F231" i="21"/>
  <c r="C196" i="21"/>
  <c r="I289" i="21"/>
  <c r="I288" i="21" s="1"/>
  <c r="I20" i="21"/>
  <c r="C165" i="21"/>
  <c r="F83" i="21"/>
  <c r="C83" i="21" s="1"/>
  <c r="N286" i="21"/>
  <c r="C205" i="21"/>
  <c r="F204" i="21"/>
  <c r="F288" i="21"/>
  <c r="J194" i="21"/>
  <c r="C103" i="21"/>
  <c r="L130" i="21"/>
  <c r="C84" i="21"/>
  <c r="C21" i="21"/>
  <c r="C54" i="21"/>
  <c r="C26" i="21"/>
  <c r="M51" i="21" l="1"/>
  <c r="L75" i="21"/>
  <c r="L286" i="21" s="1"/>
  <c r="C204" i="21"/>
  <c r="D51" i="21"/>
  <c r="H50" i="21"/>
  <c r="M286" i="21"/>
  <c r="C20" i="21"/>
  <c r="C270" i="21"/>
  <c r="N50" i="21"/>
  <c r="J51" i="21"/>
  <c r="J50" i="21" s="1"/>
  <c r="O286" i="21"/>
  <c r="J52" i="21"/>
  <c r="O51" i="21"/>
  <c r="O50" i="21" s="1"/>
  <c r="K50" i="21"/>
  <c r="K287" i="21"/>
  <c r="I75" i="21"/>
  <c r="I52" i="21" s="1"/>
  <c r="D287" i="21"/>
  <c r="D50" i="21"/>
  <c r="L52" i="21"/>
  <c r="L51" i="21" s="1"/>
  <c r="C67" i="21"/>
  <c r="F53" i="21"/>
  <c r="F195" i="21"/>
  <c r="C76" i="21"/>
  <c r="F75" i="21"/>
  <c r="C130" i="21"/>
  <c r="M50" i="21"/>
  <c r="M287" i="21"/>
  <c r="J287" i="21"/>
  <c r="F230" i="21"/>
  <c r="C231" i="21"/>
  <c r="I230" i="21"/>
  <c r="I286" i="21" s="1"/>
  <c r="F173" i="21"/>
  <c r="C173" i="21" s="1"/>
  <c r="C174" i="21"/>
  <c r="O287" i="21"/>
  <c r="C288" i="21"/>
  <c r="C289" i="21"/>
  <c r="C269" i="21"/>
  <c r="C75" i="21" l="1"/>
  <c r="C230" i="21"/>
  <c r="F194" i="21"/>
  <c r="C195" i="21"/>
  <c r="F286" i="21"/>
  <c r="C286" i="21" s="1"/>
  <c r="I194" i="21"/>
  <c r="I51" i="21" s="1"/>
  <c r="L50" i="21"/>
  <c r="L287" i="21"/>
  <c r="C53" i="21"/>
  <c r="F52" i="21"/>
  <c r="C194" i="21" l="1"/>
  <c r="C52" i="21"/>
  <c r="F51" i="21"/>
  <c r="I287" i="21"/>
  <c r="I50" i="21"/>
  <c r="F287" i="21" l="1"/>
  <c r="C287" i="21" s="1"/>
  <c r="F50" i="21"/>
  <c r="C50" i="21" s="1"/>
  <c r="C51" i="21"/>
  <c r="O298" i="20" l="1"/>
  <c r="L298" i="20"/>
  <c r="I298" i="20"/>
  <c r="F298" i="20"/>
  <c r="O297" i="20"/>
  <c r="L297" i="20"/>
  <c r="I297" i="20"/>
  <c r="F297" i="20"/>
  <c r="O296" i="20"/>
  <c r="L296" i="20"/>
  <c r="I296" i="20"/>
  <c r="F296" i="20"/>
  <c r="O295" i="20"/>
  <c r="L295" i="20"/>
  <c r="I295" i="20"/>
  <c r="F295" i="20"/>
  <c r="O294" i="20"/>
  <c r="L294" i="20"/>
  <c r="I294" i="20"/>
  <c r="F294" i="20"/>
  <c r="O293" i="20"/>
  <c r="L293" i="20"/>
  <c r="I293" i="20"/>
  <c r="F293" i="20"/>
  <c r="O292" i="20"/>
  <c r="L292" i="20"/>
  <c r="I292" i="20"/>
  <c r="F292" i="20"/>
  <c r="O291" i="20"/>
  <c r="L291" i="20"/>
  <c r="I291" i="20"/>
  <c r="F291" i="20"/>
  <c r="N290" i="20"/>
  <c r="M290" i="20"/>
  <c r="K290" i="20"/>
  <c r="J290" i="20"/>
  <c r="H290" i="20"/>
  <c r="G290" i="20"/>
  <c r="E290" i="20"/>
  <c r="D290" i="20"/>
  <c r="O285" i="20"/>
  <c r="L285" i="20"/>
  <c r="I285" i="20"/>
  <c r="F285" i="20"/>
  <c r="O284" i="20"/>
  <c r="L284" i="20"/>
  <c r="L283" i="20" s="1"/>
  <c r="I284" i="20"/>
  <c r="I283" i="20" s="1"/>
  <c r="F284" i="20"/>
  <c r="O283" i="20"/>
  <c r="N283" i="20"/>
  <c r="M283" i="20"/>
  <c r="K283" i="20"/>
  <c r="J283" i="20"/>
  <c r="H283" i="20"/>
  <c r="G283" i="20"/>
  <c r="F283" i="20"/>
  <c r="E283" i="20"/>
  <c r="D283" i="20"/>
  <c r="O282" i="20"/>
  <c r="O281" i="20" s="1"/>
  <c r="L282" i="20"/>
  <c r="L281" i="20" s="1"/>
  <c r="I282" i="20"/>
  <c r="I281" i="20" s="1"/>
  <c r="F282" i="20"/>
  <c r="F281" i="20" s="1"/>
  <c r="N281" i="20"/>
  <c r="M281" i="20"/>
  <c r="K281" i="20"/>
  <c r="J281" i="20"/>
  <c r="H281" i="20"/>
  <c r="G281" i="20"/>
  <c r="E281" i="20"/>
  <c r="D281" i="20"/>
  <c r="O280" i="20"/>
  <c r="L280" i="20"/>
  <c r="I280" i="20"/>
  <c r="F280" i="20"/>
  <c r="O279" i="20"/>
  <c r="L279" i="20"/>
  <c r="I279" i="20"/>
  <c r="F279" i="20"/>
  <c r="O278" i="20"/>
  <c r="O276" i="20" s="1"/>
  <c r="L278" i="20"/>
  <c r="I278" i="20"/>
  <c r="I276" i="20" s="1"/>
  <c r="F278" i="20"/>
  <c r="C278" i="20"/>
  <c r="O277" i="20"/>
  <c r="L277" i="20"/>
  <c r="I277" i="20"/>
  <c r="F277" i="20"/>
  <c r="N276" i="20"/>
  <c r="M276" i="20"/>
  <c r="K276" i="20"/>
  <c r="J276" i="20"/>
  <c r="H276" i="20"/>
  <c r="G276" i="20"/>
  <c r="G270" i="20" s="1"/>
  <c r="G269" i="20" s="1"/>
  <c r="E276" i="20"/>
  <c r="D276" i="20"/>
  <c r="O275" i="20"/>
  <c r="L275" i="20"/>
  <c r="I275" i="20"/>
  <c r="F275" i="20"/>
  <c r="O274" i="20"/>
  <c r="L274" i="20"/>
  <c r="I274" i="20"/>
  <c r="F274" i="20"/>
  <c r="O273" i="20"/>
  <c r="L273" i="20"/>
  <c r="L272" i="20" s="1"/>
  <c r="I273" i="20"/>
  <c r="F273" i="20"/>
  <c r="N272" i="20"/>
  <c r="N270" i="20" s="1"/>
  <c r="M272" i="20"/>
  <c r="K272" i="20"/>
  <c r="J272" i="20"/>
  <c r="I272" i="20"/>
  <c r="H272" i="20"/>
  <c r="H270" i="20" s="1"/>
  <c r="G272" i="20"/>
  <c r="E272" i="20"/>
  <c r="D272" i="20"/>
  <c r="O271" i="20"/>
  <c r="L271" i="20"/>
  <c r="I271" i="20"/>
  <c r="F271" i="20"/>
  <c r="K270" i="20"/>
  <c r="K269" i="20" s="1"/>
  <c r="O268" i="20"/>
  <c r="L268" i="20"/>
  <c r="I268" i="20"/>
  <c r="F268" i="20"/>
  <c r="O267" i="20"/>
  <c r="L267" i="20"/>
  <c r="I267" i="20"/>
  <c r="F267" i="20"/>
  <c r="O266" i="20"/>
  <c r="L266" i="20"/>
  <c r="I266" i="20"/>
  <c r="F266" i="20"/>
  <c r="O265" i="20"/>
  <c r="L265" i="20"/>
  <c r="I265" i="20"/>
  <c r="I264" i="20" s="1"/>
  <c r="F265" i="20"/>
  <c r="N264" i="20"/>
  <c r="M264" i="20"/>
  <c r="K264" i="20"/>
  <c r="J264" i="20"/>
  <c r="H264" i="20"/>
  <c r="G264" i="20"/>
  <c r="E264" i="20"/>
  <c r="D264" i="20"/>
  <c r="O263" i="20"/>
  <c r="L263" i="20"/>
  <c r="I263" i="20"/>
  <c r="F263" i="20"/>
  <c r="O262" i="20"/>
  <c r="L262" i="20"/>
  <c r="I262" i="20"/>
  <c r="F262" i="20"/>
  <c r="O261" i="20"/>
  <c r="L261" i="20"/>
  <c r="I261" i="20"/>
  <c r="F261" i="20"/>
  <c r="N260" i="20"/>
  <c r="M260" i="20"/>
  <c r="M259" i="20" s="1"/>
  <c r="K260" i="20"/>
  <c r="K259" i="20" s="1"/>
  <c r="J260" i="20"/>
  <c r="H260" i="20"/>
  <c r="H259" i="20" s="1"/>
  <c r="G260" i="20"/>
  <c r="E260" i="20"/>
  <c r="D260" i="20"/>
  <c r="D259" i="20" s="1"/>
  <c r="N259" i="20"/>
  <c r="G259" i="20"/>
  <c r="O258" i="20"/>
  <c r="L258" i="20"/>
  <c r="I258" i="20"/>
  <c r="F258" i="20"/>
  <c r="O257" i="20"/>
  <c r="L257" i="20"/>
  <c r="I257" i="20"/>
  <c r="F257" i="20"/>
  <c r="O256" i="20"/>
  <c r="L256" i="20"/>
  <c r="I256" i="20"/>
  <c r="F256" i="20"/>
  <c r="O255" i="20"/>
  <c r="L255" i="20"/>
  <c r="I255" i="20"/>
  <c r="F255" i="20"/>
  <c r="O254" i="20"/>
  <c r="L254" i="20"/>
  <c r="I254" i="20"/>
  <c r="F254" i="20"/>
  <c r="O253" i="20"/>
  <c r="L253" i="20"/>
  <c r="I253" i="20"/>
  <c r="I252" i="20" s="1"/>
  <c r="I251" i="20" s="1"/>
  <c r="F253" i="20"/>
  <c r="N252" i="20"/>
  <c r="N251" i="20" s="1"/>
  <c r="M252" i="20"/>
  <c r="M251" i="20" s="1"/>
  <c r="K252" i="20"/>
  <c r="K251" i="20" s="1"/>
  <c r="J252" i="20"/>
  <c r="J251" i="20" s="1"/>
  <c r="H252" i="20"/>
  <c r="G252" i="20"/>
  <c r="G251" i="20" s="1"/>
  <c r="E252" i="20"/>
  <c r="E251" i="20" s="1"/>
  <c r="D252" i="20"/>
  <c r="D251" i="20" s="1"/>
  <c r="H251" i="20"/>
  <c r="O250" i="20"/>
  <c r="L250" i="20"/>
  <c r="I250" i="20"/>
  <c r="F250" i="20"/>
  <c r="O249" i="20"/>
  <c r="L249" i="20"/>
  <c r="I249" i="20"/>
  <c r="F249" i="20"/>
  <c r="O248" i="20"/>
  <c r="L248" i="20"/>
  <c r="I248" i="20"/>
  <c r="F248" i="20"/>
  <c r="O247" i="20"/>
  <c r="L247" i="20"/>
  <c r="I247" i="20"/>
  <c r="F247" i="20"/>
  <c r="N246" i="20"/>
  <c r="M246" i="20"/>
  <c r="K246" i="20"/>
  <c r="J246" i="20"/>
  <c r="H246" i="20"/>
  <c r="G246" i="20"/>
  <c r="E246" i="20"/>
  <c r="D246" i="20"/>
  <c r="O245" i="20"/>
  <c r="L245" i="20"/>
  <c r="I245" i="20"/>
  <c r="F245" i="20"/>
  <c r="O244" i="20"/>
  <c r="L244" i="20"/>
  <c r="I244" i="20"/>
  <c r="F244" i="20"/>
  <c r="O243" i="20"/>
  <c r="L243" i="20"/>
  <c r="I243" i="20"/>
  <c r="F243" i="20"/>
  <c r="O242" i="20"/>
  <c r="L242" i="20"/>
  <c r="I242" i="20"/>
  <c r="F242" i="20"/>
  <c r="O241" i="20"/>
  <c r="L241" i="20"/>
  <c r="I241" i="20"/>
  <c r="F241" i="20"/>
  <c r="O240" i="20"/>
  <c r="L240" i="20"/>
  <c r="I240" i="20"/>
  <c r="F240" i="20"/>
  <c r="O239" i="20"/>
  <c r="L239" i="20"/>
  <c r="I239" i="20"/>
  <c r="F239" i="20"/>
  <c r="N238" i="20"/>
  <c r="M238" i="20"/>
  <c r="K238" i="20"/>
  <c r="J238" i="20"/>
  <c r="H238" i="20"/>
  <c r="G238" i="20"/>
  <c r="E238" i="20"/>
  <c r="D238" i="20"/>
  <c r="O237" i="20"/>
  <c r="L237" i="20"/>
  <c r="I237" i="20"/>
  <c r="F237" i="20"/>
  <c r="O236" i="20"/>
  <c r="L236" i="20"/>
  <c r="L235" i="20" s="1"/>
  <c r="I236" i="20"/>
  <c r="I235" i="20" s="1"/>
  <c r="F236" i="20"/>
  <c r="O235" i="20"/>
  <c r="N235" i="20"/>
  <c r="M235" i="20"/>
  <c r="K235" i="20"/>
  <c r="J235" i="20"/>
  <c r="H235" i="20"/>
  <c r="G235" i="20"/>
  <c r="F235" i="20"/>
  <c r="E235" i="20"/>
  <c r="D235" i="20"/>
  <c r="O234" i="20"/>
  <c r="O233" i="20" s="1"/>
  <c r="L234" i="20"/>
  <c r="I234" i="20"/>
  <c r="I233" i="20" s="1"/>
  <c r="F234" i="20"/>
  <c r="N233" i="20"/>
  <c r="M233" i="20"/>
  <c r="L233" i="20"/>
  <c r="K233" i="20"/>
  <c r="J233" i="20"/>
  <c r="H233" i="20"/>
  <c r="H231" i="20" s="1"/>
  <c r="G233" i="20"/>
  <c r="E233" i="20"/>
  <c r="D233" i="20"/>
  <c r="D231" i="20" s="1"/>
  <c r="O232" i="20"/>
  <c r="L232" i="20"/>
  <c r="I232" i="20"/>
  <c r="F232" i="20"/>
  <c r="O229" i="20"/>
  <c r="L229" i="20"/>
  <c r="I229" i="20"/>
  <c r="F229" i="20"/>
  <c r="O228" i="20"/>
  <c r="L228" i="20"/>
  <c r="I228" i="20"/>
  <c r="I227" i="20" s="1"/>
  <c r="F228" i="20"/>
  <c r="F227" i="20" s="1"/>
  <c r="O227" i="20"/>
  <c r="N227" i="20"/>
  <c r="M227" i="20"/>
  <c r="L227" i="20"/>
  <c r="K227" i="20"/>
  <c r="J227" i="20"/>
  <c r="H227" i="20"/>
  <c r="G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O217" i="20"/>
  <c r="L217" i="20"/>
  <c r="I217" i="20"/>
  <c r="I216" i="20" s="1"/>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N205" i="20"/>
  <c r="M205" i="20"/>
  <c r="L205" i="20"/>
  <c r="K205" i="20"/>
  <c r="J205" i="20"/>
  <c r="H205" i="20"/>
  <c r="G205" i="20"/>
  <c r="E205" i="20"/>
  <c r="D205" i="20"/>
  <c r="K204" i="20"/>
  <c r="O203" i="20"/>
  <c r="L203" i="20"/>
  <c r="I203" i="20"/>
  <c r="F203" i="20"/>
  <c r="O202" i="20"/>
  <c r="L202" i="20"/>
  <c r="I202" i="20"/>
  <c r="F202" i="20"/>
  <c r="O201" i="20"/>
  <c r="L201" i="20"/>
  <c r="I201" i="20"/>
  <c r="F201" i="20"/>
  <c r="O200" i="20"/>
  <c r="L200" i="20"/>
  <c r="I200" i="20"/>
  <c r="F200" i="20"/>
  <c r="O199" i="20"/>
  <c r="L199" i="20"/>
  <c r="L198" i="20" s="1"/>
  <c r="I199" i="20"/>
  <c r="F199" i="20"/>
  <c r="F198" i="20" s="1"/>
  <c r="O198" i="20"/>
  <c r="N198" i="20"/>
  <c r="M198" i="20"/>
  <c r="K198" i="20"/>
  <c r="K196" i="20" s="1"/>
  <c r="J198" i="20"/>
  <c r="H198" i="20"/>
  <c r="H196" i="20" s="1"/>
  <c r="G198" i="20"/>
  <c r="G196" i="20" s="1"/>
  <c r="E198" i="20"/>
  <c r="E196" i="20" s="1"/>
  <c r="D198" i="20"/>
  <c r="O197" i="20"/>
  <c r="L197" i="20"/>
  <c r="I197" i="20"/>
  <c r="F197" i="20"/>
  <c r="N196" i="20"/>
  <c r="M196" i="20"/>
  <c r="J196" i="20"/>
  <c r="D196" i="20"/>
  <c r="O193" i="20"/>
  <c r="L193" i="20"/>
  <c r="L192" i="20" s="1"/>
  <c r="L191" i="20" s="1"/>
  <c r="I193" i="20"/>
  <c r="F193" i="20"/>
  <c r="O192" i="20"/>
  <c r="O191" i="20" s="1"/>
  <c r="N192" i="20"/>
  <c r="N191" i="20" s="1"/>
  <c r="N187" i="20" s="1"/>
  <c r="M192" i="20"/>
  <c r="M191" i="20" s="1"/>
  <c r="K192" i="20"/>
  <c r="J192" i="20"/>
  <c r="J191" i="20" s="1"/>
  <c r="I192" i="20"/>
  <c r="I191" i="20" s="1"/>
  <c r="H192" i="20"/>
  <c r="H191" i="20" s="1"/>
  <c r="G192" i="20"/>
  <c r="G191" i="20" s="1"/>
  <c r="E192" i="20"/>
  <c r="E191" i="20" s="1"/>
  <c r="D192" i="20"/>
  <c r="D191" i="20" s="1"/>
  <c r="D187" i="20" s="1"/>
  <c r="K191" i="20"/>
  <c r="O190" i="20"/>
  <c r="L190" i="20"/>
  <c r="I190" i="20"/>
  <c r="F190" i="20"/>
  <c r="O189" i="20"/>
  <c r="L189" i="20"/>
  <c r="L188" i="20" s="1"/>
  <c r="I189" i="20"/>
  <c r="I188" i="20" s="1"/>
  <c r="I187" i="20" s="1"/>
  <c r="F189" i="20"/>
  <c r="N188" i="20"/>
  <c r="M188" i="20"/>
  <c r="K188" i="20"/>
  <c r="K187" i="20" s="1"/>
  <c r="J188" i="20"/>
  <c r="H188" i="20"/>
  <c r="G188" i="20"/>
  <c r="E188" i="20"/>
  <c r="D188" i="20"/>
  <c r="O186" i="20"/>
  <c r="L186" i="20"/>
  <c r="I186" i="20"/>
  <c r="F186" i="20"/>
  <c r="O185" i="20"/>
  <c r="O184" i="20" s="1"/>
  <c r="L185" i="20"/>
  <c r="I185" i="20"/>
  <c r="I184" i="20" s="1"/>
  <c r="F185" i="20"/>
  <c r="N184" i="20"/>
  <c r="M184" i="20"/>
  <c r="L184" i="20"/>
  <c r="K184" i="20"/>
  <c r="J184" i="20"/>
  <c r="H184" i="20"/>
  <c r="G184" i="20"/>
  <c r="E184" i="20"/>
  <c r="D184" i="20"/>
  <c r="O183" i="20"/>
  <c r="L183" i="20"/>
  <c r="I183" i="20"/>
  <c r="F183" i="20"/>
  <c r="O182" i="20"/>
  <c r="L182" i="20"/>
  <c r="I182" i="20"/>
  <c r="F182" i="20"/>
  <c r="O181" i="20"/>
  <c r="L181" i="20"/>
  <c r="I181" i="20"/>
  <c r="F181" i="20"/>
  <c r="O180" i="20"/>
  <c r="L180" i="20"/>
  <c r="I180" i="20"/>
  <c r="I179" i="20" s="1"/>
  <c r="F180" i="20"/>
  <c r="N179" i="20"/>
  <c r="M179" i="20"/>
  <c r="K179" i="20"/>
  <c r="J179" i="20"/>
  <c r="H179" i="20"/>
  <c r="G179" i="20"/>
  <c r="E179" i="20"/>
  <c r="D179" i="20"/>
  <c r="O178" i="20"/>
  <c r="L178" i="20"/>
  <c r="I178" i="20"/>
  <c r="F178" i="20"/>
  <c r="O177" i="20"/>
  <c r="L177" i="20"/>
  <c r="I177" i="20"/>
  <c r="F177" i="20"/>
  <c r="O176" i="20"/>
  <c r="L176" i="20"/>
  <c r="I176" i="20"/>
  <c r="F176" i="20"/>
  <c r="N175" i="20"/>
  <c r="M175" i="20"/>
  <c r="M174" i="20" s="1"/>
  <c r="M173" i="20" s="1"/>
  <c r="K175" i="20"/>
  <c r="K174" i="20" s="1"/>
  <c r="K173" i="20" s="1"/>
  <c r="J175" i="20"/>
  <c r="H175" i="20"/>
  <c r="H174" i="20" s="1"/>
  <c r="G175" i="20"/>
  <c r="G174" i="20" s="1"/>
  <c r="G173" i="20" s="1"/>
  <c r="E175" i="20"/>
  <c r="D175" i="20"/>
  <c r="N174" i="20"/>
  <c r="D174" i="20"/>
  <c r="O172" i="20"/>
  <c r="L172" i="20"/>
  <c r="I172" i="20"/>
  <c r="F172" i="20"/>
  <c r="O171" i="20"/>
  <c r="L171" i="20"/>
  <c r="I171" i="20"/>
  <c r="F171" i="20"/>
  <c r="O170" i="20"/>
  <c r="L170" i="20"/>
  <c r="I170" i="20"/>
  <c r="F170" i="20"/>
  <c r="O169" i="20"/>
  <c r="L169" i="20"/>
  <c r="I169" i="20"/>
  <c r="F169" i="20"/>
  <c r="O168" i="20"/>
  <c r="L168" i="20"/>
  <c r="I168" i="20"/>
  <c r="F168" i="20"/>
  <c r="O167" i="20"/>
  <c r="L167" i="20"/>
  <c r="I167" i="20"/>
  <c r="F167" i="20"/>
  <c r="N166" i="20"/>
  <c r="N165" i="20" s="1"/>
  <c r="M166" i="20"/>
  <c r="M165" i="20" s="1"/>
  <c r="K166" i="20"/>
  <c r="K165" i="20" s="1"/>
  <c r="J166" i="20"/>
  <c r="J165" i="20" s="1"/>
  <c r="H166" i="20"/>
  <c r="H165" i="20" s="1"/>
  <c r="G166" i="20"/>
  <c r="E166" i="20"/>
  <c r="E165" i="20" s="1"/>
  <c r="D166" i="20"/>
  <c r="D165" i="20" s="1"/>
  <c r="G165" i="20"/>
  <c r="O164" i="20"/>
  <c r="L164" i="20"/>
  <c r="I164" i="20"/>
  <c r="F164" i="20"/>
  <c r="O163" i="20"/>
  <c r="L163" i="20"/>
  <c r="I163" i="20"/>
  <c r="F163" i="20"/>
  <c r="O162" i="20"/>
  <c r="L162" i="20"/>
  <c r="I162" i="20"/>
  <c r="F162" i="20"/>
  <c r="O161" i="20"/>
  <c r="O160" i="20" s="1"/>
  <c r="L161" i="20"/>
  <c r="L160" i="20" s="1"/>
  <c r="I161" i="20"/>
  <c r="I160" i="20" s="1"/>
  <c r="F161" i="20"/>
  <c r="N160" i="20"/>
  <c r="M160" i="20"/>
  <c r="K160" i="20"/>
  <c r="J160" i="20"/>
  <c r="H160" i="20"/>
  <c r="G160" i="20"/>
  <c r="F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L152" i="20"/>
  <c r="L151" i="20" s="1"/>
  <c r="I152" i="20"/>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I145" i="20"/>
  <c r="F145" i="20"/>
  <c r="N144" i="20"/>
  <c r="M144" i="20"/>
  <c r="K144" i="20"/>
  <c r="J144" i="20"/>
  <c r="H144" i="20"/>
  <c r="G144" i="20"/>
  <c r="E144" i="20"/>
  <c r="D144" i="20"/>
  <c r="O143" i="20"/>
  <c r="L143" i="20"/>
  <c r="I143" i="20"/>
  <c r="F143" i="20"/>
  <c r="O142" i="20"/>
  <c r="O141" i="20" s="1"/>
  <c r="L142" i="20"/>
  <c r="L141" i="20" s="1"/>
  <c r="I142" i="20"/>
  <c r="I141" i="20" s="1"/>
  <c r="F142" i="20"/>
  <c r="N141" i="20"/>
  <c r="M141" i="20"/>
  <c r="K141" i="20"/>
  <c r="J141" i="20"/>
  <c r="H141" i="20"/>
  <c r="G141" i="20"/>
  <c r="E141" i="20"/>
  <c r="D141" i="20"/>
  <c r="O140" i="20"/>
  <c r="L140" i="20"/>
  <c r="I140" i="20"/>
  <c r="F140" i="20"/>
  <c r="O139" i="20"/>
  <c r="L139" i="20"/>
  <c r="I139" i="20"/>
  <c r="F139" i="20"/>
  <c r="O138" i="20"/>
  <c r="L138" i="20"/>
  <c r="I138" i="20"/>
  <c r="F138" i="20"/>
  <c r="O137" i="20"/>
  <c r="L137" i="20"/>
  <c r="L136" i="20" s="1"/>
  <c r="I137" i="20"/>
  <c r="F137" i="20"/>
  <c r="F136" i="20" s="1"/>
  <c r="N136" i="20"/>
  <c r="M136" i="20"/>
  <c r="K136" i="20"/>
  <c r="J136" i="20"/>
  <c r="H136" i="20"/>
  <c r="G136" i="20"/>
  <c r="E136" i="20"/>
  <c r="D136" i="20"/>
  <c r="O135" i="20"/>
  <c r="L135" i="20"/>
  <c r="I135" i="20"/>
  <c r="F135" i="20"/>
  <c r="O134" i="20"/>
  <c r="L134" i="20"/>
  <c r="I134" i="20"/>
  <c r="F134" i="20"/>
  <c r="O133" i="20"/>
  <c r="L133" i="20"/>
  <c r="I133" i="20"/>
  <c r="F133" i="20"/>
  <c r="O132" i="20"/>
  <c r="L132" i="20"/>
  <c r="I132" i="20"/>
  <c r="I131" i="20" s="1"/>
  <c r="F132" i="20"/>
  <c r="N131" i="20"/>
  <c r="M131" i="20"/>
  <c r="K131" i="20"/>
  <c r="J131" i="20"/>
  <c r="H131" i="20"/>
  <c r="G131" i="20"/>
  <c r="E131" i="20"/>
  <c r="D131" i="20"/>
  <c r="O129" i="20"/>
  <c r="O128" i="20" s="1"/>
  <c r="L129" i="20"/>
  <c r="L128" i="20" s="1"/>
  <c r="I129" i="20"/>
  <c r="I128" i="20" s="1"/>
  <c r="F129" i="20"/>
  <c r="N128" i="20"/>
  <c r="M128" i="20"/>
  <c r="K128" i="20"/>
  <c r="J128" i="20"/>
  <c r="H128" i="20"/>
  <c r="G128" i="20"/>
  <c r="E128" i="20"/>
  <c r="D128" i="20"/>
  <c r="O127" i="20"/>
  <c r="L127" i="20"/>
  <c r="I127" i="20"/>
  <c r="F127" i="20"/>
  <c r="O126" i="20"/>
  <c r="L126" i="20"/>
  <c r="I126" i="20"/>
  <c r="F126" i="20"/>
  <c r="O125" i="20"/>
  <c r="L125" i="20"/>
  <c r="I125" i="20"/>
  <c r="F125" i="20"/>
  <c r="O124" i="20"/>
  <c r="L124" i="20"/>
  <c r="I124" i="20"/>
  <c r="F124" i="20"/>
  <c r="O123" i="20"/>
  <c r="L123" i="20"/>
  <c r="L122" i="20" s="1"/>
  <c r="I123" i="20"/>
  <c r="F123"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L117" i="20"/>
  <c r="L116" i="20" s="1"/>
  <c r="I117" i="20"/>
  <c r="F117" i="20"/>
  <c r="N116" i="20"/>
  <c r="M116" i="20"/>
  <c r="K116" i="20"/>
  <c r="J116" i="20"/>
  <c r="H116" i="20"/>
  <c r="G116" i="20"/>
  <c r="E116" i="20"/>
  <c r="D116" i="20"/>
  <c r="O115" i="20"/>
  <c r="L115" i="20"/>
  <c r="I115" i="20"/>
  <c r="F115" i="20"/>
  <c r="O114" i="20"/>
  <c r="L114" i="20"/>
  <c r="I114" i="20"/>
  <c r="F114" i="20"/>
  <c r="O113" i="20"/>
  <c r="O112" i="20" s="1"/>
  <c r="L113" i="20"/>
  <c r="L112" i="20" s="1"/>
  <c r="I113" i="20"/>
  <c r="I112" i="20" s="1"/>
  <c r="F113" i="20"/>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O105" i="20"/>
  <c r="L105" i="20"/>
  <c r="I105" i="20"/>
  <c r="F105" i="20"/>
  <c r="O104" i="20"/>
  <c r="L104" i="20"/>
  <c r="I104" i="20"/>
  <c r="F104" i="20"/>
  <c r="N103" i="20"/>
  <c r="M103" i="20"/>
  <c r="K103" i="20"/>
  <c r="J103" i="20"/>
  <c r="H103" i="20"/>
  <c r="G103" i="20"/>
  <c r="E103" i="20"/>
  <c r="D103" i="20"/>
  <c r="O102" i="20"/>
  <c r="L102" i="20"/>
  <c r="I102" i="20"/>
  <c r="F102" i="20"/>
  <c r="O101" i="20"/>
  <c r="L101" i="20"/>
  <c r="I101" i="20"/>
  <c r="F101" i="20"/>
  <c r="O100" i="20"/>
  <c r="L100" i="20"/>
  <c r="I100" i="20"/>
  <c r="C100" i="20" s="1"/>
  <c r="F100" i="20"/>
  <c r="O99" i="20"/>
  <c r="L99" i="20"/>
  <c r="I99" i="20"/>
  <c r="F99" i="20"/>
  <c r="O98" i="20"/>
  <c r="L98" i="20"/>
  <c r="I98" i="20"/>
  <c r="F98" i="20"/>
  <c r="O97" i="20"/>
  <c r="L97" i="20"/>
  <c r="I97" i="20"/>
  <c r="F97" i="20"/>
  <c r="O96" i="20"/>
  <c r="L96" i="20"/>
  <c r="I96" i="20"/>
  <c r="F96" i="20"/>
  <c r="N95" i="20"/>
  <c r="M95" i="20"/>
  <c r="K95" i="20"/>
  <c r="J95" i="20"/>
  <c r="H95" i="20"/>
  <c r="G95" i="20"/>
  <c r="E95" i="20"/>
  <c r="D95" i="20"/>
  <c r="O94" i="20"/>
  <c r="L94" i="20"/>
  <c r="I94" i="20"/>
  <c r="F94" i="20"/>
  <c r="O93" i="20"/>
  <c r="L93" i="20"/>
  <c r="I93" i="20"/>
  <c r="F93" i="20"/>
  <c r="O92" i="20"/>
  <c r="L92" i="20"/>
  <c r="I92" i="20"/>
  <c r="F92" i="20"/>
  <c r="O91" i="20"/>
  <c r="L91" i="20"/>
  <c r="I91" i="20"/>
  <c r="F91" i="20"/>
  <c r="O90" i="20"/>
  <c r="L90" i="20"/>
  <c r="L89" i="20" s="1"/>
  <c r="I90" i="20"/>
  <c r="F90" i="20"/>
  <c r="F89" i="20" s="1"/>
  <c r="O89" i="20"/>
  <c r="N89" i="20"/>
  <c r="M89" i="20"/>
  <c r="K89" i="20"/>
  <c r="J89" i="20"/>
  <c r="H89" i="20"/>
  <c r="G89" i="20"/>
  <c r="E89" i="20"/>
  <c r="D89" i="20"/>
  <c r="O88" i="20"/>
  <c r="L88" i="20"/>
  <c r="I88" i="20"/>
  <c r="F88" i="20"/>
  <c r="O87" i="20"/>
  <c r="L87" i="20"/>
  <c r="I87" i="20"/>
  <c r="F87" i="20"/>
  <c r="O86" i="20"/>
  <c r="L86" i="20"/>
  <c r="I86" i="20"/>
  <c r="F86" i="20"/>
  <c r="O85" i="20"/>
  <c r="O84" i="20" s="1"/>
  <c r="L85" i="20"/>
  <c r="I85" i="20"/>
  <c r="F85" i="20"/>
  <c r="N84" i="20"/>
  <c r="M84" i="20"/>
  <c r="K84" i="20"/>
  <c r="J84" i="20"/>
  <c r="H84" i="20"/>
  <c r="G84" i="20"/>
  <c r="E84" i="20"/>
  <c r="D84" i="20"/>
  <c r="O82" i="20"/>
  <c r="L82" i="20"/>
  <c r="I82" i="20"/>
  <c r="F82" i="20"/>
  <c r="O81" i="20"/>
  <c r="O80" i="20" s="1"/>
  <c r="L81" i="20"/>
  <c r="I81" i="20"/>
  <c r="I80" i="20" s="1"/>
  <c r="F81" i="20"/>
  <c r="N80" i="20"/>
  <c r="M80" i="20"/>
  <c r="K80" i="20"/>
  <c r="J80" i="20"/>
  <c r="H80" i="20"/>
  <c r="G80" i="20"/>
  <c r="E80" i="20"/>
  <c r="D80" i="20"/>
  <c r="O79" i="20"/>
  <c r="L79" i="20"/>
  <c r="I79" i="20"/>
  <c r="F79" i="20"/>
  <c r="O78" i="20"/>
  <c r="L78" i="20"/>
  <c r="L77" i="20" s="1"/>
  <c r="I78" i="20"/>
  <c r="I77" i="20" s="1"/>
  <c r="I76" i="20" s="1"/>
  <c r="F78" i="20"/>
  <c r="N77" i="20"/>
  <c r="M77" i="20"/>
  <c r="K77" i="20"/>
  <c r="K76" i="20" s="1"/>
  <c r="J77" i="20"/>
  <c r="J76" i="20" s="1"/>
  <c r="H77" i="20"/>
  <c r="H76" i="20" s="1"/>
  <c r="G77" i="20"/>
  <c r="E77" i="20"/>
  <c r="E76" i="20" s="1"/>
  <c r="D77" i="20"/>
  <c r="D76" i="20"/>
  <c r="O74" i="20"/>
  <c r="L74" i="20"/>
  <c r="I74" i="20"/>
  <c r="F74" i="20"/>
  <c r="O73" i="20"/>
  <c r="L73" i="20"/>
  <c r="I73" i="20"/>
  <c r="F73" i="20"/>
  <c r="O72" i="20"/>
  <c r="L72" i="20"/>
  <c r="I72" i="20"/>
  <c r="F72" i="20"/>
  <c r="O71" i="20"/>
  <c r="L71" i="20"/>
  <c r="I71" i="20"/>
  <c r="F71" i="20"/>
  <c r="C71" i="20" s="1"/>
  <c r="O70" i="20"/>
  <c r="L70" i="20"/>
  <c r="I70" i="20"/>
  <c r="I69" i="20" s="1"/>
  <c r="F70" i="20"/>
  <c r="N69" i="20"/>
  <c r="N67" i="20" s="1"/>
  <c r="M69" i="20"/>
  <c r="M67" i="20" s="1"/>
  <c r="K69" i="20"/>
  <c r="K67" i="20" s="1"/>
  <c r="J69" i="20"/>
  <c r="J67" i="20" s="1"/>
  <c r="H69" i="20"/>
  <c r="G69" i="20"/>
  <c r="G67" i="20" s="1"/>
  <c r="E69" i="20"/>
  <c r="E67" i="20" s="1"/>
  <c r="D69" i="20"/>
  <c r="D67" i="20" s="1"/>
  <c r="O68" i="20"/>
  <c r="L68" i="20"/>
  <c r="I68" i="20"/>
  <c r="F68" i="20"/>
  <c r="H67" i="20"/>
  <c r="O66" i="20"/>
  <c r="L66" i="20"/>
  <c r="I66" i="20"/>
  <c r="F66" i="20"/>
  <c r="O65" i="20"/>
  <c r="L65" i="20"/>
  <c r="I65" i="20"/>
  <c r="F65" i="20"/>
  <c r="O64" i="20"/>
  <c r="L64" i="20"/>
  <c r="I64" i="20"/>
  <c r="F64" i="20"/>
  <c r="O63" i="20"/>
  <c r="L63" i="20"/>
  <c r="I63" i="20"/>
  <c r="F63" i="20"/>
  <c r="O62" i="20"/>
  <c r="L62" i="20"/>
  <c r="I62" i="20"/>
  <c r="F62" i="20"/>
  <c r="O61" i="20"/>
  <c r="L61" i="20"/>
  <c r="I61" i="20"/>
  <c r="C61" i="20" s="1"/>
  <c r="F61" i="20"/>
  <c r="O60" i="20"/>
  <c r="L60" i="20"/>
  <c r="I60" i="20"/>
  <c r="F60" i="20"/>
  <c r="O59" i="20"/>
  <c r="L59" i="20"/>
  <c r="I59" i="20"/>
  <c r="F59" i="20"/>
  <c r="N58" i="20"/>
  <c r="M58" i="20"/>
  <c r="K58" i="20"/>
  <c r="J58" i="20"/>
  <c r="H58" i="20"/>
  <c r="G58" i="20"/>
  <c r="E58" i="20"/>
  <c r="D58" i="20"/>
  <c r="O57" i="20"/>
  <c r="L57" i="20"/>
  <c r="I57" i="20"/>
  <c r="F57" i="20"/>
  <c r="O56" i="20"/>
  <c r="O55" i="20" s="1"/>
  <c r="L56" i="20"/>
  <c r="I56" i="20"/>
  <c r="I55" i="20" s="1"/>
  <c r="F56" i="20"/>
  <c r="N55" i="20"/>
  <c r="M55" i="20"/>
  <c r="M54" i="20" s="1"/>
  <c r="K55" i="20"/>
  <c r="J55" i="20"/>
  <c r="H55" i="20"/>
  <c r="G55" i="20"/>
  <c r="G54" i="20" s="1"/>
  <c r="G53" i="20" s="1"/>
  <c r="E55" i="20"/>
  <c r="E54" i="20" s="1"/>
  <c r="D55" i="20"/>
  <c r="N54" i="20"/>
  <c r="H54" i="20"/>
  <c r="H53" i="20" s="1"/>
  <c r="O47" i="20"/>
  <c r="C47" i="20" s="1"/>
  <c r="O46" i="20"/>
  <c r="C46" i="20" s="1"/>
  <c r="N45" i="20"/>
  <c r="M45" i="20"/>
  <c r="L44" i="20"/>
  <c r="L43" i="20" s="1"/>
  <c r="I44" i="20"/>
  <c r="F44" i="20"/>
  <c r="K43" i="20"/>
  <c r="J43" i="20"/>
  <c r="I43" i="20"/>
  <c r="H43" i="20"/>
  <c r="G43" i="20"/>
  <c r="E43" i="20"/>
  <c r="D43" i="20"/>
  <c r="F42" i="20"/>
  <c r="C42" i="20" s="1"/>
  <c r="E41" i="20"/>
  <c r="D41" i="20"/>
  <c r="L40" i="20"/>
  <c r="C40" i="20" s="1"/>
  <c r="L39" i="20"/>
  <c r="C39" i="20" s="1"/>
  <c r="L38" i="20"/>
  <c r="C38" i="20" s="1"/>
  <c r="L37" i="20"/>
  <c r="C37" i="20" s="1"/>
  <c r="K36" i="20"/>
  <c r="J36" i="20"/>
  <c r="L35" i="20"/>
  <c r="C35" i="20" s="1"/>
  <c r="L34" i="20"/>
  <c r="C34" i="20" s="1"/>
  <c r="K33" i="20"/>
  <c r="J33" i="20"/>
  <c r="L32" i="20"/>
  <c r="C32" i="20" s="1"/>
  <c r="K31" i="20"/>
  <c r="J31" i="20"/>
  <c r="L30" i="20"/>
  <c r="C30" i="20" s="1"/>
  <c r="L29" i="20"/>
  <c r="C29" i="20" s="1"/>
  <c r="L28" i="20"/>
  <c r="C28" i="20" s="1"/>
  <c r="K27" i="20"/>
  <c r="J27" i="20"/>
  <c r="J26" i="20" s="1"/>
  <c r="F25" i="20"/>
  <c r="C25" i="20" s="1"/>
  <c r="I24" i="20"/>
  <c r="F24" i="20"/>
  <c r="O23" i="20"/>
  <c r="L23" i="20"/>
  <c r="I23" i="20"/>
  <c r="F23" i="20"/>
  <c r="O22" i="20"/>
  <c r="O21" i="20" s="1"/>
  <c r="L22" i="20"/>
  <c r="L21" i="20" s="1"/>
  <c r="L289" i="20" s="1"/>
  <c r="I22" i="20"/>
  <c r="I21" i="20" s="1"/>
  <c r="I289" i="20" s="1"/>
  <c r="F22" i="20"/>
  <c r="N21" i="20"/>
  <c r="M21" i="20"/>
  <c r="M289" i="20" s="1"/>
  <c r="M288" i="20" s="1"/>
  <c r="K21" i="20"/>
  <c r="K289" i="20" s="1"/>
  <c r="J21" i="20"/>
  <c r="H21" i="20"/>
  <c r="H289" i="20" s="1"/>
  <c r="G21" i="20"/>
  <c r="G289" i="20" s="1"/>
  <c r="G288" i="20" s="1"/>
  <c r="E21" i="20"/>
  <c r="E289" i="20" s="1"/>
  <c r="D21" i="20"/>
  <c r="N20" i="20"/>
  <c r="I67" i="20" l="1"/>
  <c r="C139" i="20"/>
  <c r="C147" i="20"/>
  <c r="C149" i="20"/>
  <c r="C157" i="20"/>
  <c r="C158" i="20"/>
  <c r="M187" i="20"/>
  <c r="C210" i="20"/>
  <c r="C214" i="20"/>
  <c r="C218" i="20"/>
  <c r="C219" i="20"/>
  <c r="C221" i="20"/>
  <c r="M204" i="20"/>
  <c r="C266" i="20"/>
  <c r="C59" i="20"/>
  <c r="C60" i="20"/>
  <c r="C85" i="20"/>
  <c r="C99" i="20"/>
  <c r="O95" i="20"/>
  <c r="C181" i="20"/>
  <c r="G187" i="20"/>
  <c r="G204" i="20"/>
  <c r="C262" i="20"/>
  <c r="H269" i="20"/>
  <c r="D20" i="20"/>
  <c r="M83" i="20"/>
  <c r="C169" i="20"/>
  <c r="C170" i="20"/>
  <c r="C172" i="20"/>
  <c r="C177" i="20"/>
  <c r="C298" i="20"/>
  <c r="I20" i="20"/>
  <c r="F58" i="20"/>
  <c r="C73" i="20"/>
  <c r="N76" i="20"/>
  <c r="C93" i="20"/>
  <c r="E83" i="20"/>
  <c r="C104" i="20"/>
  <c r="C138" i="20"/>
  <c r="C153" i="20"/>
  <c r="C185" i="20"/>
  <c r="C186" i="20"/>
  <c r="C190" i="20"/>
  <c r="E187" i="20"/>
  <c r="J187" i="20"/>
  <c r="M195" i="20"/>
  <c r="C202" i="20"/>
  <c r="H204" i="20"/>
  <c r="C234" i="20"/>
  <c r="C250" i="20"/>
  <c r="C258" i="20"/>
  <c r="C274" i="20"/>
  <c r="C294" i="20"/>
  <c r="E231" i="20"/>
  <c r="H288" i="20"/>
  <c r="J20" i="20"/>
  <c r="C81" i="20"/>
  <c r="D83" i="20"/>
  <c r="J83" i="20"/>
  <c r="I103" i="20"/>
  <c r="C109" i="20"/>
  <c r="C121" i="20"/>
  <c r="C123" i="20"/>
  <c r="C129" i="20"/>
  <c r="N130" i="20"/>
  <c r="N173" i="20"/>
  <c r="O175" i="20"/>
  <c r="L187" i="20"/>
  <c r="D204" i="20"/>
  <c r="C226" i="20"/>
  <c r="C227" i="20"/>
  <c r="J231" i="20"/>
  <c r="O238" i="20"/>
  <c r="C254" i="20"/>
  <c r="E53" i="20"/>
  <c r="O289" i="20"/>
  <c r="J289" i="20"/>
  <c r="J288" i="20" s="1"/>
  <c r="K26" i="20"/>
  <c r="K20" i="20" s="1"/>
  <c r="J54" i="20"/>
  <c r="J53" i="20" s="1"/>
  <c r="C57" i="20"/>
  <c r="D54" i="20"/>
  <c r="D53" i="20" s="1"/>
  <c r="G76" i="20"/>
  <c r="M76" i="20"/>
  <c r="F80" i="20"/>
  <c r="C105" i="20"/>
  <c r="C119" i="20"/>
  <c r="C125" i="20"/>
  <c r="C127" i="20"/>
  <c r="C135" i="20"/>
  <c r="C143" i="20"/>
  <c r="J130" i="20"/>
  <c r="C146" i="20"/>
  <c r="O151" i="20"/>
  <c r="C163" i="20"/>
  <c r="J174" i="20"/>
  <c r="J173" i="20" s="1"/>
  <c r="O179" i="20"/>
  <c r="O188" i="20"/>
  <c r="O187" i="20" s="1"/>
  <c r="H187" i="20"/>
  <c r="C206" i="20"/>
  <c r="C207" i="20"/>
  <c r="C222" i="20"/>
  <c r="C232" i="20"/>
  <c r="M231" i="20"/>
  <c r="C239" i="20"/>
  <c r="J259" i="20"/>
  <c r="O264" i="20"/>
  <c r="D270" i="20"/>
  <c r="D269" i="20" s="1"/>
  <c r="N269" i="20"/>
  <c r="O272" i="20"/>
  <c r="O270" i="20" s="1"/>
  <c r="O269" i="20" s="1"/>
  <c r="L80" i="20"/>
  <c r="C80" i="20" s="1"/>
  <c r="H20" i="20"/>
  <c r="D289" i="20"/>
  <c r="D288" i="20" s="1"/>
  <c r="N289" i="20"/>
  <c r="N288" i="20" s="1"/>
  <c r="K54" i="20"/>
  <c r="K53" i="20" s="1"/>
  <c r="C66" i="20"/>
  <c r="O69" i="20"/>
  <c r="O67" i="20" s="1"/>
  <c r="C79" i="20"/>
  <c r="O103" i="20"/>
  <c r="L103" i="20"/>
  <c r="F112" i="20"/>
  <c r="C112" i="20" s="1"/>
  <c r="O116" i="20"/>
  <c r="F128" i="20"/>
  <c r="C128" i="20" s="1"/>
  <c r="C134" i="20"/>
  <c r="C140" i="20"/>
  <c r="C159" i="20"/>
  <c r="C171" i="20"/>
  <c r="I175" i="20"/>
  <c r="I174" i="20" s="1"/>
  <c r="I173" i="20" s="1"/>
  <c r="C182" i="20"/>
  <c r="H195" i="20"/>
  <c r="C213" i="20"/>
  <c r="C220" i="20"/>
  <c r="C225" i="20"/>
  <c r="C229" i="20"/>
  <c r="N231" i="20"/>
  <c r="N230" i="20" s="1"/>
  <c r="G231" i="20"/>
  <c r="G230" i="20" s="1"/>
  <c r="C243" i="20"/>
  <c r="C245" i="20"/>
  <c r="O246" i="20"/>
  <c r="O231" i="20" s="1"/>
  <c r="O252" i="20"/>
  <c r="I260" i="20"/>
  <c r="I259" i="20" s="1"/>
  <c r="C268" i="20"/>
  <c r="E270" i="20"/>
  <c r="E269" i="20" s="1"/>
  <c r="J270" i="20"/>
  <c r="J269" i="20" s="1"/>
  <c r="C275" i="20"/>
  <c r="C280" i="20"/>
  <c r="H230" i="20"/>
  <c r="H194" i="20" s="1"/>
  <c r="E288" i="20"/>
  <c r="K288" i="20"/>
  <c r="C23" i="20"/>
  <c r="C24" i="20"/>
  <c r="C63" i="20"/>
  <c r="C65" i="20"/>
  <c r="C72" i="20"/>
  <c r="C87" i="20"/>
  <c r="K83" i="20"/>
  <c r="C92" i="20"/>
  <c r="C106" i="20"/>
  <c r="C107" i="20"/>
  <c r="C118" i="20"/>
  <c r="G130" i="20"/>
  <c r="K130" i="20"/>
  <c r="C133" i="20"/>
  <c r="D130" i="20"/>
  <c r="D75" i="20" s="1"/>
  <c r="C161" i="20"/>
  <c r="L166" i="20"/>
  <c r="L165" i="20" s="1"/>
  <c r="C183" i="20"/>
  <c r="K195" i="20"/>
  <c r="C201" i="20"/>
  <c r="D195" i="20"/>
  <c r="C212" i="20"/>
  <c r="L216" i="20"/>
  <c r="L204" i="20" s="1"/>
  <c r="C224" i="20"/>
  <c r="F233" i="20"/>
  <c r="C233" i="20" s="1"/>
  <c r="C244" i="20"/>
  <c r="C257" i="20"/>
  <c r="O260" i="20"/>
  <c r="C285" i="20"/>
  <c r="C295" i="20"/>
  <c r="C113" i="20"/>
  <c r="O131" i="20"/>
  <c r="D230" i="20"/>
  <c r="C242" i="20"/>
  <c r="M20" i="20"/>
  <c r="L55" i="20"/>
  <c r="O58" i="20"/>
  <c r="O54" i="20" s="1"/>
  <c r="O53" i="20" s="1"/>
  <c r="L58" i="20"/>
  <c r="M53" i="20"/>
  <c r="O77" i="20"/>
  <c r="O76" i="20" s="1"/>
  <c r="H83" i="20"/>
  <c r="N83" i="20"/>
  <c r="L84" i="20"/>
  <c r="C111" i="20"/>
  <c r="C120" i="20"/>
  <c r="L131" i="20"/>
  <c r="O136" i="20"/>
  <c r="L144" i="20"/>
  <c r="C154" i="20"/>
  <c r="C156" i="20"/>
  <c r="C162" i="20"/>
  <c r="C164" i="20"/>
  <c r="C168" i="20"/>
  <c r="F184" i="20"/>
  <c r="C184" i="20" s="1"/>
  <c r="L196" i="20"/>
  <c r="G195" i="20"/>
  <c r="E204" i="20"/>
  <c r="E195" i="20" s="1"/>
  <c r="J204" i="20"/>
  <c r="J195" i="20" s="1"/>
  <c r="N204" i="20"/>
  <c r="N195" i="20" s="1"/>
  <c r="C237" i="20"/>
  <c r="L246" i="20"/>
  <c r="C256" i="20"/>
  <c r="C282" i="20"/>
  <c r="C292" i="20"/>
  <c r="O290" i="20"/>
  <c r="I84" i="20"/>
  <c r="C291" i="20"/>
  <c r="L290" i="20"/>
  <c r="L288" i="20" s="1"/>
  <c r="E20" i="20"/>
  <c r="L27" i="20"/>
  <c r="N53" i="20"/>
  <c r="C56" i="20"/>
  <c r="F55" i="20"/>
  <c r="C68" i="20"/>
  <c r="L95" i="20"/>
  <c r="L83" i="20" s="1"/>
  <c r="C101" i="20"/>
  <c r="I136" i="20"/>
  <c r="C137" i="20"/>
  <c r="C155" i="20"/>
  <c r="I151" i="20"/>
  <c r="C235" i="20"/>
  <c r="F69" i="20"/>
  <c r="C70" i="20"/>
  <c r="C97" i="20"/>
  <c r="I95" i="20"/>
  <c r="I58" i="20"/>
  <c r="I54" i="20" s="1"/>
  <c r="I53" i="20" s="1"/>
  <c r="L69" i="20"/>
  <c r="L67" i="20" s="1"/>
  <c r="F77" i="20"/>
  <c r="C78" i="20"/>
  <c r="H130" i="20"/>
  <c r="H75" i="20" s="1"/>
  <c r="I144" i="20"/>
  <c r="C145" i="20"/>
  <c r="C148" i="20"/>
  <c r="F144" i="20"/>
  <c r="L36" i="20"/>
  <c r="C36" i="20" s="1"/>
  <c r="C44" i="20"/>
  <c r="C62" i="20"/>
  <c r="C74" i="20"/>
  <c r="C82" i="20"/>
  <c r="G83" i="20"/>
  <c r="G75" i="20" s="1"/>
  <c r="G52" i="20" s="1"/>
  <c r="C91" i="20"/>
  <c r="I89" i="20"/>
  <c r="C89" i="20" s="1"/>
  <c r="C108" i="20"/>
  <c r="C124" i="20"/>
  <c r="F122" i="20"/>
  <c r="G20" i="20"/>
  <c r="F21" i="20"/>
  <c r="C22" i="20"/>
  <c r="L31" i="20"/>
  <c r="C31" i="20" s="1"/>
  <c r="L33" i="20"/>
  <c r="C33" i="20" s="1"/>
  <c r="F41" i="20"/>
  <c r="C41" i="20" s="1"/>
  <c r="F43" i="20"/>
  <c r="C43" i="20" s="1"/>
  <c r="O45" i="20"/>
  <c r="C64" i="20"/>
  <c r="C86" i="20"/>
  <c r="C88" i="20"/>
  <c r="F84" i="20"/>
  <c r="C96" i="20"/>
  <c r="I116" i="20"/>
  <c r="C117" i="20"/>
  <c r="L130" i="20"/>
  <c r="C90" i="20"/>
  <c r="C94" i="20"/>
  <c r="C114" i="20"/>
  <c r="C115" i="20"/>
  <c r="F116" i="20"/>
  <c r="I122" i="20"/>
  <c r="C126" i="20"/>
  <c r="E130" i="20"/>
  <c r="E75" i="20" s="1"/>
  <c r="C150" i="20"/>
  <c r="O166" i="20"/>
  <c r="O165" i="20" s="1"/>
  <c r="H173" i="20"/>
  <c r="E174" i="20"/>
  <c r="E173" i="20" s="1"/>
  <c r="C176" i="20"/>
  <c r="F175" i="20"/>
  <c r="O174" i="20"/>
  <c r="O173" i="20" s="1"/>
  <c r="L179" i="20"/>
  <c r="C193" i="20"/>
  <c r="F192" i="20"/>
  <c r="C209" i="20"/>
  <c r="F205" i="20"/>
  <c r="L260" i="20"/>
  <c r="C263" i="20"/>
  <c r="F95" i="20"/>
  <c r="C102" i="20"/>
  <c r="C132" i="20"/>
  <c r="F131" i="20"/>
  <c r="O144" i="20"/>
  <c r="O130" i="20" s="1"/>
  <c r="C152" i="20"/>
  <c r="F151" i="20"/>
  <c r="C151" i="20" s="1"/>
  <c r="C160" i="20"/>
  <c r="C178" i="20"/>
  <c r="C98" i="20"/>
  <c r="F103" i="20"/>
  <c r="C110" i="20"/>
  <c r="O122" i="20"/>
  <c r="O83" i="20" s="1"/>
  <c r="O75" i="20" s="1"/>
  <c r="M130" i="20"/>
  <c r="F141" i="20"/>
  <c r="C141" i="20" s="1"/>
  <c r="C142" i="20"/>
  <c r="F166" i="20"/>
  <c r="I166" i="20"/>
  <c r="I165" i="20" s="1"/>
  <c r="C167" i="20"/>
  <c r="D173" i="20"/>
  <c r="L175" i="20"/>
  <c r="C180" i="20"/>
  <c r="F179" i="20"/>
  <c r="C240" i="20"/>
  <c r="I238" i="20"/>
  <c r="L276" i="20"/>
  <c r="L270" i="20" s="1"/>
  <c r="L269" i="20" s="1"/>
  <c r="C279" i="20"/>
  <c r="C200" i="20"/>
  <c r="I198" i="20"/>
  <c r="I196" i="20" s="1"/>
  <c r="C203" i="20"/>
  <c r="C208" i="20"/>
  <c r="I205" i="20"/>
  <c r="I204" i="20" s="1"/>
  <c r="C211" i="20"/>
  <c r="C223" i="20"/>
  <c r="C228" i="20"/>
  <c r="C236" i="20"/>
  <c r="L238" i="20"/>
  <c r="M230" i="20"/>
  <c r="E259" i="20"/>
  <c r="E230" i="20" s="1"/>
  <c r="C261" i="20"/>
  <c r="F260" i="20"/>
  <c r="O259" i="20"/>
  <c r="I270" i="20"/>
  <c r="I269" i="20" s="1"/>
  <c r="M270" i="20"/>
  <c r="M269" i="20" s="1"/>
  <c r="C277" i="20"/>
  <c r="F276" i="20"/>
  <c r="C281" i="20"/>
  <c r="C197" i="20"/>
  <c r="F196" i="20"/>
  <c r="D194" i="20"/>
  <c r="C215" i="20"/>
  <c r="C247" i="20"/>
  <c r="C249" i="20"/>
  <c r="F246" i="20"/>
  <c r="L252" i="20"/>
  <c r="L251" i="20" s="1"/>
  <c r="C255" i="20"/>
  <c r="L264" i="20"/>
  <c r="C267" i="20"/>
  <c r="C293" i="20"/>
  <c r="F290" i="20"/>
  <c r="C189" i="20"/>
  <c r="F188" i="20"/>
  <c r="O196" i="20"/>
  <c r="O205" i="20"/>
  <c r="C217" i="20"/>
  <c r="F216" i="20"/>
  <c r="O216" i="20"/>
  <c r="K231" i="20"/>
  <c r="K230" i="20" s="1"/>
  <c r="C241" i="20"/>
  <c r="F238" i="20"/>
  <c r="C248" i="20"/>
  <c r="I246" i="20"/>
  <c r="C253" i="20"/>
  <c r="F252" i="20"/>
  <c r="O251" i="20"/>
  <c r="C265" i="20"/>
  <c r="F264" i="20"/>
  <c r="C264" i="20" s="1"/>
  <c r="C271" i="20"/>
  <c r="C273" i="20"/>
  <c r="F272" i="20"/>
  <c r="C283" i="20"/>
  <c r="C284" i="20"/>
  <c r="I290" i="20"/>
  <c r="I288" i="20" s="1"/>
  <c r="C296" i="20"/>
  <c r="C297" i="20"/>
  <c r="O288" i="20"/>
  <c r="C199" i="20"/>
  <c r="C276" i="20" l="1"/>
  <c r="C179" i="20"/>
  <c r="D52" i="20"/>
  <c r="J75" i="20"/>
  <c r="J52" i="20" s="1"/>
  <c r="I231" i="20"/>
  <c r="I230" i="20" s="1"/>
  <c r="C136" i="20"/>
  <c r="L231" i="20"/>
  <c r="D286" i="20"/>
  <c r="C238" i="20"/>
  <c r="C216" i="20"/>
  <c r="C58" i="20"/>
  <c r="K75" i="20"/>
  <c r="K286" i="20" s="1"/>
  <c r="C103" i="20"/>
  <c r="M75" i="20"/>
  <c r="M52" i="20" s="1"/>
  <c r="C69" i="20"/>
  <c r="L76" i="20"/>
  <c r="N75" i="20"/>
  <c r="N286" i="20" s="1"/>
  <c r="L54" i="20"/>
  <c r="L53" i="20" s="1"/>
  <c r="J230" i="20"/>
  <c r="J286" i="20" s="1"/>
  <c r="N194" i="20"/>
  <c r="E286" i="20"/>
  <c r="E52" i="20"/>
  <c r="K194" i="20"/>
  <c r="H286" i="20"/>
  <c r="F231" i="20"/>
  <c r="G194" i="20"/>
  <c r="G51" i="20" s="1"/>
  <c r="I130" i="20"/>
  <c r="D51" i="20"/>
  <c r="D287" i="20" s="1"/>
  <c r="L195" i="20"/>
  <c r="K52" i="20"/>
  <c r="D50" i="20"/>
  <c r="F270" i="20"/>
  <c r="C272" i="20"/>
  <c r="E194" i="20"/>
  <c r="E51" i="20" s="1"/>
  <c r="M194" i="20"/>
  <c r="M51" i="20" s="1"/>
  <c r="C55" i="20"/>
  <c r="F54" i="20"/>
  <c r="L75" i="20"/>
  <c r="C196" i="20"/>
  <c r="C260" i="20"/>
  <c r="F259" i="20"/>
  <c r="C198" i="20"/>
  <c r="L174" i="20"/>
  <c r="L173" i="20" s="1"/>
  <c r="F165" i="20"/>
  <c r="C165" i="20" s="1"/>
  <c r="C166" i="20"/>
  <c r="L259" i="20"/>
  <c r="C192" i="20"/>
  <c r="F191" i="20"/>
  <c r="C191" i="20" s="1"/>
  <c r="C175" i="20"/>
  <c r="F174" i="20"/>
  <c r="G286" i="20"/>
  <c r="C77" i="20"/>
  <c r="F76" i="20"/>
  <c r="C188" i="20"/>
  <c r="I195" i="20"/>
  <c r="I194" i="20" s="1"/>
  <c r="F289" i="20"/>
  <c r="F20" i="20"/>
  <c r="C21" i="20"/>
  <c r="C231" i="20"/>
  <c r="C27" i="20"/>
  <c r="L26" i="20"/>
  <c r="O204" i="20"/>
  <c r="C290" i="20"/>
  <c r="C246" i="20"/>
  <c r="C95" i="20"/>
  <c r="C205" i="20"/>
  <c r="F204" i="20"/>
  <c r="C116" i="20"/>
  <c r="C45" i="20"/>
  <c r="O20" i="20"/>
  <c r="C122" i="20"/>
  <c r="C144" i="20"/>
  <c r="F67" i="20"/>
  <c r="C67" i="20" s="1"/>
  <c r="O52" i="20"/>
  <c r="H52" i="20"/>
  <c r="H51" i="20" s="1"/>
  <c r="C252" i="20"/>
  <c r="F251" i="20"/>
  <c r="C251" i="20" s="1"/>
  <c r="O195" i="20"/>
  <c r="O230" i="20"/>
  <c r="C131" i="20"/>
  <c r="F130" i="20"/>
  <c r="C84" i="20"/>
  <c r="F83" i="20"/>
  <c r="I83" i="20"/>
  <c r="I75" i="20" s="1"/>
  <c r="I52" i="20" s="1"/>
  <c r="N52" i="20" l="1"/>
  <c r="N51" i="20" s="1"/>
  <c r="M286" i="20"/>
  <c r="L230" i="20"/>
  <c r="L194" i="20" s="1"/>
  <c r="J194" i="20"/>
  <c r="J51" i="20" s="1"/>
  <c r="J50" i="20" s="1"/>
  <c r="C130" i="20"/>
  <c r="F187" i="20"/>
  <c r="C187" i="20" s="1"/>
  <c r="I51" i="20"/>
  <c r="G287" i="20"/>
  <c r="G50" i="20"/>
  <c r="C83" i="20"/>
  <c r="O286" i="20"/>
  <c r="L52" i="20"/>
  <c r="C204" i="20"/>
  <c r="J287" i="20"/>
  <c r="F195" i="20"/>
  <c r="C195" i="20" s="1"/>
  <c r="I286" i="20"/>
  <c r="K51" i="20"/>
  <c r="I287" i="20"/>
  <c r="I50" i="20"/>
  <c r="O194" i="20"/>
  <c r="N50" i="20"/>
  <c r="N287" i="20"/>
  <c r="C289" i="20"/>
  <c r="F288" i="20"/>
  <c r="C288" i="20" s="1"/>
  <c r="C76" i="20"/>
  <c r="F75" i="20"/>
  <c r="C75" i="20" s="1"/>
  <c r="C259" i="20"/>
  <c r="O51" i="20"/>
  <c r="F173" i="20"/>
  <c r="C173" i="20" s="1"/>
  <c r="C174" i="20"/>
  <c r="F269" i="20"/>
  <c r="C270" i="20"/>
  <c r="F230" i="20"/>
  <c r="C230" i="20" s="1"/>
  <c r="H287" i="20"/>
  <c r="H50" i="20"/>
  <c r="C26" i="20"/>
  <c r="L20" i="20"/>
  <c r="C20" i="20" s="1"/>
  <c r="F53" i="20"/>
  <c r="C54" i="20"/>
  <c r="M50" i="20"/>
  <c r="M287" i="20"/>
  <c r="E287" i="20"/>
  <c r="E50" i="20"/>
  <c r="L51" i="20" l="1"/>
  <c r="L50" i="20" s="1"/>
  <c r="L286" i="20"/>
  <c r="K50" i="20"/>
  <c r="K287" i="20"/>
  <c r="L287" i="20"/>
  <c r="F52" i="20"/>
  <c r="C53" i="20"/>
  <c r="F194" i="20"/>
  <c r="C194" i="20" s="1"/>
  <c r="C269" i="20"/>
  <c r="F286" i="20"/>
  <c r="C286" i="20" s="1"/>
  <c r="O50" i="20"/>
  <c r="O287" i="20"/>
  <c r="C52" i="20" l="1"/>
  <c r="F51" i="20"/>
  <c r="F287" i="20" l="1"/>
  <c r="C287" i="20" s="1"/>
  <c r="F50" i="20"/>
  <c r="C50" i="20" s="1"/>
  <c r="C51" i="20"/>
  <c r="H290" i="19" l="1"/>
  <c r="H283" i="19"/>
  <c r="H281" i="19"/>
  <c r="H276" i="19"/>
  <c r="H270" i="19" s="1"/>
  <c r="H269" i="19" s="1"/>
  <c r="H272" i="19"/>
  <c r="H264" i="19"/>
  <c r="H259" i="19" s="1"/>
  <c r="H260" i="19"/>
  <c r="H252" i="19"/>
  <c r="H251" i="19" s="1"/>
  <c r="H246" i="19"/>
  <c r="H238" i="19"/>
  <c r="H235" i="19"/>
  <c r="H233" i="19"/>
  <c r="H227" i="19"/>
  <c r="H216" i="19"/>
  <c r="H205" i="19"/>
  <c r="H198" i="19"/>
  <c r="H196" i="19"/>
  <c r="H192" i="19"/>
  <c r="H191" i="19"/>
  <c r="H187" i="19" s="1"/>
  <c r="H188" i="19"/>
  <c r="H184" i="19"/>
  <c r="H179" i="19"/>
  <c r="H175" i="19"/>
  <c r="H166" i="19"/>
  <c r="H165" i="19" s="1"/>
  <c r="H160" i="19"/>
  <c r="H151" i="19"/>
  <c r="H144" i="19"/>
  <c r="H141" i="19"/>
  <c r="H136" i="19"/>
  <c r="H131" i="19"/>
  <c r="H130" i="19"/>
  <c r="H128" i="19"/>
  <c r="H122" i="19"/>
  <c r="H116" i="19"/>
  <c r="H112" i="19"/>
  <c r="H103" i="19"/>
  <c r="H95" i="19"/>
  <c r="H89" i="19"/>
  <c r="H84" i="19"/>
  <c r="H83" i="19" s="1"/>
  <c r="H80" i="19"/>
  <c r="H77" i="19"/>
  <c r="H76" i="19" s="1"/>
  <c r="H69" i="19"/>
  <c r="H67" i="19" s="1"/>
  <c r="H58" i="19"/>
  <c r="H55" i="19"/>
  <c r="O298" i="19"/>
  <c r="L298" i="19"/>
  <c r="I298" i="19"/>
  <c r="F298" i="19"/>
  <c r="O297" i="19"/>
  <c r="L297" i="19"/>
  <c r="I297" i="19"/>
  <c r="F297" i="19"/>
  <c r="O296" i="19"/>
  <c r="L296" i="19"/>
  <c r="I296" i="19"/>
  <c r="F296" i="19"/>
  <c r="O295" i="19"/>
  <c r="L295" i="19"/>
  <c r="I295" i="19"/>
  <c r="F295" i="19"/>
  <c r="O294" i="19"/>
  <c r="L294" i="19"/>
  <c r="I294" i="19"/>
  <c r="F294" i="19"/>
  <c r="O293" i="19"/>
  <c r="L293" i="19"/>
  <c r="I293" i="19"/>
  <c r="F293" i="19"/>
  <c r="O292" i="19"/>
  <c r="L292" i="19"/>
  <c r="I292" i="19"/>
  <c r="F292" i="19"/>
  <c r="O291" i="19"/>
  <c r="O290" i="19" s="1"/>
  <c r="L291" i="19"/>
  <c r="I291" i="19"/>
  <c r="F291" i="19"/>
  <c r="N290" i="19"/>
  <c r="M290" i="19"/>
  <c r="K290" i="19"/>
  <c r="J290" i="19"/>
  <c r="G290" i="19"/>
  <c r="E290" i="19"/>
  <c r="D290" i="19"/>
  <c r="O285" i="19"/>
  <c r="L285" i="19"/>
  <c r="I285" i="19"/>
  <c r="F285" i="19"/>
  <c r="O284" i="19"/>
  <c r="O283" i="19" s="1"/>
  <c r="L284" i="19"/>
  <c r="L283" i="19" s="1"/>
  <c r="I284" i="19"/>
  <c r="F284" i="19"/>
  <c r="N283" i="19"/>
  <c r="M283" i="19"/>
  <c r="K283" i="19"/>
  <c r="J283" i="19"/>
  <c r="G283" i="19"/>
  <c r="E283" i="19"/>
  <c r="D283" i="19"/>
  <c r="O282" i="19"/>
  <c r="L282" i="19"/>
  <c r="I282" i="19"/>
  <c r="F282" i="19"/>
  <c r="F281" i="19" s="1"/>
  <c r="O281" i="19"/>
  <c r="N281" i="19"/>
  <c r="M281" i="19"/>
  <c r="L281" i="19"/>
  <c r="K281" i="19"/>
  <c r="J281" i="19"/>
  <c r="I281" i="19"/>
  <c r="G281" i="19"/>
  <c r="E281" i="19"/>
  <c r="D281" i="19"/>
  <c r="O280" i="19"/>
  <c r="L280" i="19"/>
  <c r="I280" i="19"/>
  <c r="F280" i="19"/>
  <c r="O279" i="19"/>
  <c r="L279" i="19"/>
  <c r="I279" i="19"/>
  <c r="F279" i="19"/>
  <c r="O278" i="19"/>
  <c r="L278" i="19"/>
  <c r="I278" i="19"/>
  <c r="F278" i="19"/>
  <c r="O277" i="19"/>
  <c r="L277" i="19"/>
  <c r="L276" i="19" s="1"/>
  <c r="I277" i="19"/>
  <c r="F277" i="19"/>
  <c r="N276" i="19"/>
  <c r="M276" i="19"/>
  <c r="K276" i="19"/>
  <c r="J276" i="19"/>
  <c r="G276" i="19"/>
  <c r="F276" i="19"/>
  <c r="E276" i="19"/>
  <c r="D276" i="19"/>
  <c r="O275" i="19"/>
  <c r="L275" i="19"/>
  <c r="I275" i="19"/>
  <c r="F275" i="19"/>
  <c r="O274" i="19"/>
  <c r="L274" i="19"/>
  <c r="I274" i="19"/>
  <c r="F274" i="19"/>
  <c r="O273" i="19"/>
  <c r="L273" i="19"/>
  <c r="L272" i="19" s="1"/>
  <c r="I273" i="19"/>
  <c r="I272" i="19" s="1"/>
  <c r="F273" i="19"/>
  <c r="O272" i="19"/>
  <c r="N272" i="19"/>
  <c r="M272" i="19"/>
  <c r="K272" i="19"/>
  <c r="J272" i="19"/>
  <c r="G272" i="19"/>
  <c r="G270" i="19" s="1"/>
  <c r="G269" i="19" s="1"/>
  <c r="F272" i="19"/>
  <c r="E272" i="19"/>
  <c r="E270" i="19" s="1"/>
  <c r="D272" i="19"/>
  <c r="O271" i="19"/>
  <c r="L271" i="19"/>
  <c r="I271" i="19"/>
  <c r="F271" i="19"/>
  <c r="D270" i="19"/>
  <c r="D269" i="19" s="1"/>
  <c r="O268" i="19"/>
  <c r="L268" i="19"/>
  <c r="I268" i="19"/>
  <c r="F268" i="19"/>
  <c r="O267" i="19"/>
  <c r="L267" i="19"/>
  <c r="I267" i="19"/>
  <c r="F267" i="19"/>
  <c r="O266" i="19"/>
  <c r="L266" i="19"/>
  <c r="I266" i="19"/>
  <c r="F266" i="19"/>
  <c r="O265" i="19"/>
  <c r="L265" i="19"/>
  <c r="I265" i="19"/>
  <c r="I264" i="19" s="1"/>
  <c r="F265" i="19"/>
  <c r="N264" i="19"/>
  <c r="M264" i="19"/>
  <c r="K264" i="19"/>
  <c r="J264" i="19"/>
  <c r="G264" i="19"/>
  <c r="E264" i="19"/>
  <c r="D264" i="19"/>
  <c r="O263" i="19"/>
  <c r="L263" i="19"/>
  <c r="I263" i="19"/>
  <c r="F263" i="19"/>
  <c r="O262" i="19"/>
  <c r="L262" i="19"/>
  <c r="I262" i="19"/>
  <c r="F262" i="19"/>
  <c r="O261" i="19"/>
  <c r="L261" i="19"/>
  <c r="L260" i="19" s="1"/>
  <c r="I261" i="19"/>
  <c r="F261" i="19"/>
  <c r="N260" i="19"/>
  <c r="M260" i="19"/>
  <c r="M259" i="19" s="1"/>
  <c r="K260" i="19"/>
  <c r="J260" i="19"/>
  <c r="G260" i="19"/>
  <c r="G259" i="19" s="1"/>
  <c r="E260" i="19"/>
  <c r="E259" i="19" s="1"/>
  <c r="D260" i="19"/>
  <c r="K259" i="19"/>
  <c r="D259" i="19"/>
  <c r="O258" i="19"/>
  <c r="L258" i="19"/>
  <c r="I258" i="19"/>
  <c r="F258" i="19"/>
  <c r="O257" i="19"/>
  <c r="L257" i="19"/>
  <c r="I257" i="19"/>
  <c r="F257" i="19"/>
  <c r="O256" i="19"/>
  <c r="L256" i="19"/>
  <c r="I256" i="19"/>
  <c r="F256" i="19"/>
  <c r="O255" i="19"/>
  <c r="L255" i="19"/>
  <c r="I255" i="19"/>
  <c r="C255" i="19" s="1"/>
  <c r="F255" i="19"/>
  <c r="O254" i="19"/>
  <c r="L254" i="19"/>
  <c r="I254" i="19"/>
  <c r="F254" i="19"/>
  <c r="O253" i="19"/>
  <c r="L253" i="19"/>
  <c r="I253" i="19"/>
  <c r="F253" i="19"/>
  <c r="N252" i="19"/>
  <c r="N251" i="19" s="1"/>
  <c r="M252" i="19"/>
  <c r="K252" i="19"/>
  <c r="K251" i="19" s="1"/>
  <c r="J252" i="19"/>
  <c r="J251" i="19" s="1"/>
  <c r="G252" i="19"/>
  <c r="E252" i="19"/>
  <c r="E251" i="19" s="1"/>
  <c r="D252" i="19"/>
  <c r="D251" i="19" s="1"/>
  <c r="M251" i="19"/>
  <c r="G251" i="19"/>
  <c r="O250" i="19"/>
  <c r="L250" i="19"/>
  <c r="I250" i="19"/>
  <c r="F250" i="19"/>
  <c r="O249" i="19"/>
  <c r="L249" i="19"/>
  <c r="I249" i="19"/>
  <c r="F249" i="19"/>
  <c r="O248" i="19"/>
  <c r="L248" i="19"/>
  <c r="I248" i="19"/>
  <c r="F248" i="19"/>
  <c r="O247" i="19"/>
  <c r="L247" i="19"/>
  <c r="I247" i="19"/>
  <c r="I246" i="19" s="1"/>
  <c r="F247" i="19"/>
  <c r="N246" i="19"/>
  <c r="M246" i="19"/>
  <c r="K246" i="19"/>
  <c r="J246" i="19"/>
  <c r="G246" i="19"/>
  <c r="E246" i="19"/>
  <c r="D246" i="19"/>
  <c r="O245" i="19"/>
  <c r="L245" i="19"/>
  <c r="I245" i="19"/>
  <c r="F245" i="19"/>
  <c r="O244" i="19"/>
  <c r="L244" i="19"/>
  <c r="I244" i="19"/>
  <c r="F244" i="19"/>
  <c r="O243" i="19"/>
  <c r="L243" i="19"/>
  <c r="I243" i="19"/>
  <c r="F243" i="19"/>
  <c r="O242" i="19"/>
  <c r="L242" i="19"/>
  <c r="I242" i="19"/>
  <c r="F242" i="19"/>
  <c r="O241" i="19"/>
  <c r="L241" i="19"/>
  <c r="I241" i="19"/>
  <c r="F241" i="19"/>
  <c r="O240" i="19"/>
  <c r="L240" i="19"/>
  <c r="I240" i="19"/>
  <c r="F240" i="19"/>
  <c r="O239" i="19"/>
  <c r="O238" i="19" s="1"/>
  <c r="L239" i="19"/>
  <c r="I239" i="19"/>
  <c r="F239" i="19"/>
  <c r="N238" i="19"/>
  <c r="M238" i="19"/>
  <c r="K238" i="19"/>
  <c r="J238" i="19"/>
  <c r="G238" i="19"/>
  <c r="E238" i="19"/>
  <c r="D238" i="19"/>
  <c r="O237" i="19"/>
  <c r="L237" i="19"/>
  <c r="I237" i="19"/>
  <c r="F237" i="19"/>
  <c r="O236" i="19"/>
  <c r="O235" i="19" s="1"/>
  <c r="L236" i="19"/>
  <c r="I236" i="19"/>
  <c r="F236" i="19"/>
  <c r="F235" i="19" s="1"/>
  <c r="N235" i="19"/>
  <c r="M235" i="19"/>
  <c r="K235" i="19"/>
  <c r="J235" i="19"/>
  <c r="G235" i="19"/>
  <c r="E235" i="19"/>
  <c r="D235" i="19"/>
  <c r="O234" i="19"/>
  <c r="L234" i="19"/>
  <c r="L233" i="19" s="1"/>
  <c r="I234" i="19"/>
  <c r="I233" i="19" s="1"/>
  <c r="F234" i="19"/>
  <c r="O233" i="19"/>
  <c r="N233" i="19"/>
  <c r="M233" i="19"/>
  <c r="K233" i="19"/>
  <c r="J233" i="19"/>
  <c r="G233" i="19"/>
  <c r="F233" i="19"/>
  <c r="E233" i="19"/>
  <c r="D233" i="19"/>
  <c r="O232" i="19"/>
  <c r="L232" i="19"/>
  <c r="I232" i="19"/>
  <c r="F232" i="19"/>
  <c r="O229" i="19"/>
  <c r="L229" i="19"/>
  <c r="I229" i="19"/>
  <c r="F229" i="19"/>
  <c r="O228" i="19"/>
  <c r="O227" i="19" s="1"/>
  <c r="L228" i="19"/>
  <c r="L227" i="19" s="1"/>
  <c r="I228" i="19"/>
  <c r="F228" i="19"/>
  <c r="F227" i="19" s="1"/>
  <c r="N227" i="19"/>
  <c r="M227" i="19"/>
  <c r="K227" i="19"/>
  <c r="J227" i="19"/>
  <c r="I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C222" i="19" s="1"/>
  <c r="O221" i="19"/>
  <c r="L221" i="19"/>
  <c r="I221" i="19"/>
  <c r="F221" i="19"/>
  <c r="C221" i="19" s="1"/>
  <c r="O220" i="19"/>
  <c r="L220" i="19"/>
  <c r="I220" i="19"/>
  <c r="F220" i="19"/>
  <c r="C220" i="19" s="1"/>
  <c r="O219" i="19"/>
  <c r="L219" i="19"/>
  <c r="I219" i="19"/>
  <c r="F219" i="19"/>
  <c r="O218" i="19"/>
  <c r="L218" i="19"/>
  <c r="I218" i="19"/>
  <c r="F218" i="19"/>
  <c r="O217" i="19"/>
  <c r="L217" i="19"/>
  <c r="I217" i="19"/>
  <c r="F217" i="19"/>
  <c r="N216" i="19"/>
  <c r="M216" i="19"/>
  <c r="K216" i="19"/>
  <c r="J216" i="19"/>
  <c r="J204" i="19" s="1"/>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I207" i="19"/>
  <c r="F207" i="19"/>
  <c r="O206" i="19"/>
  <c r="L206" i="19"/>
  <c r="I206" i="19"/>
  <c r="I205" i="19" s="1"/>
  <c r="F206" i="19"/>
  <c r="N205" i="19"/>
  <c r="N204" i="19" s="1"/>
  <c r="M205" i="19"/>
  <c r="M204" i="19" s="1"/>
  <c r="K205" i="19"/>
  <c r="K204" i="19" s="1"/>
  <c r="J205" i="19"/>
  <c r="G205" i="19"/>
  <c r="E205" i="19"/>
  <c r="D205" i="19"/>
  <c r="O203" i="19"/>
  <c r="L203" i="19"/>
  <c r="I203" i="19"/>
  <c r="F203" i="19"/>
  <c r="O202" i="19"/>
  <c r="L202" i="19"/>
  <c r="I202" i="19"/>
  <c r="F202" i="19"/>
  <c r="O201" i="19"/>
  <c r="L201" i="19"/>
  <c r="I201" i="19"/>
  <c r="F201" i="19"/>
  <c r="O200" i="19"/>
  <c r="L200" i="19"/>
  <c r="I200" i="19"/>
  <c r="F200" i="19"/>
  <c r="O199" i="19"/>
  <c r="L199" i="19"/>
  <c r="I199" i="19"/>
  <c r="I198" i="19" s="1"/>
  <c r="F199" i="19"/>
  <c r="N198" i="19"/>
  <c r="M198" i="19"/>
  <c r="M196" i="19" s="1"/>
  <c r="M195" i="19" s="1"/>
  <c r="L198" i="19"/>
  <c r="K198" i="19"/>
  <c r="J198" i="19"/>
  <c r="J196" i="19" s="1"/>
  <c r="G198" i="19"/>
  <c r="G196" i="19" s="1"/>
  <c r="E198" i="19"/>
  <c r="E196" i="19" s="1"/>
  <c r="D198" i="19"/>
  <c r="D196" i="19" s="1"/>
  <c r="O197" i="19"/>
  <c r="L197" i="19"/>
  <c r="I197" i="19"/>
  <c r="F197" i="19"/>
  <c r="N196" i="19"/>
  <c r="K196" i="19"/>
  <c r="O193" i="19"/>
  <c r="L193" i="19"/>
  <c r="L192" i="19" s="1"/>
  <c r="L191" i="19" s="1"/>
  <c r="I193" i="19"/>
  <c r="F193" i="19"/>
  <c r="O192" i="19"/>
  <c r="O191" i="19" s="1"/>
  <c r="N192" i="19"/>
  <c r="N191" i="19" s="1"/>
  <c r="M192" i="19"/>
  <c r="M191" i="19" s="1"/>
  <c r="M187" i="19" s="1"/>
  <c r="K192" i="19"/>
  <c r="J192" i="19"/>
  <c r="J191" i="19" s="1"/>
  <c r="G192" i="19"/>
  <c r="G191" i="19" s="1"/>
  <c r="F192" i="19"/>
  <c r="F191" i="19" s="1"/>
  <c r="E192" i="19"/>
  <c r="E191" i="19" s="1"/>
  <c r="D192" i="19"/>
  <c r="D191" i="19" s="1"/>
  <c r="K191" i="19"/>
  <c r="O190" i="19"/>
  <c r="L190" i="19"/>
  <c r="I190" i="19"/>
  <c r="F190" i="19"/>
  <c r="O189" i="19"/>
  <c r="O188" i="19" s="1"/>
  <c r="O187" i="19" s="1"/>
  <c r="L189" i="19"/>
  <c r="L188" i="19" s="1"/>
  <c r="I189" i="19"/>
  <c r="I188" i="19" s="1"/>
  <c r="F189" i="19"/>
  <c r="F188" i="19" s="1"/>
  <c r="N188" i="19"/>
  <c r="N187" i="19" s="1"/>
  <c r="M188" i="19"/>
  <c r="K188" i="19"/>
  <c r="K187" i="19" s="1"/>
  <c r="J188" i="19"/>
  <c r="J187" i="19" s="1"/>
  <c r="G188" i="19"/>
  <c r="E188" i="19"/>
  <c r="D188" i="19"/>
  <c r="O186" i="19"/>
  <c r="L186" i="19"/>
  <c r="I186" i="19"/>
  <c r="F186" i="19"/>
  <c r="O185" i="19"/>
  <c r="O184" i="19" s="1"/>
  <c r="L185" i="19"/>
  <c r="I185" i="19"/>
  <c r="F185" i="19"/>
  <c r="N184" i="19"/>
  <c r="M184" i="19"/>
  <c r="K184" i="19"/>
  <c r="J184" i="19"/>
  <c r="I184" i="19"/>
  <c r="G184" i="19"/>
  <c r="F184" i="19"/>
  <c r="E184" i="19"/>
  <c r="D184" i="19"/>
  <c r="O183" i="19"/>
  <c r="L183" i="19"/>
  <c r="I183" i="19"/>
  <c r="F183" i="19"/>
  <c r="O182" i="19"/>
  <c r="L182" i="19"/>
  <c r="I182" i="19"/>
  <c r="F182" i="19"/>
  <c r="O181" i="19"/>
  <c r="L181" i="19"/>
  <c r="I181" i="19"/>
  <c r="F181" i="19"/>
  <c r="O180" i="19"/>
  <c r="L180" i="19"/>
  <c r="I180" i="19"/>
  <c r="F180" i="19"/>
  <c r="F179" i="19" s="1"/>
  <c r="N179" i="19"/>
  <c r="M179" i="19"/>
  <c r="K179" i="19"/>
  <c r="J179" i="19"/>
  <c r="G179" i="19"/>
  <c r="E179" i="19"/>
  <c r="D179" i="19"/>
  <c r="O178" i="19"/>
  <c r="L178" i="19"/>
  <c r="I178" i="19"/>
  <c r="F178" i="19"/>
  <c r="O177" i="19"/>
  <c r="L177" i="19"/>
  <c r="I177" i="19"/>
  <c r="F177" i="19"/>
  <c r="O176" i="19"/>
  <c r="L176" i="19"/>
  <c r="I176" i="19"/>
  <c r="I175" i="19" s="1"/>
  <c r="F176" i="19"/>
  <c r="O175" i="19"/>
  <c r="N175" i="19"/>
  <c r="M175" i="19"/>
  <c r="K175" i="19"/>
  <c r="J175" i="19"/>
  <c r="J174" i="19" s="1"/>
  <c r="J173" i="19" s="1"/>
  <c r="G175" i="19"/>
  <c r="F175" i="19"/>
  <c r="E175" i="19"/>
  <c r="D175" i="19"/>
  <c r="D174" i="19" s="1"/>
  <c r="D173" i="19" s="1"/>
  <c r="K174" i="19"/>
  <c r="K173" i="19" s="1"/>
  <c r="O172" i="19"/>
  <c r="L172" i="19"/>
  <c r="I172" i="19"/>
  <c r="F172" i="19"/>
  <c r="O171" i="19"/>
  <c r="L171" i="19"/>
  <c r="I171" i="19"/>
  <c r="F171" i="19"/>
  <c r="O170" i="19"/>
  <c r="L170" i="19"/>
  <c r="I170" i="19"/>
  <c r="F170" i="19"/>
  <c r="O169" i="19"/>
  <c r="L169" i="19"/>
  <c r="I169" i="19"/>
  <c r="F169" i="19"/>
  <c r="O168" i="19"/>
  <c r="L168" i="19"/>
  <c r="I168" i="19"/>
  <c r="F168" i="19"/>
  <c r="O167" i="19"/>
  <c r="L167" i="19"/>
  <c r="I167" i="19"/>
  <c r="F167" i="19"/>
  <c r="O166" i="19"/>
  <c r="O165" i="19" s="1"/>
  <c r="N166" i="19"/>
  <c r="N165" i="19" s="1"/>
  <c r="M166" i="19"/>
  <c r="K166" i="19"/>
  <c r="K165" i="19" s="1"/>
  <c r="J166" i="19"/>
  <c r="J165" i="19" s="1"/>
  <c r="G166" i="19"/>
  <c r="G165" i="19" s="1"/>
  <c r="F166" i="19"/>
  <c r="E166" i="19"/>
  <c r="E165" i="19" s="1"/>
  <c r="D166" i="19"/>
  <c r="D165" i="19" s="1"/>
  <c r="M165" i="19"/>
  <c r="F165" i="19"/>
  <c r="O164" i="19"/>
  <c r="L164" i="19"/>
  <c r="C164" i="19" s="1"/>
  <c r="I164" i="19"/>
  <c r="F164" i="19"/>
  <c r="O163" i="19"/>
  <c r="L163" i="19"/>
  <c r="I163" i="19"/>
  <c r="F163" i="19"/>
  <c r="O162" i="19"/>
  <c r="L162" i="19"/>
  <c r="I162" i="19"/>
  <c r="F162" i="19"/>
  <c r="O161" i="19"/>
  <c r="L161" i="19"/>
  <c r="I161" i="19"/>
  <c r="I160" i="19" s="1"/>
  <c r="F161" i="19"/>
  <c r="O160" i="19"/>
  <c r="N160" i="19"/>
  <c r="M160" i="19"/>
  <c r="K160" i="19"/>
  <c r="J160" i="19"/>
  <c r="G160" i="19"/>
  <c r="F160" i="19"/>
  <c r="E160" i="19"/>
  <c r="D160" i="19"/>
  <c r="O159" i="19"/>
  <c r="L159" i="19"/>
  <c r="I159" i="19"/>
  <c r="F159" i="19"/>
  <c r="O158" i="19"/>
  <c r="L158" i="19"/>
  <c r="I158" i="19"/>
  <c r="F158" i="19"/>
  <c r="O157" i="19"/>
  <c r="L157" i="19"/>
  <c r="I157" i="19"/>
  <c r="F157" i="19"/>
  <c r="O156" i="19"/>
  <c r="L156" i="19"/>
  <c r="I156" i="19"/>
  <c r="F156" i="19"/>
  <c r="O155" i="19"/>
  <c r="L155" i="19"/>
  <c r="I155" i="19"/>
  <c r="F155" i="19"/>
  <c r="O154" i="19"/>
  <c r="L154" i="19"/>
  <c r="I154" i="19"/>
  <c r="F154" i="19"/>
  <c r="O153" i="19"/>
  <c r="L153" i="19"/>
  <c r="I153" i="19"/>
  <c r="F153" i="19"/>
  <c r="O152" i="19"/>
  <c r="L152" i="19"/>
  <c r="I152" i="19"/>
  <c r="F152" i="19"/>
  <c r="F151" i="19" s="1"/>
  <c r="N151" i="19"/>
  <c r="M151" i="19"/>
  <c r="K151" i="19"/>
  <c r="J151" i="19"/>
  <c r="G151" i="19"/>
  <c r="E151" i="19"/>
  <c r="D151" i="19"/>
  <c r="O150" i="19"/>
  <c r="L150" i="19"/>
  <c r="I150" i="19"/>
  <c r="F150" i="19"/>
  <c r="O149" i="19"/>
  <c r="L149" i="19"/>
  <c r="I149" i="19"/>
  <c r="F149" i="19"/>
  <c r="O148" i="19"/>
  <c r="L148" i="19"/>
  <c r="I148" i="19"/>
  <c r="F148" i="19"/>
  <c r="O147" i="19"/>
  <c r="L147" i="19"/>
  <c r="I147" i="19"/>
  <c r="F147" i="19"/>
  <c r="O146" i="19"/>
  <c r="L146" i="19"/>
  <c r="I146" i="19"/>
  <c r="F146" i="19"/>
  <c r="O145" i="19"/>
  <c r="L145" i="19"/>
  <c r="I145" i="19"/>
  <c r="I144" i="19" s="1"/>
  <c r="F145" i="19"/>
  <c r="N144" i="19"/>
  <c r="M144" i="19"/>
  <c r="K144" i="19"/>
  <c r="J144" i="19"/>
  <c r="G144" i="19"/>
  <c r="E144" i="19"/>
  <c r="D144" i="19"/>
  <c r="O143" i="19"/>
  <c r="L143" i="19"/>
  <c r="I143" i="19"/>
  <c r="F143" i="19"/>
  <c r="O142" i="19"/>
  <c r="L142" i="19"/>
  <c r="L141" i="19" s="1"/>
  <c r="I142" i="19"/>
  <c r="I141" i="19" s="1"/>
  <c r="F142" i="19"/>
  <c r="O141" i="19"/>
  <c r="N141" i="19"/>
  <c r="M141" i="19"/>
  <c r="K141" i="19"/>
  <c r="J141" i="19"/>
  <c r="G141" i="19"/>
  <c r="F141" i="19"/>
  <c r="E141" i="19"/>
  <c r="D141" i="19"/>
  <c r="O140" i="19"/>
  <c r="L140" i="19"/>
  <c r="I140" i="19"/>
  <c r="F140" i="19"/>
  <c r="O139" i="19"/>
  <c r="L139" i="19"/>
  <c r="I139" i="19"/>
  <c r="F139" i="19"/>
  <c r="O138" i="19"/>
  <c r="L138" i="19"/>
  <c r="I138" i="19"/>
  <c r="F138" i="19"/>
  <c r="O137" i="19"/>
  <c r="L137" i="19"/>
  <c r="I137" i="19"/>
  <c r="I136" i="19" s="1"/>
  <c r="F137" i="19"/>
  <c r="O136" i="19"/>
  <c r="N136" i="19"/>
  <c r="M136" i="19"/>
  <c r="K136" i="19"/>
  <c r="J136" i="19"/>
  <c r="G136" i="19"/>
  <c r="E136" i="19"/>
  <c r="D136" i="19"/>
  <c r="O135" i="19"/>
  <c r="L135" i="19"/>
  <c r="I135" i="19"/>
  <c r="F135" i="19"/>
  <c r="O134" i="19"/>
  <c r="L134" i="19"/>
  <c r="I134" i="19"/>
  <c r="F134" i="19"/>
  <c r="O133" i="19"/>
  <c r="L133" i="19"/>
  <c r="I133" i="19"/>
  <c r="F133" i="19"/>
  <c r="O132" i="19"/>
  <c r="O131" i="19" s="1"/>
  <c r="L132" i="19"/>
  <c r="L131" i="19" s="1"/>
  <c r="I132" i="19"/>
  <c r="F132" i="19"/>
  <c r="F131" i="19" s="1"/>
  <c r="N131" i="19"/>
  <c r="M131" i="19"/>
  <c r="M130" i="19" s="1"/>
  <c r="K131" i="19"/>
  <c r="J131" i="19"/>
  <c r="G131" i="19"/>
  <c r="E131" i="19"/>
  <c r="D131" i="19"/>
  <c r="O129" i="19"/>
  <c r="O128" i="19" s="1"/>
  <c r="L129" i="19"/>
  <c r="I129" i="19"/>
  <c r="I128" i="19" s="1"/>
  <c r="F129" i="19"/>
  <c r="N128" i="19"/>
  <c r="M128" i="19"/>
  <c r="K128" i="19"/>
  <c r="J128" i="19"/>
  <c r="G128" i="19"/>
  <c r="F128" i="19"/>
  <c r="E128" i="19"/>
  <c r="D128" i="19"/>
  <c r="O127" i="19"/>
  <c r="L127" i="19"/>
  <c r="I127" i="19"/>
  <c r="F127" i="19"/>
  <c r="O126" i="19"/>
  <c r="L126" i="19"/>
  <c r="I126" i="19"/>
  <c r="F126" i="19"/>
  <c r="O125" i="19"/>
  <c r="L125" i="19"/>
  <c r="I125" i="19"/>
  <c r="F125" i="19"/>
  <c r="O124" i="19"/>
  <c r="L124" i="19"/>
  <c r="I124" i="19"/>
  <c r="F124" i="19"/>
  <c r="O123" i="19"/>
  <c r="L123" i="19"/>
  <c r="I123" i="19"/>
  <c r="I122" i="19" s="1"/>
  <c r="F123" i="19"/>
  <c r="N122" i="19"/>
  <c r="M122" i="19"/>
  <c r="K122" i="19"/>
  <c r="J122" i="19"/>
  <c r="G122" i="19"/>
  <c r="E122" i="19"/>
  <c r="D122" i="19"/>
  <c r="O121" i="19"/>
  <c r="L121" i="19"/>
  <c r="I121" i="19"/>
  <c r="F121" i="19"/>
  <c r="O120" i="19"/>
  <c r="L120" i="19"/>
  <c r="I120" i="19"/>
  <c r="F120" i="19"/>
  <c r="O119" i="19"/>
  <c r="L119" i="19"/>
  <c r="I119" i="19"/>
  <c r="F119" i="19"/>
  <c r="O118" i="19"/>
  <c r="L118" i="19"/>
  <c r="I118" i="19"/>
  <c r="F118" i="19"/>
  <c r="O117" i="19"/>
  <c r="L117" i="19"/>
  <c r="I117" i="19"/>
  <c r="I116" i="19" s="1"/>
  <c r="F117" i="19"/>
  <c r="O116" i="19"/>
  <c r="N116" i="19"/>
  <c r="M116" i="19"/>
  <c r="K116" i="19"/>
  <c r="J116" i="19"/>
  <c r="G116" i="19"/>
  <c r="E116" i="19"/>
  <c r="D116" i="19"/>
  <c r="O115" i="19"/>
  <c r="L115" i="19"/>
  <c r="I115" i="19"/>
  <c r="F115" i="19"/>
  <c r="O114" i="19"/>
  <c r="L114" i="19"/>
  <c r="I114" i="19"/>
  <c r="F114" i="19"/>
  <c r="O113" i="19"/>
  <c r="L113" i="19"/>
  <c r="I113" i="19"/>
  <c r="F113" i="19"/>
  <c r="O112" i="19"/>
  <c r="N112" i="19"/>
  <c r="M112" i="19"/>
  <c r="K112" i="19"/>
  <c r="J112" i="19"/>
  <c r="G112" i="19"/>
  <c r="E112" i="19"/>
  <c r="D112" i="19"/>
  <c r="O111" i="19"/>
  <c r="L111" i="19"/>
  <c r="I111" i="19"/>
  <c r="F111" i="19"/>
  <c r="O110" i="19"/>
  <c r="L110" i="19"/>
  <c r="I110" i="19"/>
  <c r="F110" i="19"/>
  <c r="O109" i="19"/>
  <c r="L109" i="19"/>
  <c r="I109" i="19"/>
  <c r="F109" i="19"/>
  <c r="O108" i="19"/>
  <c r="L108" i="19"/>
  <c r="I108" i="19"/>
  <c r="F108" i="19"/>
  <c r="O107" i="19"/>
  <c r="L107" i="19"/>
  <c r="I107" i="19"/>
  <c r="F107" i="19"/>
  <c r="O106" i="19"/>
  <c r="L106" i="19"/>
  <c r="I106" i="19"/>
  <c r="F106" i="19"/>
  <c r="O105" i="19"/>
  <c r="L105" i="19"/>
  <c r="I105" i="19"/>
  <c r="F105" i="19"/>
  <c r="O104" i="19"/>
  <c r="L104" i="19"/>
  <c r="I104" i="19"/>
  <c r="F104" i="19"/>
  <c r="N103" i="19"/>
  <c r="M103" i="19"/>
  <c r="K103" i="19"/>
  <c r="J103" i="19"/>
  <c r="G103" i="19"/>
  <c r="E103" i="19"/>
  <c r="D103" i="19"/>
  <c r="O102" i="19"/>
  <c r="L102" i="19"/>
  <c r="I102" i="19"/>
  <c r="F102" i="19"/>
  <c r="O101" i="19"/>
  <c r="L101" i="19"/>
  <c r="I101" i="19"/>
  <c r="F101" i="19"/>
  <c r="O100" i="19"/>
  <c r="L100" i="19"/>
  <c r="I100" i="19"/>
  <c r="F100" i="19"/>
  <c r="O99" i="19"/>
  <c r="L99" i="19"/>
  <c r="I99" i="19"/>
  <c r="F99" i="19"/>
  <c r="O98" i="19"/>
  <c r="L98" i="19"/>
  <c r="I98" i="19"/>
  <c r="F98" i="19"/>
  <c r="O97" i="19"/>
  <c r="L97" i="19"/>
  <c r="I97" i="19"/>
  <c r="F97" i="19"/>
  <c r="O96" i="19"/>
  <c r="O95" i="19" s="1"/>
  <c r="L96" i="19"/>
  <c r="I96" i="19"/>
  <c r="F96" i="19"/>
  <c r="F95" i="19" s="1"/>
  <c r="N95" i="19"/>
  <c r="M95" i="19"/>
  <c r="K95" i="19"/>
  <c r="J95" i="19"/>
  <c r="G95" i="19"/>
  <c r="E95" i="19"/>
  <c r="D95" i="19"/>
  <c r="O94" i="19"/>
  <c r="L94" i="19"/>
  <c r="I94" i="19"/>
  <c r="F94" i="19"/>
  <c r="O93" i="19"/>
  <c r="L93" i="19"/>
  <c r="I93" i="19"/>
  <c r="F93" i="19"/>
  <c r="O92" i="19"/>
  <c r="L92" i="19"/>
  <c r="I92" i="19"/>
  <c r="F92" i="19"/>
  <c r="O91" i="19"/>
  <c r="L91" i="19"/>
  <c r="I91" i="19"/>
  <c r="F91" i="19"/>
  <c r="O90" i="19"/>
  <c r="L90" i="19"/>
  <c r="I90" i="19"/>
  <c r="I89" i="19" s="1"/>
  <c r="F90" i="19"/>
  <c r="F89" i="19" s="1"/>
  <c r="N89" i="19"/>
  <c r="M89" i="19"/>
  <c r="K89" i="19"/>
  <c r="J89" i="19"/>
  <c r="G89" i="19"/>
  <c r="E89" i="19"/>
  <c r="D89" i="19"/>
  <c r="O88" i="19"/>
  <c r="L88" i="19"/>
  <c r="I88" i="19"/>
  <c r="F88" i="19"/>
  <c r="O87" i="19"/>
  <c r="L87" i="19"/>
  <c r="I87" i="19"/>
  <c r="F87" i="19"/>
  <c r="O86" i="19"/>
  <c r="L86" i="19"/>
  <c r="I86" i="19"/>
  <c r="F86" i="19"/>
  <c r="O85" i="19"/>
  <c r="O84" i="19" s="1"/>
  <c r="L85" i="19"/>
  <c r="L84" i="19" s="1"/>
  <c r="I85" i="19"/>
  <c r="C85" i="19" s="1"/>
  <c r="F85" i="19"/>
  <c r="N84" i="19"/>
  <c r="M84" i="19"/>
  <c r="K84" i="19"/>
  <c r="J84" i="19"/>
  <c r="G84" i="19"/>
  <c r="E84" i="19"/>
  <c r="D84" i="19"/>
  <c r="O82" i="19"/>
  <c r="L82" i="19"/>
  <c r="I82" i="19"/>
  <c r="F82" i="19"/>
  <c r="O81" i="19"/>
  <c r="L81" i="19"/>
  <c r="L80" i="19" s="1"/>
  <c r="I81" i="19"/>
  <c r="I80" i="19" s="1"/>
  <c r="F81" i="19"/>
  <c r="F80" i="19" s="1"/>
  <c r="O80" i="19"/>
  <c r="N80" i="19"/>
  <c r="M80" i="19"/>
  <c r="K80" i="19"/>
  <c r="J80" i="19"/>
  <c r="G80" i="19"/>
  <c r="E80" i="19"/>
  <c r="D80" i="19"/>
  <c r="O79" i="19"/>
  <c r="L79" i="19"/>
  <c r="I79" i="19"/>
  <c r="F79" i="19"/>
  <c r="O78" i="19"/>
  <c r="L78" i="19"/>
  <c r="L77" i="19" s="1"/>
  <c r="I78" i="19"/>
  <c r="I77" i="19" s="1"/>
  <c r="F78" i="19"/>
  <c r="O77" i="19"/>
  <c r="O76" i="19" s="1"/>
  <c r="N77" i="19"/>
  <c r="N76" i="19" s="1"/>
  <c r="M77" i="19"/>
  <c r="K77" i="19"/>
  <c r="J77" i="19"/>
  <c r="J76" i="19" s="1"/>
  <c r="G77" i="19"/>
  <c r="F77" i="19"/>
  <c r="E77" i="19"/>
  <c r="D77" i="19"/>
  <c r="D76" i="19" s="1"/>
  <c r="G76" i="19"/>
  <c r="O74" i="19"/>
  <c r="L74" i="19"/>
  <c r="I74" i="19"/>
  <c r="F74" i="19"/>
  <c r="O73" i="19"/>
  <c r="C73" i="19" s="1"/>
  <c r="L73" i="19"/>
  <c r="I73" i="19"/>
  <c r="F73" i="19"/>
  <c r="O72" i="19"/>
  <c r="L72" i="19"/>
  <c r="I72" i="19"/>
  <c r="F72" i="19"/>
  <c r="O71" i="19"/>
  <c r="L71" i="19"/>
  <c r="I71" i="19"/>
  <c r="F71" i="19"/>
  <c r="O70" i="19"/>
  <c r="L70" i="19"/>
  <c r="L69" i="19" s="1"/>
  <c r="I70" i="19"/>
  <c r="I69" i="19" s="1"/>
  <c r="F70" i="19"/>
  <c r="N69" i="19"/>
  <c r="N67" i="19" s="1"/>
  <c r="M69" i="19"/>
  <c r="M67" i="19" s="1"/>
  <c r="K69" i="19"/>
  <c r="K67" i="19" s="1"/>
  <c r="J69" i="19"/>
  <c r="J67" i="19" s="1"/>
  <c r="G69" i="19"/>
  <c r="G67" i="19" s="1"/>
  <c r="E69" i="19"/>
  <c r="E67" i="19" s="1"/>
  <c r="D69" i="19"/>
  <c r="D67" i="19" s="1"/>
  <c r="O68" i="19"/>
  <c r="L68" i="19"/>
  <c r="L67" i="19" s="1"/>
  <c r="I68" i="19"/>
  <c r="I67" i="19" s="1"/>
  <c r="F68"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C60" i="19" s="1"/>
  <c r="L60" i="19"/>
  <c r="I60" i="19"/>
  <c r="F60" i="19"/>
  <c r="O59" i="19"/>
  <c r="L59" i="19"/>
  <c r="I59" i="19"/>
  <c r="I58" i="19" s="1"/>
  <c r="F59" i="19"/>
  <c r="N58" i="19"/>
  <c r="M58" i="19"/>
  <c r="K58" i="19"/>
  <c r="J58" i="19"/>
  <c r="G58" i="19"/>
  <c r="E58" i="19"/>
  <c r="D58" i="19"/>
  <c r="O57" i="19"/>
  <c r="L57" i="19"/>
  <c r="I57" i="19"/>
  <c r="F57" i="19"/>
  <c r="O56" i="19"/>
  <c r="O55" i="19" s="1"/>
  <c r="L56" i="19"/>
  <c r="I56" i="19"/>
  <c r="F56" i="19"/>
  <c r="F55" i="19" s="1"/>
  <c r="N55" i="19"/>
  <c r="M55" i="19"/>
  <c r="M54" i="19" s="1"/>
  <c r="K55" i="19"/>
  <c r="J55" i="19"/>
  <c r="J54" i="19" s="1"/>
  <c r="J53" i="19" s="1"/>
  <c r="G55" i="19"/>
  <c r="E55" i="19"/>
  <c r="D55" i="19"/>
  <c r="D54" i="19" s="1"/>
  <c r="O47" i="19"/>
  <c r="C47" i="19"/>
  <c r="O46" i="19"/>
  <c r="C46" i="19" s="1"/>
  <c r="N45" i="19"/>
  <c r="M45" i="19"/>
  <c r="L44" i="19"/>
  <c r="L43" i="19" s="1"/>
  <c r="I44" i="19"/>
  <c r="I43" i="19" s="1"/>
  <c r="F44" i="19"/>
  <c r="K43" i="19"/>
  <c r="J43" i="19"/>
  <c r="H43" i="19"/>
  <c r="G43" i="19"/>
  <c r="F43" i="19"/>
  <c r="E43" i="19"/>
  <c r="D43" i="19"/>
  <c r="F42" i="19"/>
  <c r="C42" i="19" s="1"/>
  <c r="E41" i="19"/>
  <c r="D41" i="19"/>
  <c r="L40" i="19"/>
  <c r="C40" i="19" s="1"/>
  <c r="L39" i="19"/>
  <c r="C39" i="19" s="1"/>
  <c r="L38" i="19"/>
  <c r="C38" i="19" s="1"/>
  <c r="L37" i="19"/>
  <c r="C37" i="19" s="1"/>
  <c r="K36" i="19"/>
  <c r="J36" i="19"/>
  <c r="L35" i="19"/>
  <c r="C35" i="19" s="1"/>
  <c r="L34" i="19"/>
  <c r="C34" i="19" s="1"/>
  <c r="K33" i="19"/>
  <c r="J33" i="19"/>
  <c r="L32" i="19"/>
  <c r="L31" i="19" s="1"/>
  <c r="C31" i="19" s="1"/>
  <c r="K31" i="19"/>
  <c r="J31" i="19"/>
  <c r="L30" i="19"/>
  <c r="C30" i="19" s="1"/>
  <c r="L29" i="19"/>
  <c r="C29" i="19" s="1"/>
  <c r="L28" i="19"/>
  <c r="C28" i="19" s="1"/>
  <c r="K27" i="19"/>
  <c r="J27" i="19"/>
  <c r="F25" i="19"/>
  <c r="C25" i="19" s="1"/>
  <c r="I24" i="19"/>
  <c r="F24" i="19"/>
  <c r="O23" i="19"/>
  <c r="L23" i="19"/>
  <c r="I23" i="19"/>
  <c r="F23" i="19"/>
  <c r="O22" i="19"/>
  <c r="O21" i="19" s="1"/>
  <c r="O289" i="19" s="1"/>
  <c r="O288" i="19" s="1"/>
  <c r="L22" i="19"/>
  <c r="I22" i="19"/>
  <c r="I21" i="19" s="1"/>
  <c r="F22" i="19"/>
  <c r="N21" i="19"/>
  <c r="M21" i="19"/>
  <c r="L21" i="19"/>
  <c r="K21" i="19"/>
  <c r="J21" i="19"/>
  <c r="H21" i="19"/>
  <c r="G21" i="19"/>
  <c r="G289" i="19" s="1"/>
  <c r="F21" i="19"/>
  <c r="E21" i="19"/>
  <c r="D21" i="19"/>
  <c r="D289" i="19" l="1"/>
  <c r="D288" i="19" s="1"/>
  <c r="C32" i="19"/>
  <c r="L33" i="19"/>
  <c r="C33" i="19" s="1"/>
  <c r="F41" i="19"/>
  <c r="C41" i="19" s="1"/>
  <c r="O45" i="19"/>
  <c r="C45" i="19" s="1"/>
  <c r="C72" i="19"/>
  <c r="C93" i="19"/>
  <c r="C104" i="19"/>
  <c r="O144" i="19"/>
  <c r="C182" i="19"/>
  <c r="F187" i="19"/>
  <c r="E187" i="19"/>
  <c r="C223" i="19"/>
  <c r="C228" i="19"/>
  <c r="G231" i="19"/>
  <c r="J259" i="19"/>
  <c r="O276" i="19"/>
  <c r="H174" i="19"/>
  <c r="H173" i="19" s="1"/>
  <c r="H204" i="19"/>
  <c r="H195" i="19" s="1"/>
  <c r="C189" i="19"/>
  <c r="E20" i="19"/>
  <c r="G20" i="19"/>
  <c r="C105" i="19"/>
  <c r="C134" i="19"/>
  <c r="C135" i="19"/>
  <c r="C140" i="19"/>
  <c r="C146" i="19"/>
  <c r="C156" i="19"/>
  <c r="C203" i="19"/>
  <c r="C211" i="19"/>
  <c r="G204" i="19"/>
  <c r="G195" i="19" s="1"/>
  <c r="C239" i="19"/>
  <c r="O252" i="19"/>
  <c r="O251" i="19" s="1"/>
  <c r="C271" i="19"/>
  <c r="C275" i="19"/>
  <c r="C296" i="19"/>
  <c r="C297" i="19"/>
  <c r="K289" i="19"/>
  <c r="K288" i="19" s="1"/>
  <c r="K26" i="19"/>
  <c r="K20" i="19" s="1"/>
  <c r="C56" i="19"/>
  <c r="E76" i="19"/>
  <c r="C88" i="19"/>
  <c r="C92" i="19"/>
  <c r="C101" i="19"/>
  <c r="E83" i="19"/>
  <c r="E130" i="19"/>
  <c r="E75" i="19" s="1"/>
  <c r="N174" i="19"/>
  <c r="O216" i="19"/>
  <c r="C244" i="19"/>
  <c r="L246" i="19"/>
  <c r="M270" i="19"/>
  <c r="M269" i="19" s="1"/>
  <c r="C279" i="19"/>
  <c r="C291" i="19"/>
  <c r="H54" i="19"/>
  <c r="H53" i="19" s="1"/>
  <c r="H231" i="19"/>
  <c r="H75" i="19"/>
  <c r="H230" i="19"/>
  <c r="C59" i="19"/>
  <c r="C97" i="19"/>
  <c r="C171" i="19"/>
  <c r="C172" i="19"/>
  <c r="C200" i="19"/>
  <c r="C202" i="19"/>
  <c r="C248" i="19"/>
  <c r="C268" i="19"/>
  <c r="C284" i="19"/>
  <c r="I290" i="19"/>
  <c r="C108" i="19"/>
  <c r="H289" i="19"/>
  <c r="H288" i="19" s="1"/>
  <c r="C65" i="19"/>
  <c r="I103" i="19"/>
  <c r="C120" i="19"/>
  <c r="C124" i="19"/>
  <c r="C143" i="19"/>
  <c r="C152" i="19"/>
  <c r="C153" i="19"/>
  <c r="C177" i="19"/>
  <c r="C185" i="19"/>
  <c r="C208" i="19"/>
  <c r="C253" i="19"/>
  <c r="C254" i="19"/>
  <c r="C24" i="19"/>
  <c r="C148" i="19"/>
  <c r="L187" i="19"/>
  <c r="I55" i="19"/>
  <c r="I54" i="19" s="1"/>
  <c r="I53" i="19" s="1"/>
  <c r="C57" i="19"/>
  <c r="C64" i="19"/>
  <c r="C74" i="19"/>
  <c r="D83" i="19"/>
  <c r="J83" i="19"/>
  <c r="J75" i="19" s="1"/>
  <c r="J52" i="19" s="1"/>
  <c r="N83" i="19"/>
  <c r="C90" i="19"/>
  <c r="C91" i="19"/>
  <c r="O89" i="19"/>
  <c r="C106" i="19"/>
  <c r="C107" i="19"/>
  <c r="I131" i="19"/>
  <c r="C131" i="19" s="1"/>
  <c r="C150" i="19"/>
  <c r="C157" i="19"/>
  <c r="C163" i="19"/>
  <c r="G174" i="19"/>
  <c r="G173" i="19" s="1"/>
  <c r="C176" i="19"/>
  <c r="C183" i="19"/>
  <c r="D187" i="19"/>
  <c r="C201" i="19"/>
  <c r="E204" i="19"/>
  <c r="C207" i="19"/>
  <c r="C212" i="19"/>
  <c r="D204" i="19"/>
  <c r="D195" i="19" s="1"/>
  <c r="C227" i="19"/>
  <c r="C232" i="19"/>
  <c r="J231" i="19"/>
  <c r="N231" i="19"/>
  <c r="K231" i="19"/>
  <c r="K230" i="19" s="1"/>
  <c r="F252" i="19"/>
  <c r="I252" i="19"/>
  <c r="I251" i="19" s="1"/>
  <c r="L264" i="19"/>
  <c r="L259" i="19" s="1"/>
  <c r="N270" i="19"/>
  <c r="N269" i="19" s="1"/>
  <c r="F283" i="19"/>
  <c r="C292" i="19"/>
  <c r="L290" i="19"/>
  <c r="L184" i="19"/>
  <c r="C184" i="19" s="1"/>
  <c r="J289" i="19"/>
  <c r="J288" i="19" s="1"/>
  <c r="N289" i="19"/>
  <c r="N288" i="19" s="1"/>
  <c r="L27" i="19"/>
  <c r="C27" i="19" s="1"/>
  <c r="C66" i="19"/>
  <c r="F76" i="19"/>
  <c r="K76" i="19"/>
  <c r="K75" i="19" s="1"/>
  <c r="C78" i="19"/>
  <c r="C79" i="19"/>
  <c r="C100" i="19"/>
  <c r="M83" i="19"/>
  <c r="C114" i="19"/>
  <c r="C121" i="19"/>
  <c r="C126" i="19"/>
  <c r="C127" i="19"/>
  <c r="C133" i="19"/>
  <c r="N130" i="19"/>
  <c r="C155" i="19"/>
  <c r="C178" i="19"/>
  <c r="C181" i="19"/>
  <c r="C186" i="19"/>
  <c r="C209" i="19"/>
  <c r="C210" i="19"/>
  <c r="C229" i="19"/>
  <c r="I235" i="19"/>
  <c r="C243" i="19"/>
  <c r="C250" i="19"/>
  <c r="C257" i="19"/>
  <c r="O260" i="19"/>
  <c r="C278" i="19"/>
  <c r="L289" i="19"/>
  <c r="L288" i="19" s="1"/>
  <c r="M53" i="19"/>
  <c r="I84" i="19"/>
  <c r="I260" i="19"/>
  <c r="I259" i="19" s="1"/>
  <c r="O270" i="19"/>
  <c r="O269" i="19" s="1"/>
  <c r="E269" i="19"/>
  <c r="F20" i="19"/>
  <c r="J26" i="19"/>
  <c r="J20" i="19" s="1"/>
  <c r="E54" i="19"/>
  <c r="E53" i="19" s="1"/>
  <c r="N20" i="19"/>
  <c r="G288" i="19"/>
  <c r="C23" i="19"/>
  <c r="L36" i="19"/>
  <c r="C36" i="19" s="1"/>
  <c r="C43" i="19"/>
  <c r="G54" i="19"/>
  <c r="G53" i="19" s="1"/>
  <c r="K54" i="19"/>
  <c r="K53" i="19" s="1"/>
  <c r="N54" i="19"/>
  <c r="N53" i="19" s="1"/>
  <c r="O58" i="19"/>
  <c r="O54" i="19" s="1"/>
  <c r="L58" i="19"/>
  <c r="O69" i="19"/>
  <c r="M76" i="19"/>
  <c r="C86" i="19"/>
  <c r="I95" i="19"/>
  <c r="C102" i="19"/>
  <c r="L103" i="19"/>
  <c r="K130" i="19"/>
  <c r="C132" i="19"/>
  <c r="J130" i="19"/>
  <c r="C149" i="19"/>
  <c r="I151" i="19"/>
  <c r="C151" i="19" s="1"/>
  <c r="C158" i="19"/>
  <c r="C159" i="19"/>
  <c r="C170" i="19"/>
  <c r="I179" i="19"/>
  <c r="G187" i="19"/>
  <c r="C215" i="19"/>
  <c r="C219" i="19"/>
  <c r="C224" i="19"/>
  <c r="C245" i="19"/>
  <c r="D231" i="19"/>
  <c r="D230" i="19" s="1"/>
  <c r="C256" i="19"/>
  <c r="C272" i="19"/>
  <c r="K270" i="19"/>
  <c r="K269" i="19" s="1"/>
  <c r="C273" i="19"/>
  <c r="C274" i="19"/>
  <c r="F290" i="19"/>
  <c r="C290" i="19" s="1"/>
  <c r="C295" i="19"/>
  <c r="C80" i="19"/>
  <c r="L76" i="19"/>
  <c r="C87" i="19"/>
  <c r="F84" i="19"/>
  <c r="C96" i="19"/>
  <c r="C123" i="19"/>
  <c r="F122" i="19"/>
  <c r="C167" i="19"/>
  <c r="L166" i="19"/>
  <c r="L165" i="19" s="1"/>
  <c r="C298" i="19"/>
  <c r="C81" i="19"/>
  <c r="C109" i="19"/>
  <c r="I112" i="19"/>
  <c r="E289" i="19"/>
  <c r="E288" i="19" s="1"/>
  <c r="O20" i="19"/>
  <c r="C22" i="19"/>
  <c r="C44" i="19"/>
  <c r="L55" i="19"/>
  <c r="L54" i="19" s="1"/>
  <c r="L53" i="19" s="1"/>
  <c r="C61" i="19"/>
  <c r="C77" i="19"/>
  <c r="I76" i="19"/>
  <c r="C76" i="19" s="1"/>
  <c r="C82" i="19"/>
  <c r="K83" i="19"/>
  <c r="L89" i="19"/>
  <c r="C89" i="19" s="1"/>
  <c r="C94" i="19"/>
  <c r="C98" i="19"/>
  <c r="C99" i="19"/>
  <c r="O103" i="19"/>
  <c r="C110" i="19"/>
  <c r="C111" i="19"/>
  <c r="C113" i="19"/>
  <c r="L112" i="19"/>
  <c r="C118" i="19"/>
  <c r="C119" i="19"/>
  <c r="F116" i="19"/>
  <c r="C129" i="19"/>
  <c r="L128" i="19"/>
  <c r="C128" i="19" s="1"/>
  <c r="C141" i="19"/>
  <c r="C142" i="19"/>
  <c r="L144" i="19"/>
  <c r="C145" i="19"/>
  <c r="O151" i="19"/>
  <c r="C169" i="19"/>
  <c r="N173" i="19"/>
  <c r="O179" i="19"/>
  <c r="O174" i="19" s="1"/>
  <c r="O173" i="19" s="1"/>
  <c r="F198" i="19"/>
  <c r="C199" i="19"/>
  <c r="I20" i="19"/>
  <c r="M20" i="19"/>
  <c r="M289" i="19"/>
  <c r="M288" i="19" s="1"/>
  <c r="C115" i="19"/>
  <c r="F112" i="19"/>
  <c r="L116" i="19"/>
  <c r="C117" i="19"/>
  <c r="O130" i="19"/>
  <c r="C147" i="19"/>
  <c r="F144" i="19"/>
  <c r="C240" i="19"/>
  <c r="L238" i="19"/>
  <c r="C267" i="19"/>
  <c r="F264" i="19"/>
  <c r="C21" i="19"/>
  <c r="F289" i="19"/>
  <c r="F58" i="19"/>
  <c r="L95" i="19"/>
  <c r="C95" i="19" s="1"/>
  <c r="G130" i="19"/>
  <c r="L136" i="19"/>
  <c r="C137" i="19"/>
  <c r="L160" i="19"/>
  <c r="C160" i="19" s="1"/>
  <c r="C161" i="19"/>
  <c r="F174" i="19"/>
  <c r="D53" i="19"/>
  <c r="C62" i="19"/>
  <c r="C63" i="19"/>
  <c r="C68" i="19"/>
  <c r="O67" i="19"/>
  <c r="F69" i="19"/>
  <c r="C69" i="19" s="1"/>
  <c r="C70" i="19"/>
  <c r="C71" i="19"/>
  <c r="N75" i="19"/>
  <c r="G83" i="19"/>
  <c r="G75" i="19" s="1"/>
  <c r="F103" i="19"/>
  <c r="O122" i="19"/>
  <c r="L122" i="19"/>
  <c r="C125" i="19"/>
  <c r="D130" i="19"/>
  <c r="D75" i="19" s="1"/>
  <c r="C138" i="19"/>
  <c r="C139" i="19"/>
  <c r="F136" i="19"/>
  <c r="L151" i="19"/>
  <c r="C154" i="19"/>
  <c r="C162" i="19"/>
  <c r="F246" i="19"/>
  <c r="C247" i="19"/>
  <c r="L270" i="19"/>
  <c r="L269" i="19" s="1"/>
  <c r="C280" i="19"/>
  <c r="C281" i="19"/>
  <c r="D20" i="19"/>
  <c r="H20" i="19"/>
  <c r="C168" i="19"/>
  <c r="M174" i="19"/>
  <c r="M173" i="19" s="1"/>
  <c r="C190" i="19"/>
  <c r="J195" i="19"/>
  <c r="L216" i="19"/>
  <c r="N259" i="19"/>
  <c r="N230" i="19" s="1"/>
  <c r="J270" i="19"/>
  <c r="J269" i="19" s="1"/>
  <c r="L179" i="19"/>
  <c r="C233" i="19"/>
  <c r="I166" i="19"/>
  <c r="I165" i="19" s="1"/>
  <c r="E174" i="19"/>
  <c r="E173" i="19" s="1"/>
  <c r="L175" i="19"/>
  <c r="L174" i="19" s="1"/>
  <c r="L173" i="19" s="1"/>
  <c r="C180" i="19"/>
  <c r="C188" i="19"/>
  <c r="I192" i="19"/>
  <c r="C193" i="19"/>
  <c r="K195" i="19"/>
  <c r="K194" i="19" s="1"/>
  <c r="I196" i="19"/>
  <c r="C197" i="19"/>
  <c r="E195" i="19"/>
  <c r="G230" i="19"/>
  <c r="C236" i="19"/>
  <c r="L235" i="19"/>
  <c r="C241" i="19"/>
  <c r="I238" i="19"/>
  <c r="F251" i="19"/>
  <c r="C263" i="19"/>
  <c r="F260" i="19"/>
  <c r="O264" i="19"/>
  <c r="O259" i="19" s="1"/>
  <c r="C285" i="19"/>
  <c r="I283" i="19"/>
  <c r="I289" i="19" s="1"/>
  <c r="I288" i="19" s="1"/>
  <c r="N195" i="19"/>
  <c r="L196" i="19"/>
  <c r="O198" i="19"/>
  <c r="O196" i="19" s="1"/>
  <c r="F205" i="19"/>
  <c r="C206" i="19"/>
  <c r="O205" i="19"/>
  <c r="O204" i="19" s="1"/>
  <c r="L205" i="19"/>
  <c r="C213" i="19"/>
  <c r="C214" i="19"/>
  <c r="F216" i="19"/>
  <c r="C217" i="19"/>
  <c r="C218" i="19"/>
  <c r="C225" i="19"/>
  <c r="C226" i="19"/>
  <c r="C234" i="19"/>
  <c r="F238" i="19"/>
  <c r="C249" i="19"/>
  <c r="F270" i="19"/>
  <c r="I276" i="19"/>
  <c r="I270" i="19" s="1"/>
  <c r="I269" i="19" s="1"/>
  <c r="C277" i="19"/>
  <c r="C293" i="19"/>
  <c r="C294" i="19"/>
  <c r="I216" i="19"/>
  <c r="I204" i="19" s="1"/>
  <c r="E231" i="19"/>
  <c r="E230" i="19" s="1"/>
  <c r="M231" i="19"/>
  <c r="M230" i="19" s="1"/>
  <c r="C237" i="19"/>
  <c r="C242" i="19"/>
  <c r="O246" i="19"/>
  <c r="O231" i="19" s="1"/>
  <c r="L252" i="19"/>
  <c r="L251" i="19" s="1"/>
  <c r="C258" i="19"/>
  <c r="C261" i="19"/>
  <c r="C262" i="19"/>
  <c r="C265" i="19"/>
  <c r="C266" i="19"/>
  <c r="C282" i="19"/>
  <c r="E194" i="19" l="1"/>
  <c r="H194" i="19"/>
  <c r="F231" i="19"/>
  <c r="J230" i="19"/>
  <c r="J286" i="19" s="1"/>
  <c r="M75" i="19"/>
  <c r="C165" i="19"/>
  <c r="I231" i="19"/>
  <c r="M194" i="19"/>
  <c r="G194" i="19"/>
  <c r="C246" i="19"/>
  <c r="C103" i="19"/>
  <c r="L26" i="19"/>
  <c r="C26" i="19" s="1"/>
  <c r="C179" i="19"/>
  <c r="M52" i="19"/>
  <c r="M51" i="19" s="1"/>
  <c r="M50" i="19" s="1"/>
  <c r="F130" i="19"/>
  <c r="E286" i="19"/>
  <c r="I83" i="19"/>
  <c r="H52" i="19"/>
  <c r="H51" i="19" s="1"/>
  <c r="C289" i="19"/>
  <c r="I130" i="19"/>
  <c r="H286" i="19"/>
  <c r="K52" i="19"/>
  <c r="K51" i="19" s="1"/>
  <c r="K287" i="19" s="1"/>
  <c r="K286" i="19"/>
  <c r="D194" i="19"/>
  <c r="C235" i="19"/>
  <c r="I174" i="19"/>
  <c r="I173" i="19" s="1"/>
  <c r="C276" i="19"/>
  <c r="D286" i="19"/>
  <c r="O83" i="19"/>
  <c r="O75" i="19" s="1"/>
  <c r="L83" i="19"/>
  <c r="L75" i="19" s="1"/>
  <c r="L52" i="19" s="1"/>
  <c r="L204" i="19"/>
  <c r="O195" i="19"/>
  <c r="C112" i="19"/>
  <c r="E52" i="19"/>
  <c r="E51" i="19" s="1"/>
  <c r="E287" i="19" s="1"/>
  <c r="N286" i="19"/>
  <c r="N52" i="19"/>
  <c r="C175" i="19"/>
  <c r="L130" i="19"/>
  <c r="C55" i="19"/>
  <c r="G52" i="19"/>
  <c r="G51" i="19" s="1"/>
  <c r="G286" i="19"/>
  <c r="C270" i="19"/>
  <c r="F269" i="19"/>
  <c r="C198" i="19"/>
  <c r="F196" i="19"/>
  <c r="O230" i="19"/>
  <c r="O194" i="19" s="1"/>
  <c r="C216" i="19"/>
  <c r="L195" i="19"/>
  <c r="C252" i="19"/>
  <c r="C251" i="19"/>
  <c r="C58" i="19"/>
  <c r="F54" i="19"/>
  <c r="F67" i="19"/>
  <c r="C67" i="19" s="1"/>
  <c r="C122" i="19"/>
  <c r="L231" i="19"/>
  <c r="L230" i="19" s="1"/>
  <c r="D52" i="19"/>
  <c r="D51" i="19" s="1"/>
  <c r="C166" i="19"/>
  <c r="F288" i="19"/>
  <c r="C288" i="19" s="1"/>
  <c r="I230" i="19"/>
  <c r="N194" i="19"/>
  <c r="I191" i="19"/>
  <c r="C192" i="19"/>
  <c r="C238" i="19"/>
  <c r="C205" i="19"/>
  <c r="F204" i="19"/>
  <c r="C204" i="19" s="1"/>
  <c r="C283" i="19"/>
  <c r="F259" i="19"/>
  <c r="C259" i="19" s="1"/>
  <c r="C260" i="19"/>
  <c r="I195" i="19"/>
  <c r="I194" i="19" s="1"/>
  <c r="J194" i="19"/>
  <c r="J51" i="19" s="1"/>
  <c r="C136" i="19"/>
  <c r="F173" i="19"/>
  <c r="O53" i="19"/>
  <c r="C264" i="19"/>
  <c r="C144" i="19"/>
  <c r="C116" i="19"/>
  <c r="M286" i="19"/>
  <c r="F83" i="19"/>
  <c r="C84" i="19"/>
  <c r="M287" i="19" l="1"/>
  <c r="L20" i="19"/>
  <c r="C20" i="19" s="1"/>
  <c r="K50" i="19"/>
  <c r="I75" i="19"/>
  <c r="C130" i="19"/>
  <c r="E50" i="19"/>
  <c r="H50" i="19"/>
  <c r="H287" i="19"/>
  <c r="C173" i="19"/>
  <c r="L286" i="19"/>
  <c r="O52" i="19"/>
  <c r="N51" i="19"/>
  <c r="N287" i="19" s="1"/>
  <c r="C174" i="19"/>
  <c r="N50" i="19"/>
  <c r="G287" i="19"/>
  <c r="G50" i="19"/>
  <c r="C83" i="19"/>
  <c r="F75" i="19"/>
  <c r="D287" i="19"/>
  <c r="D50" i="19"/>
  <c r="L194" i="19"/>
  <c r="L51" i="19" s="1"/>
  <c r="F195" i="19"/>
  <c r="C196" i="19"/>
  <c r="O51" i="19"/>
  <c r="C191" i="19"/>
  <c r="I187" i="19"/>
  <c r="C231" i="19"/>
  <c r="C54" i="19"/>
  <c r="F53" i="19"/>
  <c r="J50" i="19"/>
  <c r="J287" i="19"/>
  <c r="F230" i="19"/>
  <c r="C230" i="19" s="1"/>
  <c r="O286" i="19"/>
  <c r="C269" i="19"/>
  <c r="C75" i="19" l="1"/>
  <c r="L50" i="19"/>
  <c r="L287" i="19"/>
  <c r="F286" i="19"/>
  <c r="C187" i="19"/>
  <c r="I286" i="19"/>
  <c r="F194" i="19"/>
  <c r="C194" i="19" s="1"/>
  <c r="C195" i="19"/>
  <c r="I52" i="19"/>
  <c r="I51" i="19" s="1"/>
  <c r="O50" i="19"/>
  <c r="O287" i="19"/>
  <c r="F52" i="19"/>
  <c r="C53" i="19"/>
  <c r="I287" i="19" l="1"/>
  <c r="I50" i="19"/>
  <c r="F51" i="19"/>
  <c r="C52" i="19"/>
  <c r="C286" i="19"/>
  <c r="F287" i="19" l="1"/>
  <c r="C287" i="19" s="1"/>
  <c r="C51" i="19"/>
  <c r="F50" i="19"/>
  <c r="C50" i="19" s="1"/>
  <c r="E313" i="18" l="1"/>
  <c r="G313" i="18" s="1"/>
  <c r="G312" i="18" s="1"/>
  <c r="F312" i="18"/>
  <c r="E306" i="18"/>
  <c r="G306" i="18" s="1"/>
  <c r="G305" i="18"/>
  <c r="G304" i="18" s="1"/>
  <c r="F304" i="18"/>
  <c r="E304" i="18"/>
  <c r="G298" i="18"/>
  <c r="E298" i="18"/>
  <c r="G297" i="18"/>
  <c r="G296" i="18"/>
  <c r="G295" i="18"/>
  <c r="G294" i="18"/>
  <c r="G293" i="18"/>
  <c r="G292" i="18"/>
  <c r="G291" i="18"/>
  <c r="G290" i="18"/>
  <c r="G289" i="18"/>
  <c r="G288" i="18"/>
  <c r="E288" i="18"/>
  <c r="G287" i="18"/>
  <c r="G286" i="18"/>
  <c r="G285" i="18"/>
  <c r="G284" i="18"/>
  <c r="G283" i="18"/>
  <c r="G282" i="18"/>
  <c r="G281" i="18"/>
  <c r="G280" i="18"/>
  <c r="G279" i="18"/>
  <c r="G278" i="18"/>
  <c r="G277" i="18"/>
  <c r="G276" i="18"/>
  <c r="G275" i="18"/>
  <c r="G274" i="18"/>
  <c r="G273" i="18"/>
  <c r="G272" i="18"/>
  <c r="G271" i="18"/>
  <c r="E270" i="18"/>
  <c r="G270" i="18" s="1"/>
  <c r="G269" i="18"/>
  <c r="E268" i="18"/>
  <c r="G268" i="18" s="1"/>
  <c r="G267" i="18"/>
  <c r="E267" i="18"/>
  <c r="G266" i="18"/>
  <c r="G265" i="18"/>
  <c r="G264" i="18"/>
  <c r="E264" i="18"/>
  <c r="G263" i="18"/>
  <c r="G262" i="18"/>
  <c r="G261" i="18"/>
  <c r="G260" i="18"/>
  <c r="G259" i="18"/>
  <c r="G258" i="18"/>
  <c r="G257" i="18"/>
  <c r="G256" i="18"/>
  <c r="G255" i="18"/>
  <c r="G254" i="18"/>
  <c r="G253" i="18"/>
  <c r="G252" i="18"/>
  <c r="E252" i="18"/>
  <c r="G251" i="18"/>
  <c r="G250" i="18"/>
  <c r="G249" i="18"/>
  <c r="G248" i="18"/>
  <c r="G247" i="18"/>
  <c r="G246" i="18"/>
  <c r="G245" i="18"/>
  <c r="G244" i="18"/>
  <c r="G243" i="18"/>
  <c r="G242" i="18"/>
  <c r="G241" i="18"/>
  <c r="G240" i="18"/>
  <c r="F239"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E184" i="18"/>
  <c r="G184" i="18" s="1"/>
  <c r="G183" i="18"/>
  <c r="E183" i="18"/>
  <c r="E182" i="18"/>
  <c r="G182" i="18" s="1"/>
  <c r="G181" i="18"/>
  <c r="G180" i="18"/>
  <c r="G179" i="18"/>
  <c r="G178" i="18"/>
  <c r="G177" i="18"/>
  <c r="E177" i="18"/>
  <c r="E176" i="18"/>
  <c r="G176" i="18" s="1"/>
  <c r="G175" i="18"/>
  <c r="E175" i="18"/>
  <c r="G174" i="18"/>
  <c r="G173" i="18"/>
  <c r="G172" i="18"/>
  <c r="G171" i="18"/>
  <c r="G170" i="18"/>
  <c r="G169" i="18"/>
  <c r="G168" i="18"/>
  <c r="G167" i="18"/>
  <c r="G166" i="18"/>
  <c r="G165" i="18"/>
  <c r="G164" i="18"/>
  <c r="G163" i="18"/>
  <c r="G162" i="18"/>
  <c r="G161" i="18"/>
  <c r="G160" i="18"/>
  <c r="E160" i="18"/>
  <c r="G159" i="18"/>
  <c r="G158" i="18"/>
  <c r="G157" i="18"/>
  <c r="G156" i="18"/>
  <c r="G155" i="18"/>
  <c r="G154" i="18"/>
  <c r="G153" i="18"/>
  <c r="F151" i="18"/>
  <c r="E151" i="18"/>
  <c r="G145" i="18"/>
  <c r="G143" i="18"/>
  <c r="G142" i="18"/>
  <c r="G141" i="18"/>
  <c r="G140" i="18"/>
  <c r="G139" i="18"/>
  <c r="G138" i="18"/>
  <c r="G137" i="18"/>
  <c r="G136" i="18"/>
  <c r="G135" i="18"/>
  <c r="G134" i="18"/>
  <c r="G133" i="18"/>
  <c r="G132" i="18"/>
  <c r="G131" i="18"/>
  <c r="E130" i="18"/>
  <c r="G130" i="18" s="1"/>
  <c r="G129" i="18"/>
  <c r="G128" i="18"/>
  <c r="G127" i="18"/>
  <c r="G126" i="18"/>
  <c r="G125" i="18"/>
  <c r="G124" i="18"/>
  <c r="G123" i="18"/>
  <c r="G122" i="18"/>
  <c r="E122" i="18"/>
  <c r="G121" i="18"/>
  <c r="G120" i="18"/>
  <c r="G119" i="18"/>
  <c r="G118" i="18"/>
  <c r="G117" i="18"/>
  <c r="G116" i="18"/>
  <c r="G115" i="18"/>
  <c r="G114" i="18"/>
  <c r="G113" i="18"/>
  <c r="G112" i="18"/>
  <c r="G111" i="18"/>
  <c r="G110" i="18"/>
  <c r="G109" i="18"/>
  <c r="G108" i="18"/>
  <c r="G107" i="18"/>
  <c r="G106" i="18"/>
  <c r="E106" i="18"/>
  <c r="G105" i="18"/>
  <c r="G104" i="18"/>
  <c r="E104" i="18"/>
  <c r="G103" i="18"/>
  <c r="G102" i="18"/>
  <c r="G101" i="18"/>
  <c r="G100" i="18"/>
  <c r="E100" i="18"/>
  <c r="G99" i="18"/>
  <c r="G98" i="18"/>
  <c r="G97" i="18"/>
  <c r="G96" i="18"/>
  <c r="G95"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E69" i="18"/>
  <c r="G68" i="18"/>
  <c r="G67" i="18"/>
  <c r="G66" i="18"/>
  <c r="G65" i="18"/>
  <c r="G64" i="18"/>
  <c r="G63" i="18"/>
  <c r="G62" i="18"/>
  <c r="E62" i="18"/>
  <c r="G61" i="18"/>
  <c r="G60" i="18"/>
  <c r="G59" i="18"/>
  <c r="G58" i="18"/>
  <c r="G57" i="18"/>
  <c r="G56" i="18"/>
  <c r="G55" i="18"/>
  <c r="G54" i="18"/>
  <c r="G53" i="18"/>
  <c r="G52" i="18"/>
  <c r="G51" i="18"/>
  <c r="G50" i="18"/>
  <c r="G49" i="18"/>
  <c r="G48" i="18"/>
  <c r="G47" i="18"/>
  <c r="G46" i="18"/>
  <c r="G45" i="18"/>
  <c r="G44" i="18"/>
  <c r="G43" i="18"/>
  <c r="G42" i="18"/>
  <c r="G41" i="18"/>
  <c r="E40" i="18"/>
  <c r="G40" i="18" s="1"/>
  <c r="G39" i="18"/>
  <c r="G38" i="18"/>
  <c r="G37" i="18"/>
  <c r="G36" i="18"/>
  <c r="G35" i="18"/>
  <c r="G34" i="18"/>
  <c r="G33" i="18"/>
  <c r="G32" i="18"/>
  <c r="G31" i="18"/>
  <c r="G30" i="18"/>
  <c r="G29" i="18"/>
  <c r="G28" i="18"/>
  <c r="G27" i="18"/>
  <c r="G26" i="18"/>
  <c r="G25" i="18"/>
  <c r="G24" i="18"/>
  <c r="E24" i="18"/>
  <c r="E12" i="18" s="1"/>
  <c r="G23" i="18"/>
  <c r="G22" i="18"/>
  <c r="G21" i="18"/>
  <c r="G20" i="18"/>
  <c r="G19" i="18"/>
  <c r="G18" i="18"/>
  <c r="G17" i="18"/>
  <c r="G16" i="18"/>
  <c r="G15" i="18"/>
  <c r="G14" i="18"/>
  <c r="F12" i="18"/>
  <c r="G12" i="18" l="1"/>
  <c r="G151" i="18"/>
  <c r="G239" i="18"/>
  <c r="E239" i="18"/>
  <c r="E312" i="18"/>
  <c r="O298" i="17" l="1"/>
  <c r="L298" i="17"/>
  <c r="I298" i="17"/>
  <c r="F298" i="17"/>
  <c r="O297" i="17"/>
  <c r="L297" i="17"/>
  <c r="I297" i="17"/>
  <c r="F297" i="17"/>
  <c r="O296" i="17"/>
  <c r="L296" i="17"/>
  <c r="I296" i="17"/>
  <c r="F296" i="17"/>
  <c r="O295" i="17"/>
  <c r="L295" i="17"/>
  <c r="I295" i="17"/>
  <c r="F295" i="17"/>
  <c r="O294" i="17"/>
  <c r="L294" i="17"/>
  <c r="I294" i="17"/>
  <c r="F294" i="17"/>
  <c r="O293" i="17"/>
  <c r="L293" i="17"/>
  <c r="I293" i="17"/>
  <c r="F293" i="17"/>
  <c r="O292" i="17"/>
  <c r="L292" i="17"/>
  <c r="I292" i="17"/>
  <c r="F292" i="17"/>
  <c r="O291" i="17"/>
  <c r="L291" i="17"/>
  <c r="I291" i="17"/>
  <c r="F291" i="17"/>
  <c r="N290" i="17"/>
  <c r="M290" i="17"/>
  <c r="K290" i="17"/>
  <c r="J290" i="17"/>
  <c r="H290" i="17"/>
  <c r="G290" i="17"/>
  <c r="E290" i="17"/>
  <c r="D290" i="17"/>
  <c r="O285" i="17"/>
  <c r="L285" i="17"/>
  <c r="I285" i="17"/>
  <c r="F285" i="17"/>
  <c r="O284" i="17"/>
  <c r="L284" i="17"/>
  <c r="L283" i="17" s="1"/>
  <c r="I284" i="17"/>
  <c r="I283" i="17" s="1"/>
  <c r="F284" i="17"/>
  <c r="O283" i="17"/>
  <c r="N283" i="17"/>
  <c r="M283" i="17"/>
  <c r="K283" i="17"/>
  <c r="J283" i="17"/>
  <c r="H283" i="17"/>
  <c r="G283" i="17"/>
  <c r="E283" i="17"/>
  <c r="D283" i="17"/>
  <c r="O282" i="17"/>
  <c r="O281" i="17" s="1"/>
  <c r="L282" i="17"/>
  <c r="L281" i="17" s="1"/>
  <c r="I282" i="17"/>
  <c r="F282" i="17"/>
  <c r="F281" i="17" s="1"/>
  <c r="N281" i="17"/>
  <c r="M281" i="17"/>
  <c r="K281" i="17"/>
  <c r="J281" i="17"/>
  <c r="H281" i="17"/>
  <c r="G281" i="17"/>
  <c r="E281" i="17"/>
  <c r="D281" i="17"/>
  <c r="O280" i="17"/>
  <c r="L280" i="17"/>
  <c r="I280" i="17"/>
  <c r="F280" i="17"/>
  <c r="O279" i="17"/>
  <c r="L279" i="17"/>
  <c r="I279" i="17"/>
  <c r="F279" i="17"/>
  <c r="O278" i="17"/>
  <c r="L278" i="17"/>
  <c r="I278" i="17"/>
  <c r="F278" i="17"/>
  <c r="O277" i="17"/>
  <c r="L277" i="17"/>
  <c r="I277" i="17"/>
  <c r="I276" i="17" s="1"/>
  <c r="F277" i="17"/>
  <c r="N276" i="17"/>
  <c r="M276" i="17"/>
  <c r="K276" i="17"/>
  <c r="J276" i="17"/>
  <c r="H276" i="17"/>
  <c r="H270" i="17" s="1"/>
  <c r="G276" i="17"/>
  <c r="E276" i="17"/>
  <c r="D276" i="17"/>
  <c r="O275" i="17"/>
  <c r="L275" i="17"/>
  <c r="I275" i="17"/>
  <c r="F275" i="17"/>
  <c r="O274" i="17"/>
  <c r="L274" i="17"/>
  <c r="I274" i="17"/>
  <c r="F274" i="17"/>
  <c r="O273" i="17"/>
  <c r="L273" i="17"/>
  <c r="L272" i="17" s="1"/>
  <c r="I273" i="17"/>
  <c r="F273" i="17"/>
  <c r="N272" i="17"/>
  <c r="M272" i="17"/>
  <c r="K272" i="17"/>
  <c r="J272" i="17"/>
  <c r="J270" i="17" s="1"/>
  <c r="J269" i="17" s="1"/>
  <c r="I272" i="17"/>
  <c r="H272" i="17"/>
  <c r="G272" i="17"/>
  <c r="E272" i="17"/>
  <c r="E270" i="17" s="1"/>
  <c r="D272" i="17"/>
  <c r="D270" i="17" s="1"/>
  <c r="O271" i="17"/>
  <c r="L271" i="17"/>
  <c r="I271" i="17"/>
  <c r="F271" i="17"/>
  <c r="K270" i="17"/>
  <c r="K269" i="17" s="1"/>
  <c r="O268" i="17"/>
  <c r="L268" i="17"/>
  <c r="I268" i="17"/>
  <c r="F268" i="17"/>
  <c r="O267" i="17"/>
  <c r="L267" i="17"/>
  <c r="I267" i="17"/>
  <c r="F267" i="17"/>
  <c r="O266" i="17"/>
  <c r="L266" i="17"/>
  <c r="I266" i="17"/>
  <c r="F266" i="17"/>
  <c r="O265" i="17"/>
  <c r="O264" i="17" s="1"/>
  <c r="L265" i="17"/>
  <c r="I265" i="17"/>
  <c r="I264" i="17" s="1"/>
  <c r="F265" i="17"/>
  <c r="N264" i="17"/>
  <c r="M264" i="17"/>
  <c r="K264" i="17"/>
  <c r="J264" i="17"/>
  <c r="H264" i="17"/>
  <c r="G264" i="17"/>
  <c r="E264" i="17"/>
  <c r="D264" i="17"/>
  <c r="O263" i="17"/>
  <c r="L263" i="17"/>
  <c r="I263" i="17"/>
  <c r="F263" i="17"/>
  <c r="O262" i="17"/>
  <c r="L262" i="17"/>
  <c r="I262" i="17"/>
  <c r="F262" i="17"/>
  <c r="O261" i="17"/>
  <c r="L261" i="17"/>
  <c r="I261" i="17"/>
  <c r="I260" i="17" s="1"/>
  <c r="F261" i="17"/>
  <c r="N260" i="17"/>
  <c r="M260" i="17"/>
  <c r="K260" i="17"/>
  <c r="K259" i="17" s="1"/>
  <c r="J260" i="17"/>
  <c r="H260" i="17"/>
  <c r="G260" i="17"/>
  <c r="G259" i="17" s="1"/>
  <c r="E260" i="17"/>
  <c r="E259" i="17" s="1"/>
  <c r="D260" i="17"/>
  <c r="J259" i="17"/>
  <c r="H259" i="17"/>
  <c r="D259" i="17"/>
  <c r="O258" i="17"/>
  <c r="L258" i="17"/>
  <c r="I258" i="17"/>
  <c r="F258" i="17"/>
  <c r="O257" i="17"/>
  <c r="L257" i="17"/>
  <c r="I257" i="17"/>
  <c r="F257" i="17"/>
  <c r="O256" i="17"/>
  <c r="L256" i="17"/>
  <c r="I256" i="17"/>
  <c r="F256" i="17"/>
  <c r="O255" i="17"/>
  <c r="L255" i="17"/>
  <c r="I255" i="17"/>
  <c r="F255" i="17"/>
  <c r="O254" i="17"/>
  <c r="L254" i="17"/>
  <c r="I254" i="17"/>
  <c r="F254" i="17"/>
  <c r="O253" i="17"/>
  <c r="L253" i="17"/>
  <c r="I253" i="17"/>
  <c r="I252" i="17" s="1"/>
  <c r="I251" i="17" s="1"/>
  <c r="F253" i="17"/>
  <c r="N252" i="17"/>
  <c r="M252" i="17"/>
  <c r="M251" i="17" s="1"/>
  <c r="K252" i="17"/>
  <c r="J252" i="17"/>
  <c r="H252" i="17"/>
  <c r="H251" i="17" s="1"/>
  <c r="G252" i="17"/>
  <c r="G251" i="17" s="1"/>
  <c r="E252" i="17"/>
  <c r="E251" i="17" s="1"/>
  <c r="D252" i="17"/>
  <c r="D251" i="17" s="1"/>
  <c r="N251" i="17"/>
  <c r="K251" i="17"/>
  <c r="J251" i="17"/>
  <c r="O250" i="17"/>
  <c r="L250" i="17"/>
  <c r="I250" i="17"/>
  <c r="F250" i="17"/>
  <c r="O249" i="17"/>
  <c r="L249" i="17"/>
  <c r="I249" i="17"/>
  <c r="F249" i="17"/>
  <c r="O248" i="17"/>
  <c r="L248" i="17"/>
  <c r="I248" i="17"/>
  <c r="F248" i="17"/>
  <c r="O247" i="17"/>
  <c r="L247" i="17"/>
  <c r="L246" i="17" s="1"/>
  <c r="I247" i="17"/>
  <c r="F247"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O238" i="17" s="1"/>
  <c r="L239" i="17"/>
  <c r="I239" i="17"/>
  <c r="F239" i="17"/>
  <c r="N238" i="17"/>
  <c r="M238" i="17"/>
  <c r="K238" i="17"/>
  <c r="J238" i="17"/>
  <c r="H238" i="17"/>
  <c r="G238" i="17"/>
  <c r="E238" i="17"/>
  <c r="D238" i="17"/>
  <c r="O237" i="17"/>
  <c r="L237" i="17"/>
  <c r="I237" i="17"/>
  <c r="F237" i="17"/>
  <c r="O236" i="17"/>
  <c r="O235" i="17" s="1"/>
  <c r="L236" i="17"/>
  <c r="L235" i="17" s="1"/>
  <c r="I236" i="17"/>
  <c r="F236" i="17"/>
  <c r="F235" i="17" s="1"/>
  <c r="N235" i="17"/>
  <c r="M235" i="17"/>
  <c r="K235" i="17"/>
  <c r="J235" i="17"/>
  <c r="H235" i="17"/>
  <c r="G235" i="17"/>
  <c r="E235" i="17"/>
  <c r="D235" i="17"/>
  <c r="O234" i="17"/>
  <c r="O233" i="17" s="1"/>
  <c r="L234" i="17"/>
  <c r="L233" i="17" s="1"/>
  <c r="I234" i="17"/>
  <c r="I233" i="17" s="1"/>
  <c r="F234" i="17"/>
  <c r="N233" i="17"/>
  <c r="M233" i="17"/>
  <c r="K233" i="17"/>
  <c r="J233" i="17"/>
  <c r="H233" i="17"/>
  <c r="G233" i="17"/>
  <c r="F233" i="17"/>
  <c r="E233" i="17"/>
  <c r="E231" i="17" s="1"/>
  <c r="D233" i="17"/>
  <c r="O232" i="17"/>
  <c r="L232" i="17"/>
  <c r="I232" i="17"/>
  <c r="F232" i="17"/>
  <c r="M231" i="17"/>
  <c r="O229" i="17"/>
  <c r="L229" i="17"/>
  <c r="I229" i="17"/>
  <c r="F229" i="17"/>
  <c r="O228" i="17"/>
  <c r="L228" i="17"/>
  <c r="L227" i="17" s="1"/>
  <c r="I228" i="17"/>
  <c r="I227" i="17" s="1"/>
  <c r="F228" i="17"/>
  <c r="F227" i="17" s="1"/>
  <c r="O227" i="17"/>
  <c r="N227" i="17"/>
  <c r="M227" i="17"/>
  <c r="K227" i="17"/>
  <c r="J227" i="17"/>
  <c r="H227" i="17"/>
  <c r="G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O218" i="17"/>
  <c r="L218" i="17"/>
  <c r="I218" i="17"/>
  <c r="F218" i="17"/>
  <c r="O217" i="17"/>
  <c r="L217" i="17"/>
  <c r="I217" i="17"/>
  <c r="F217" i="17"/>
  <c r="N216" i="17"/>
  <c r="M216" i="17"/>
  <c r="K216" i="17"/>
  <c r="J216" i="17"/>
  <c r="H216" i="17"/>
  <c r="G216" i="17"/>
  <c r="E216" i="17"/>
  <c r="D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O209" i="17"/>
  <c r="L209" i="17"/>
  <c r="I209" i="17"/>
  <c r="F209" i="17"/>
  <c r="O208" i="17"/>
  <c r="L208" i="17"/>
  <c r="I208" i="17"/>
  <c r="F208" i="17"/>
  <c r="O207" i="17"/>
  <c r="L207" i="17"/>
  <c r="I207" i="17"/>
  <c r="F207" i="17"/>
  <c r="O206" i="17"/>
  <c r="L206" i="17"/>
  <c r="L205" i="17" s="1"/>
  <c r="I206" i="17"/>
  <c r="F206" i="17"/>
  <c r="N205" i="17"/>
  <c r="M205" i="17"/>
  <c r="K205" i="17"/>
  <c r="K204" i="17" s="1"/>
  <c r="J205" i="17"/>
  <c r="H205" i="17"/>
  <c r="H204" i="17" s="1"/>
  <c r="G205" i="17"/>
  <c r="E205" i="17"/>
  <c r="D205" i="17"/>
  <c r="D204" i="17" s="1"/>
  <c r="G204" i="17"/>
  <c r="O203" i="17"/>
  <c r="L203" i="17"/>
  <c r="I203" i="17"/>
  <c r="F203" i="17"/>
  <c r="O202" i="17"/>
  <c r="L202" i="17"/>
  <c r="I202" i="17"/>
  <c r="F202" i="17"/>
  <c r="O201" i="17"/>
  <c r="L201" i="17"/>
  <c r="I201" i="17"/>
  <c r="F201" i="17"/>
  <c r="C201" i="17" s="1"/>
  <c r="O200" i="17"/>
  <c r="L200" i="17"/>
  <c r="I200" i="17"/>
  <c r="F200" i="17"/>
  <c r="O199" i="17"/>
  <c r="L199" i="17"/>
  <c r="L198" i="17" s="1"/>
  <c r="I199" i="17"/>
  <c r="F199" i="17"/>
  <c r="F198" i="17" s="1"/>
  <c r="O198" i="17"/>
  <c r="N198" i="17"/>
  <c r="M198" i="17"/>
  <c r="K198" i="17"/>
  <c r="K196" i="17" s="1"/>
  <c r="J198" i="17"/>
  <c r="H198" i="17"/>
  <c r="H196" i="17" s="1"/>
  <c r="G198" i="17"/>
  <c r="G196" i="17" s="1"/>
  <c r="E198" i="17"/>
  <c r="E196" i="17" s="1"/>
  <c r="D198" i="17"/>
  <c r="D196" i="17" s="1"/>
  <c r="O197" i="17"/>
  <c r="L197" i="17"/>
  <c r="I197" i="17"/>
  <c r="F197" i="17"/>
  <c r="N196" i="17"/>
  <c r="M196" i="17"/>
  <c r="J196" i="17"/>
  <c r="O193" i="17"/>
  <c r="L193" i="17"/>
  <c r="I193" i="17"/>
  <c r="F193" i="17"/>
  <c r="O192" i="17"/>
  <c r="O191" i="17" s="1"/>
  <c r="N192" i="17"/>
  <c r="M192" i="17"/>
  <c r="M191" i="17" s="1"/>
  <c r="L192" i="17"/>
  <c r="L191" i="17" s="1"/>
  <c r="K192" i="17"/>
  <c r="J192" i="17"/>
  <c r="J191" i="17" s="1"/>
  <c r="I192" i="17"/>
  <c r="I191" i="17" s="1"/>
  <c r="H192" i="17"/>
  <c r="H191" i="17" s="1"/>
  <c r="H187" i="17" s="1"/>
  <c r="G192" i="17"/>
  <c r="G191" i="17" s="1"/>
  <c r="E192" i="17"/>
  <c r="E191" i="17" s="1"/>
  <c r="D192" i="17"/>
  <c r="N191" i="17"/>
  <c r="K191" i="17"/>
  <c r="D191" i="17"/>
  <c r="O190" i="17"/>
  <c r="L190" i="17"/>
  <c r="I190" i="17"/>
  <c r="F190" i="17"/>
  <c r="O189" i="17"/>
  <c r="L189" i="17"/>
  <c r="I189" i="17"/>
  <c r="I188" i="17" s="1"/>
  <c r="I187" i="17" s="1"/>
  <c r="F189" i="17"/>
  <c r="N188" i="17"/>
  <c r="N187" i="17" s="1"/>
  <c r="M188" i="17"/>
  <c r="L188" i="17"/>
  <c r="K188" i="17"/>
  <c r="J188" i="17"/>
  <c r="H188" i="17"/>
  <c r="G188" i="17"/>
  <c r="E188" i="17"/>
  <c r="E187" i="17" s="1"/>
  <c r="D188" i="17"/>
  <c r="O186" i="17"/>
  <c r="L186" i="17"/>
  <c r="I186" i="17"/>
  <c r="F186" i="17"/>
  <c r="C186" i="17" s="1"/>
  <c r="O185" i="17"/>
  <c r="L185" i="17"/>
  <c r="I185" i="17"/>
  <c r="I184" i="17" s="1"/>
  <c r="F185" i="17"/>
  <c r="N184" i="17"/>
  <c r="M184" i="17"/>
  <c r="K184" i="17"/>
  <c r="J184" i="17"/>
  <c r="H184" i="17"/>
  <c r="G184" i="17"/>
  <c r="E184" i="17"/>
  <c r="D184" i="17"/>
  <c r="O183" i="17"/>
  <c r="L183" i="17"/>
  <c r="I183" i="17"/>
  <c r="C183" i="17" s="1"/>
  <c r="F183" i="17"/>
  <c r="O182" i="17"/>
  <c r="L182" i="17"/>
  <c r="I182" i="17"/>
  <c r="F182" i="17"/>
  <c r="O181" i="17"/>
  <c r="L181" i="17"/>
  <c r="I181" i="17"/>
  <c r="F181" i="17"/>
  <c r="O180" i="17"/>
  <c r="L180" i="17"/>
  <c r="I180" i="17"/>
  <c r="F180" i="17"/>
  <c r="N179" i="17"/>
  <c r="M179" i="17"/>
  <c r="K179" i="17"/>
  <c r="J179" i="17"/>
  <c r="H179" i="17"/>
  <c r="G179" i="17"/>
  <c r="E179" i="17"/>
  <c r="D179" i="17"/>
  <c r="O178" i="17"/>
  <c r="L178" i="17"/>
  <c r="I178" i="17"/>
  <c r="F178" i="17"/>
  <c r="O177" i="17"/>
  <c r="L177" i="17"/>
  <c r="I177" i="17"/>
  <c r="F177" i="17"/>
  <c r="O176" i="17"/>
  <c r="L176" i="17"/>
  <c r="L175" i="17" s="1"/>
  <c r="I176" i="17"/>
  <c r="I175" i="17" s="1"/>
  <c r="F176" i="17"/>
  <c r="O175" i="17"/>
  <c r="N175" i="17"/>
  <c r="M175" i="17"/>
  <c r="M174" i="17" s="1"/>
  <c r="M173" i="17" s="1"/>
  <c r="K175" i="17"/>
  <c r="J175" i="17"/>
  <c r="J174" i="17" s="1"/>
  <c r="H175" i="17"/>
  <c r="G175" i="17"/>
  <c r="G174" i="17" s="1"/>
  <c r="G173" i="17" s="1"/>
  <c r="E175" i="17"/>
  <c r="E174" i="17" s="1"/>
  <c r="E173" i="17" s="1"/>
  <c r="D175" i="17"/>
  <c r="D174" i="17" s="1"/>
  <c r="D173" i="17" s="1"/>
  <c r="O172" i="17"/>
  <c r="L172" i="17"/>
  <c r="I172" i="17"/>
  <c r="F172" i="17"/>
  <c r="O171" i="17"/>
  <c r="L171" i="17"/>
  <c r="I171" i="17"/>
  <c r="F171" i="17"/>
  <c r="C171" i="17" s="1"/>
  <c r="O170" i="17"/>
  <c r="L170" i="17"/>
  <c r="I170" i="17"/>
  <c r="F170" i="17"/>
  <c r="O169" i="17"/>
  <c r="L169" i="17"/>
  <c r="I169" i="17"/>
  <c r="F169" i="17"/>
  <c r="O168" i="17"/>
  <c r="L168" i="17"/>
  <c r="I168" i="17"/>
  <c r="F168" i="17"/>
  <c r="O167" i="17"/>
  <c r="O166" i="17" s="1"/>
  <c r="L167" i="17"/>
  <c r="L166" i="17" s="1"/>
  <c r="L165" i="17" s="1"/>
  <c r="I167" i="17"/>
  <c r="F167" i="17"/>
  <c r="F166" i="17" s="1"/>
  <c r="N166" i="17"/>
  <c r="N165" i="17" s="1"/>
  <c r="M166" i="17"/>
  <c r="K166" i="17"/>
  <c r="K165" i="17" s="1"/>
  <c r="J166" i="17"/>
  <c r="J165" i="17" s="1"/>
  <c r="H166" i="17"/>
  <c r="H165" i="17" s="1"/>
  <c r="G166" i="17"/>
  <c r="G165" i="17" s="1"/>
  <c r="E166" i="17"/>
  <c r="E165" i="17" s="1"/>
  <c r="D166" i="17"/>
  <c r="D165" i="17" s="1"/>
  <c r="M165" i="17"/>
  <c r="O164" i="17"/>
  <c r="L164" i="17"/>
  <c r="I164" i="17"/>
  <c r="F164" i="17"/>
  <c r="O163" i="17"/>
  <c r="L163" i="17"/>
  <c r="I163" i="17"/>
  <c r="F163" i="17"/>
  <c r="O162" i="17"/>
  <c r="L162" i="17"/>
  <c r="I162" i="17"/>
  <c r="F162" i="17"/>
  <c r="O161" i="17"/>
  <c r="L161" i="17"/>
  <c r="L160" i="17" s="1"/>
  <c r="I161" i="17"/>
  <c r="I160" i="17" s="1"/>
  <c r="F161" i="17"/>
  <c r="N160" i="17"/>
  <c r="M160" i="17"/>
  <c r="K160" i="17"/>
  <c r="J160" i="17"/>
  <c r="H160" i="17"/>
  <c r="G160" i="17"/>
  <c r="E160" i="17"/>
  <c r="D160" i="17"/>
  <c r="O159" i="17"/>
  <c r="L159" i="17"/>
  <c r="I159" i="17"/>
  <c r="D159" i="17"/>
  <c r="F159" i="17" s="1"/>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L152" i="17"/>
  <c r="I152" i="17"/>
  <c r="F152" i="17"/>
  <c r="F151" i="17" s="1"/>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L144" i="17" s="1"/>
  <c r="I145" i="17"/>
  <c r="F145" i="17"/>
  <c r="N144" i="17"/>
  <c r="M144" i="17"/>
  <c r="K144" i="17"/>
  <c r="J144" i="17"/>
  <c r="H144" i="17"/>
  <c r="G144" i="17"/>
  <c r="E144" i="17"/>
  <c r="D144" i="17"/>
  <c r="O143" i="17"/>
  <c r="L143" i="17"/>
  <c r="I143" i="17"/>
  <c r="F143" i="17"/>
  <c r="O142" i="17"/>
  <c r="L142" i="17"/>
  <c r="L141" i="17" s="1"/>
  <c r="I142" i="17"/>
  <c r="I141" i="17" s="1"/>
  <c r="F142" i="17"/>
  <c r="N141" i="17"/>
  <c r="M141" i="17"/>
  <c r="K141" i="17"/>
  <c r="J141" i="17"/>
  <c r="H141" i="17"/>
  <c r="G141" i="17"/>
  <c r="E141" i="17"/>
  <c r="D141" i="17"/>
  <c r="O140" i="17"/>
  <c r="L140" i="17"/>
  <c r="I140" i="17"/>
  <c r="F140" i="17"/>
  <c r="O139" i="17"/>
  <c r="L139" i="17"/>
  <c r="I139" i="17"/>
  <c r="F139" i="17"/>
  <c r="O138" i="17"/>
  <c r="L138" i="17"/>
  <c r="I138" i="17"/>
  <c r="F138" i="17"/>
  <c r="O137" i="17"/>
  <c r="L137" i="17"/>
  <c r="L136" i="17" s="1"/>
  <c r="I137" i="17"/>
  <c r="I136" i="17" s="1"/>
  <c r="F137" i="17"/>
  <c r="O136" i="17"/>
  <c r="N136" i="17"/>
  <c r="M136" i="17"/>
  <c r="K136" i="17"/>
  <c r="J136" i="17"/>
  <c r="H136" i="17"/>
  <c r="G136" i="17"/>
  <c r="E136" i="17"/>
  <c r="D136" i="17"/>
  <c r="O135" i="17"/>
  <c r="L135" i="17"/>
  <c r="I135" i="17"/>
  <c r="F135" i="17"/>
  <c r="O134" i="17"/>
  <c r="L134" i="17"/>
  <c r="I134" i="17"/>
  <c r="F134" i="17"/>
  <c r="O133" i="17"/>
  <c r="L133" i="17"/>
  <c r="I133" i="17"/>
  <c r="F133" i="17"/>
  <c r="O132" i="17"/>
  <c r="O131" i="17" s="1"/>
  <c r="L132" i="17"/>
  <c r="I132" i="17"/>
  <c r="F132" i="17"/>
  <c r="F131" i="17" s="1"/>
  <c r="N131" i="17"/>
  <c r="M131" i="17"/>
  <c r="M130" i="17" s="1"/>
  <c r="K131" i="17"/>
  <c r="J131" i="17"/>
  <c r="H131" i="17"/>
  <c r="G131" i="17"/>
  <c r="E131" i="17"/>
  <c r="E130" i="17" s="1"/>
  <c r="D131" i="17"/>
  <c r="O129" i="17"/>
  <c r="L129" i="17"/>
  <c r="L128" i="17" s="1"/>
  <c r="I129" i="17"/>
  <c r="I128" i="17" s="1"/>
  <c r="F129" i="17"/>
  <c r="O128" i="17"/>
  <c r="N128" i="17"/>
  <c r="M128" i="17"/>
  <c r="K128" i="17"/>
  <c r="J128" i="17"/>
  <c r="H128" i="17"/>
  <c r="G128" i="17"/>
  <c r="F128" i="17"/>
  <c r="E128" i="17"/>
  <c r="D128" i="17"/>
  <c r="O127" i="17"/>
  <c r="L127" i="17"/>
  <c r="I127" i="17"/>
  <c r="F127" i="17"/>
  <c r="O126" i="17"/>
  <c r="L126" i="17"/>
  <c r="I126" i="17"/>
  <c r="F126" i="17"/>
  <c r="O125" i="17"/>
  <c r="L125" i="17"/>
  <c r="I125" i="17"/>
  <c r="F125" i="17"/>
  <c r="O124" i="17"/>
  <c r="L124" i="17"/>
  <c r="I124" i="17"/>
  <c r="F124" i="17"/>
  <c r="O123" i="17"/>
  <c r="L123" i="17"/>
  <c r="I123" i="17"/>
  <c r="I122" i="17" s="1"/>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I116" i="17" s="1"/>
  <c r="F117" i="17"/>
  <c r="N116" i="17"/>
  <c r="M116" i="17"/>
  <c r="K116" i="17"/>
  <c r="J116" i="17"/>
  <c r="H116" i="17"/>
  <c r="G116" i="17"/>
  <c r="E116" i="17"/>
  <c r="D116" i="17"/>
  <c r="O115" i="17"/>
  <c r="L115" i="17"/>
  <c r="I115" i="17"/>
  <c r="F115" i="17"/>
  <c r="O114" i="17"/>
  <c r="L114" i="17"/>
  <c r="I114" i="17"/>
  <c r="F114" i="17"/>
  <c r="O113" i="17"/>
  <c r="L113" i="17"/>
  <c r="L112" i="17" s="1"/>
  <c r="I113" i="17"/>
  <c r="I112" i="17" s="1"/>
  <c r="F113" i="17"/>
  <c r="O112" i="17"/>
  <c r="N112" i="17"/>
  <c r="M112" i="17"/>
  <c r="K112" i="17"/>
  <c r="J112" i="17"/>
  <c r="H112" i="17"/>
  <c r="G112" i="17"/>
  <c r="E112" i="17"/>
  <c r="D112" i="17"/>
  <c r="O111" i="17"/>
  <c r="L111" i="17"/>
  <c r="I111" i="17"/>
  <c r="F111" i="17"/>
  <c r="O110" i="17"/>
  <c r="L110" i="17"/>
  <c r="I110" i="17"/>
  <c r="F110" i="17"/>
  <c r="O109" i="17"/>
  <c r="L109" i="17"/>
  <c r="I109" i="17"/>
  <c r="F109" i="17"/>
  <c r="O108" i="17"/>
  <c r="L108" i="17"/>
  <c r="I108" i="17"/>
  <c r="F108" i="17"/>
  <c r="O107" i="17"/>
  <c r="L107" i="17"/>
  <c r="I107" i="17"/>
  <c r="F107" i="17"/>
  <c r="O106" i="17"/>
  <c r="L106" i="17"/>
  <c r="I106" i="17"/>
  <c r="F106" i="17"/>
  <c r="O105" i="17"/>
  <c r="L105" i="17"/>
  <c r="I105" i="17"/>
  <c r="F105" i="17"/>
  <c r="O104" i="17"/>
  <c r="O103" i="17" s="1"/>
  <c r="L104" i="17"/>
  <c r="I104" i="17"/>
  <c r="F104" i="17"/>
  <c r="C104" i="17" s="1"/>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I89" i="17" s="1"/>
  <c r="F90" i="17"/>
  <c r="F89" i="17" s="1"/>
  <c r="N89" i="17"/>
  <c r="M89" i="17"/>
  <c r="K89" i="17"/>
  <c r="J89" i="17"/>
  <c r="H89" i="17"/>
  <c r="G89" i="17"/>
  <c r="E89" i="17"/>
  <c r="D89" i="17"/>
  <c r="O88" i="17"/>
  <c r="L88" i="17"/>
  <c r="I88" i="17"/>
  <c r="F88" i="17"/>
  <c r="O87" i="17"/>
  <c r="L87" i="17"/>
  <c r="I87" i="17"/>
  <c r="F87" i="17"/>
  <c r="O86" i="17"/>
  <c r="L86" i="17"/>
  <c r="I86" i="17"/>
  <c r="F86" i="17"/>
  <c r="O85" i="17"/>
  <c r="L85" i="17"/>
  <c r="L84" i="17" s="1"/>
  <c r="I85" i="17"/>
  <c r="F85" i="17"/>
  <c r="O84" i="17"/>
  <c r="N84" i="17"/>
  <c r="M84" i="17"/>
  <c r="K84" i="17"/>
  <c r="J84" i="17"/>
  <c r="H84" i="17"/>
  <c r="G84" i="17"/>
  <c r="E84" i="17"/>
  <c r="D84" i="17"/>
  <c r="O82" i="17"/>
  <c r="L82" i="17"/>
  <c r="I82" i="17"/>
  <c r="F82" i="17"/>
  <c r="O81" i="17"/>
  <c r="O80" i="17" s="1"/>
  <c r="L81" i="17"/>
  <c r="L80" i="17" s="1"/>
  <c r="I81" i="17"/>
  <c r="I80" i="17" s="1"/>
  <c r="F81" i="17"/>
  <c r="N80" i="17"/>
  <c r="M80" i="17"/>
  <c r="K80" i="17"/>
  <c r="J80" i="17"/>
  <c r="H80" i="17"/>
  <c r="G80" i="17"/>
  <c r="F80" i="17"/>
  <c r="E80" i="17"/>
  <c r="D80" i="17"/>
  <c r="O79" i="17"/>
  <c r="L79" i="17"/>
  <c r="I79" i="17"/>
  <c r="F79" i="17"/>
  <c r="O78" i="17"/>
  <c r="L78" i="17"/>
  <c r="L77" i="17" s="1"/>
  <c r="I78" i="17"/>
  <c r="I77" i="17" s="1"/>
  <c r="F78" i="17"/>
  <c r="N77" i="17"/>
  <c r="M77" i="17"/>
  <c r="K77" i="17"/>
  <c r="J77" i="17"/>
  <c r="H77" i="17"/>
  <c r="H76" i="17" s="1"/>
  <c r="G77" i="17"/>
  <c r="E77" i="17"/>
  <c r="D77" i="17"/>
  <c r="O74" i="17"/>
  <c r="L74" i="17"/>
  <c r="I74" i="17"/>
  <c r="F74" i="17"/>
  <c r="O73" i="17"/>
  <c r="L73" i="17"/>
  <c r="I73" i="17"/>
  <c r="F73" i="17"/>
  <c r="O72" i="17"/>
  <c r="L72" i="17"/>
  <c r="I72" i="17"/>
  <c r="F72" i="17"/>
  <c r="O71" i="17"/>
  <c r="L71" i="17"/>
  <c r="I71" i="17"/>
  <c r="F71" i="17"/>
  <c r="C71" i="17"/>
  <c r="O70" i="17"/>
  <c r="L70" i="17"/>
  <c r="I70" i="17"/>
  <c r="F70" i="17"/>
  <c r="N69" i="17"/>
  <c r="M69" i="17"/>
  <c r="M67" i="17" s="1"/>
  <c r="K69" i="17"/>
  <c r="K67" i="17" s="1"/>
  <c r="J69" i="17"/>
  <c r="J67" i="17" s="1"/>
  <c r="H69" i="17"/>
  <c r="H67" i="17" s="1"/>
  <c r="G69" i="17"/>
  <c r="E69" i="17"/>
  <c r="E67" i="17" s="1"/>
  <c r="D69" i="17"/>
  <c r="D67" i="17" s="1"/>
  <c r="O68" i="17"/>
  <c r="L68" i="17"/>
  <c r="I68" i="17"/>
  <c r="F68" i="17"/>
  <c r="C68" i="17" s="1"/>
  <c r="D68" i="17"/>
  <c r="N67" i="17"/>
  <c r="G67" i="17"/>
  <c r="O66" i="17"/>
  <c r="L66" i="17"/>
  <c r="I66" i="17"/>
  <c r="F66" i="17"/>
  <c r="D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L59" i="17"/>
  <c r="I59" i="17"/>
  <c r="I58" i="17" s="1"/>
  <c r="F59" i="17"/>
  <c r="F58" i="17" s="1"/>
  <c r="N58" i="17"/>
  <c r="M58" i="17"/>
  <c r="K58" i="17"/>
  <c r="J58" i="17"/>
  <c r="H58" i="17"/>
  <c r="G58" i="17"/>
  <c r="E58" i="17"/>
  <c r="D58" i="17"/>
  <c r="O57" i="17"/>
  <c r="L57" i="17"/>
  <c r="I57" i="17"/>
  <c r="C57" i="17" s="1"/>
  <c r="F57" i="17"/>
  <c r="O56" i="17"/>
  <c r="O55" i="17" s="1"/>
  <c r="L56" i="17"/>
  <c r="L55" i="17" s="1"/>
  <c r="I56" i="17"/>
  <c r="I55" i="17" s="1"/>
  <c r="F56" i="17"/>
  <c r="N55" i="17"/>
  <c r="N54" i="17" s="1"/>
  <c r="N53" i="17" s="1"/>
  <c r="M55" i="17"/>
  <c r="M54" i="17" s="1"/>
  <c r="K55" i="17"/>
  <c r="J55" i="17"/>
  <c r="H55" i="17"/>
  <c r="H54" i="17" s="1"/>
  <c r="G55" i="17"/>
  <c r="G54" i="17" s="1"/>
  <c r="E55" i="17"/>
  <c r="D55" i="17"/>
  <c r="D54" i="17" s="1"/>
  <c r="O47" i="17"/>
  <c r="C47" i="17" s="1"/>
  <c r="O46" i="17"/>
  <c r="C46" i="17" s="1"/>
  <c r="N45" i="17"/>
  <c r="M45" i="17"/>
  <c r="L44" i="17"/>
  <c r="L43" i="17" s="1"/>
  <c r="I44" i="17"/>
  <c r="I43" i="17" s="1"/>
  <c r="F44" i="17"/>
  <c r="K43" i="17"/>
  <c r="J43" i="17"/>
  <c r="H43" i="17"/>
  <c r="G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K31" i="17"/>
  <c r="J31" i="17"/>
  <c r="L30" i="17"/>
  <c r="C30" i="17" s="1"/>
  <c r="L29" i="17"/>
  <c r="C29" i="17" s="1"/>
  <c r="L28" i="17"/>
  <c r="C28" i="17" s="1"/>
  <c r="K27" i="17"/>
  <c r="J27" i="17"/>
  <c r="F25" i="17"/>
  <c r="C25" i="17" s="1"/>
  <c r="I24" i="17"/>
  <c r="O23" i="17"/>
  <c r="L23" i="17"/>
  <c r="I23" i="17"/>
  <c r="F23" i="17"/>
  <c r="O22" i="17"/>
  <c r="L22" i="17"/>
  <c r="L21" i="17" s="1"/>
  <c r="I22" i="17"/>
  <c r="F22" i="17"/>
  <c r="O21" i="17"/>
  <c r="N21" i="17"/>
  <c r="N289" i="17" s="1"/>
  <c r="M21" i="17"/>
  <c r="M289" i="17" s="1"/>
  <c r="M288" i="17" s="1"/>
  <c r="K21" i="17"/>
  <c r="J21" i="17"/>
  <c r="H21" i="17"/>
  <c r="H289" i="17" s="1"/>
  <c r="G21" i="17"/>
  <c r="G289" i="17" s="1"/>
  <c r="G288" i="17" s="1"/>
  <c r="F21" i="17"/>
  <c r="E21" i="17"/>
  <c r="D21" i="17"/>
  <c r="D289" i="17" s="1"/>
  <c r="M20" i="17"/>
  <c r="C132" i="17" l="1"/>
  <c r="C282" i="17"/>
  <c r="C294" i="17"/>
  <c r="C298" i="17"/>
  <c r="L27" i="17"/>
  <c r="C27" i="17" s="1"/>
  <c r="J26" i="17"/>
  <c r="K26" i="17"/>
  <c r="N76" i="17"/>
  <c r="C124" i="17"/>
  <c r="C169" i="17"/>
  <c r="C170" i="17"/>
  <c r="C237" i="17"/>
  <c r="O272" i="17"/>
  <c r="H174" i="17"/>
  <c r="H173" i="17" s="1"/>
  <c r="C88" i="17"/>
  <c r="N83" i="17"/>
  <c r="C140" i="17"/>
  <c r="C156" i="17"/>
  <c r="L187" i="17"/>
  <c r="O246" i="17"/>
  <c r="C65" i="17"/>
  <c r="C100" i="17"/>
  <c r="C101" i="17"/>
  <c r="C155" i="17"/>
  <c r="C163" i="17"/>
  <c r="C218" i="17"/>
  <c r="H231" i="17"/>
  <c r="C242" i="17"/>
  <c r="N259" i="17"/>
  <c r="L264" i="17"/>
  <c r="G270" i="17"/>
  <c r="G269" i="17" s="1"/>
  <c r="C278" i="17"/>
  <c r="I281" i="17"/>
  <c r="O144" i="17"/>
  <c r="K195" i="17"/>
  <c r="M204" i="17"/>
  <c r="C274" i="17"/>
  <c r="O276" i="17"/>
  <c r="O270" i="17" s="1"/>
  <c r="O269" i="17" s="1"/>
  <c r="C61" i="17"/>
  <c r="C79" i="17"/>
  <c r="C96" i="17"/>
  <c r="C108" i="17"/>
  <c r="L122" i="17"/>
  <c r="C148" i="17"/>
  <c r="O179" i="17"/>
  <c r="J187" i="17"/>
  <c r="K187" i="17"/>
  <c r="C206" i="17"/>
  <c r="C214" i="17"/>
  <c r="C222" i="17"/>
  <c r="N231" i="17"/>
  <c r="C250" i="17"/>
  <c r="C258" i="17"/>
  <c r="C262" i="17"/>
  <c r="K20" i="17"/>
  <c r="G53" i="17"/>
  <c r="O160" i="17"/>
  <c r="D288" i="17"/>
  <c r="C44" i="17"/>
  <c r="J54" i="17"/>
  <c r="C60" i="17"/>
  <c r="G76" i="17"/>
  <c r="I76" i="17"/>
  <c r="J76" i="17"/>
  <c r="C92" i="17"/>
  <c r="L89" i="17"/>
  <c r="C120" i="17"/>
  <c r="C190" i="17"/>
  <c r="D187" i="17"/>
  <c r="G187" i="17"/>
  <c r="C202" i="17"/>
  <c r="C210" i="17"/>
  <c r="C226" i="17"/>
  <c r="E204" i="17"/>
  <c r="C227" i="17"/>
  <c r="J231" i="17"/>
  <c r="C234" i="17"/>
  <c r="C254" i="17"/>
  <c r="C266" i="17"/>
  <c r="N270" i="17"/>
  <c r="N269" i="17" s="1"/>
  <c r="O290" i="17"/>
  <c r="J53" i="17"/>
  <c r="N288" i="17"/>
  <c r="H20" i="17"/>
  <c r="E54" i="17"/>
  <c r="E53" i="17" s="1"/>
  <c r="C62" i="17"/>
  <c r="C63" i="17"/>
  <c r="C64" i="17"/>
  <c r="C74" i="17"/>
  <c r="D76" i="17"/>
  <c r="M76" i="17"/>
  <c r="J83" i="17"/>
  <c r="C91" i="17"/>
  <c r="H83" i="17"/>
  <c r="L95" i="17"/>
  <c r="C107" i="17"/>
  <c r="L116" i="17"/>
  <c r="C121" i="17"/>
  <c r="E83" i="17"/>
  <c r="E75" i="17" s="1"/>
  <c r="E52" i="17" s="1"/>
  <c r="L131" i="17"/>
  <c r="O141" i="17"/>
  <c r="C159" i="17"/>
  <c r="C161" i="17"/>
  <c r="C168" i="17"/>
  <c r="K174" i="17"/>
  <c r="K173" i="17" s="1"/>
  <c r="F184" i="17"/>
  <c r="C185" i="17"/>
  <c r="O184" i="17"/>
  <c r="M187" i="17"/>
  <c r="L196" i="17"/>
  <c r="G195" i="17"/>
  <c r="C203" i="17"/>
  <c r="C219" i="17"/>
  <c r="C221" i="17"/>
  <c r="O231" i="17"/>
  <c r="O252" i="17"/>
  <c r="O251" i="17" s="1"/>
  <c r="L252" i="17"/>
  <c r="L251" i="17" s="1"/>
  <c r="C263" i="17"/>
  <c r="L276" i="17"/>
  <c r="C285" i="17"/>
  <c r="C295" i="17"/>
  <c r="D195" i="17"/>
  <c r="J204" i="17"/>
  <c r="J195" i="17" s="1"/>
  <c r="G20" i="17"/>
  <c r="O45" i="17"/>
  <c r="O20" i="17" s="1"/>
  <c r="K54" i="17"/>
  <c r="K53" i="17" s="1"/>
  <c r="I69" i="17"/>
  <c r="I67" i="17" s="1"/>
  <c r="E76" i="17"/>
  <c r="C82" i="17"/>
  <c r="C93" i="17"/>
  <c r="C94" i="17"/>
  <c r="D83" i="17"/>
  <c r="C111" i="17"/>
  <c r="C126" i="17"/>
  <c r="C127" i="17"/>
  <c r="C128" i="17"/>
  <c r="C142" i="17"/>
  <c r="C143" i="17"/>
  <c r="L151" i="17"/>
  <c r="C157" i="17"/>
  <c r="C181" i="17"/>
  <c r="C207" i="17"/>
  <c r="I216" i="17"/>
  <c r="C223" i="17"/>
  <c r="C224" i="17"/>
  <c r="C225" i="17"/>
  <c r="C228" i="17"/>
  <c r="C229" i="17"/>
  <c r="C232" i="17"/>
  <c r="D231" i="17"/>
  <c r="D230" i="17" s="1"/>
  <c r="H230" i="17"/>
  <c r="C245" i="17"/>
  <c r="C247" i="17"/>
  <c r="C248" i="17"/>
  <c r="L260" i="17"/>
  <c r="C271" i="17"/>
  <c r="I270" i="17"/>
  <c r="I269" i="17" s="1"/>
  <c r="M270" i="17"/>
  <c r="M269" i="17" s="1"/>
  <c r="L76" i="17"/>
  <c r="L179" i="17"/>
  <c r="L174" i="17" s="1"/>
  <c r="N204" i="17"/>
  <c r="N195" i="17" s="1"/>
  <c r="H288" i="17"/>
  <c r="L289" i="17"/>
  <c r="E289" i="17"/>
  <c r="E288" i="17" s="1"/>
  <c r="O289" i="17"/>
  <c r="E20" i="17"/>
  <c r="K289" i="17"/>
  <c r="K288" i="17" s="1"/>
  <c r="F41" i="17"/>
  <c r="C41" i="17" s="1"/>
  <c r="F43" i="17"/>
  <c r="C43" i="17" s="1"/>
  <c r="L58" i="17"/>
  <c r="L54" i="17" s="1"/>
  <c r="L53" i="17" s="1"/>
  <c r="C66" i="17"/>
  <c r="L69" i="17"/>
  <c r="L67" i="17" s="1"/>
  <c r="K76" i="17"/>
  <c r="C114" i="17"/>
  <c r="O116" i="17"/>
  <c r="M83" i="17"/>
  <c r="K130" i="17"/>
  <c r="C135" i="17"/>
  <c r="F141" i="17"/>
  <c r="I144" i="17"/>
  <c r="C150" i="17"/>
  <c r="C152" i="17"/>
  <c r="O151" i="17"/>
  <c r="C167" i="17"/>
  <c r="N174" i="17"/>
  <c r="I179" i="17"/>
  <c r="I174" i="17" s="1"/>
  <c r="I173" i="17" s="1"/>
  <c r="L184" i="17"/>
  <c r="O188" i="17"/>
  <c r="O187" i="17" s="1"/>
  <c r="H195" i="17"/>
  <c r="I205" i="17"/>
  <c r="C211" i="17"/>
  <c r="C212" i="17"/>
  <c r="C213" i="17"/>
  <c r="L216" i="17"/>
  <c r="L204" i="17" s="1"/>
  <c r="I246" i="17"/>
  <c r="C257" i="17"/>
  <c r="E269" i="17"/>
  <c r="C279" i="17"/>
  <c r="C280" i="17"/>
  <c r="D269" i="17"/>
  <c r="H269" i="17"/>
  <c r="C281" i="17"/>
  <c r="J289" i="17"/>
  <c r="J288" i="17" s="1"/>
  <c r="J20" i="17"/>
  <c r="C45" i="17"/>
  <c r="I235" i="17"/>
  <c r="C236" i="17"/>
  <c r="C22" i="17"/>
  <c r="C23" i="17"/>
  <c r="L33" i="17"/>
  <c r="C33" i="17" s="1"/>
  <c r="C56" i="17"/>
  <c r="F55" i="17"/>
  <c r="C72" i="17"/>
  <c r="C73" i="17"/>
  <c r="O77" i="17"/>
  <c r="O76" i="17" s="1"/>
  <c r="C80" i="17"/>
  <c r="C81" i="17"/>
  <c r="F165" i="17"/>
  <c r="I21" i="17"/>
  <c r="C32" i="17"/>
  <c r="L31" i="17"/>
  <c r="C31" i="17" s="1"/>
  <c r="L36" i="17"/>
  <c r="C36" i="17" s="1"/>
  <c r="H53" i="17"/>
  <c r="O58" i="17"/>
  <c r="C58" i="17" s="1"/>
  <c r="C123" i="17"/>
  <c r="F122" i="17"/>
  <c r="C162" i="17"/>
  <c r="F160" i="17"/>
  <c r="C160" i="17" s="1"/>
  <c r="C70" i="17"/>
  <c r="F69" i="17"/>
  <c r="C78" i="17"/>
  <c r="F77" i="17"/>
  <c r="D53" i="17"/>
  <c r="I54" i="17"/>
  <c r="M53" i="17"/>
  <c r="C59" i="17"/>
  <c r="O69" i="17"/>
  <c r="O67" i="17" s="1"/>
  <c r="L103" i="17"/>
  <c r="C115" i="17"/>
  <c r="F112" i="17"/>
  <c r="C112" i="17" s="1"/>
  <c r="C291" i="17"/>
  <c r="L290" i="17"/>
  <c r="L288" i="17" s="1"/>
  <c r="K83" i="17"/>
  <c r="C85" i="17"/>
  <c r="C87" i="17"/>
  <c r="F84" i="17"/>
  <c r="O95" i="17"/>
  <c r="C105" i="17"/>
  <c r="C106" i="17"/>
  <c r="G130" i="17"/>
  <c r="C134" i="17"/>
  <c r="N130" i="17"/>
  <c r="N75" i="17" s="1"/>
  <c r="C149" i="17"/>
  <c r="N173" i="17"/>
  <c r="C182" i="17"/>
  <c r="F179" i="17"/>
  <c r="I204" i="17"/>
  <c r="C249" i="17"/>
  <c r="F246" i="17"/>
  <c r="N20" i="17"/>
  <c r="G83" i="17"/>
  <c r="C86" i="17"/>
  <c r="I84" i="17"/>
  <c r="O89" i="17"/>
  <c r="C98" i="17"/>
  <c r="C99" i="17"/>
  <c r="F95" i="17"/>
  <c r="I103" i="17"/>
  <c r="C110" i="17"/>
  <c r="C118" i="17"/>
  <c r="C119" i="17"/>
  <c r="F116" i="17"/>
  <c r="C125" i="17"/>
  <c r="H130" i="17"/>
  <c r="H75" i="17" s="1"/>
  <c r="H286" i="17" s="1"/>
  <c r="C133" i="17"/>
  <c r="J130" i="17"/>
  <c r="C141" i="17"/>
  <c r="C154" i="17"/>
  <c r="C164" i="17"/>
  <c r="C172" i="17"/>
  <c r="J173" i="17"/>
  <c r="O174" i="17"/>
  <c r="O173" i="17" s="1"/>
  <c r="C200" i="17"/>
  <c r="I198" i="17"/>
  <c r="I196" i="17" s="1"/>
  <c r="C90" i="17"/>
  <c r="C97" i="17"/>
  <c r="I95" i="17"/>
  <c r="C102" i="17"/>
  <c r="C109" i="17"/>
  <c r="O122" i="17"/>
  <c r="D130" i="17"/>
  <c r="D75" i="17" s="1"/>
  <c r="D286" i="17" s="1"/>
  <c r="C138" i="17"/>
  <c r="C139" i="17"/>
  <c r="F136" i="17"/>
  <c r="C136" i="17" s="1"/>
  <c r="C146" i="17"/>
  <c r="C147" i="17"/>
  <c r="F144" i="17"/>
  <c r="C144" i="17" s="1"/>
  <c r="C153" i="17"/>
  <c r="C158" i="17"/>
  <c r="O165" i="17"/>
  <c r="C177" i="17"/>
  <c r="C178" i="17"/>
  <c r="F175" i="17"/>
  <c r="C113" i="17"/>
  <c r="C117" i="17"/>
  <c r="C129" i="17"/>
  <c r="I131" i="17"/>
  <c r="C137" i="17"/>
  <c r="C145" i="17"/>
  <c r="I151" i="17"/>
  <c r="C151" i="17" s="1"/>
  <c r="I166" i="17"/>
  <c r="I165" i="17" s="1"/>
  <c r="C176" i="17"/>
  <c r="C180" i="17"/>
  <c r="C197" i="17"/>
  <c r="F196" i="17"/>
  <c r="D194" i="17"/>
  <c r="C215" i="17"/>
  <c r="C233" i="17"/>
  <c r="K231" i="17"/>
  <c r="K230" i="17" s="1"/>
  <c r="C239" i="17"/>
  <c r="C241" i="17"/>
  <c r="F238" i="17"/>
  <c r="F231" i="17" s="1"/>
  <c r="E230" i="17"/>
  <c r="C253" i="17"/>
  <c r="F252" i="17"/>
  <c r="M259" i="17"/>
  <c r="M230" i="17" s="1"/>
  <c r="C265" i="17"/>
  <c r="F264" i="17"/>
  <c r="C264" i="17" s="1"/>
  <c r="L270" i="17"/>
  <c r="L269" i="17" s="1"/>
  <c r="C273" i="17"/>
  <c r="F272" i="17"/>
  <c r="F103" i="17"/>
  <c r="C189" i="17"/>
  <c r="F188" i="17"/>
  <c r="O196" i="17"/>
  <c r="O205" i="17"/>
  <c r="C217" i="17"/>
  <c r="F216" i="17"/>
  <c r="C216" i="17" s="1"/>
  <c r="O216" i="17"/>
  <c r="J230" i="17"/>
  <c r="G231" i="17"/>
  <c r="G230" i="17" s="1"/>
  <c r="C240" i="17"/>
  <c r="I238" i="17"/>
  <c r="C243" i="17"/>
  <c r="C244" i="17"/>
  <c r="C256" i="17"/>
  <c r="I259" i="17"/>
  <c r="O260" i="17"/>
  <c r="O259" i="17" s="1"/>
  <c r="O230" i="17" s="1"/>
  <c r="L259" i="17"/>
  <c r="C268" i="17"/>
  <c r="C275" i="17"/>
  <c r="F283" i="17"/>
  <c r="C292" i="17"/>
  <c r="C293" i="17"/>
  <c r="F290" i="17"/>
  <c r="C193" i="17"/>
  <c r="F192" i="17"/>
  <c r="E195" i="17"/>
  <c r="E194" i="17" s="1"/>
  <c r="M195" i="17"/>
  <c r="C208" i="17"/>
  <c r="C209" i="17"/>
  <c r="F205" i="17"/>
  <c r="C220" i="17"/>
  <c r="C235" i="17"/>
  <c r="L238" i="17"/>
  <c r="L231" i="17" s="1"/>
  <c r="L230" i="17" s="1"/>
  <c r="C255" i="17"/>
  <c r="C261" i="17"/>
  <c r="F260" i="17"/>
  <c r="C267" i="17"/>
  <c r="C277" i="17"/>
  <c r="F276" i="17"/>
  <c r="C284" i="17"/>
  <c r="I290" i="17"/>
  <c r="C296" i="17"/>
  <c r="C297" i="17"/>
  <c r="O288" i="17"/>
  <c r="C199" i="17"/>
  <c r="C246" i="17" l="1"/>
  <c r="O130" i="17"/>
  <c r="H194" i="17"/>
  <c r="K75" i="17"/>
  <c r="K286" i="17" s="1"/>
  <c r="C116" i="17"/>
  <c r="C89" i="17"/>
  <c r="C179" i="17"/>
  <c r="L173" i="17"/>
  <c r="I130" i="17"/>
  <c r="O83" i="17"/>
  <c r="N230" i="17"/>
  <c r="N194" i="17" s="1"/>
  <c r="K52" i="17"/>
  <c r="C184" i="17"/>
  <c r="J194" i="17"/>
  <c r="L195" i="17"/>
  <c r="L194" i="17" s="1"/>
  <c r="C276" i="17"/>
  <c r="J75" i="17"/>
  <c r="J52" i="17" s="1"/>
  <c r="L83" i="17"/>
  <c r="O54" i="17"/>
  <c r="O53" i="17" s="1"/>
  <c r="I231" i="17"/>
  <c r="I230" i="17" s="1"/>
  <c r="C95" i="17"/>
  <c r="I83" i="17"/>
  <c r="I75" i="17" s="1"/>
  <c r="L130" i="17"/>
  <c r="E51" i="17"/>
  <c r="E50" i="17" s="1"/>
  <c r="M75" i="17"/>
  <c r="M52" i="17" s="1"/>
  <c r="N52" i="17"/>
  <c r="N286" i="17"/>
  <c r="E287" i="17"/>
  <c r="J286" i="17"/>
  <c r="G194" i="17"/>
  <c r="C283" i="17"/>
  <c r="E286" i="17"/>
  <c r="C198" i="17"/>
  <c r="F130" i="17"/>
  <c r="C77" i="17"/>
  <c r="F76" i="17"/>
  <c r="C69" i="17"/>
  <c r="F67" i="17"/>
  <c r="C67" i="17" s="1"/>
  <c r="C122" i="17"/>
  <c r="C192" i="17"/>
  <c r="F191" i="17"/>
  <c r="C191" i="17" s="1"/>
  <c r="C188" i="17"/>
  <c r="C252" i="17"/>
  <c r="F251" i="17"/>
  <c r="C251" i="17" s="1"/>
  <c r="C205" i="17"/>
  <c r="F204" i="17"/>
  <c r="M194" i="17"/>
  <c r="C290" i="17"/>
  <c r="O204" i="17"/>
  <c r="O195" i="17" s="1"/>
  <c r="C103" i="17"/>
  <c r="F270" i="17"/>
  <c r="C272" i="17"/>
  <c r="F174" i="17"/>
  <c r="C175" i="17"/>
  <c r="I195" i="17"/>
  <c r="I194" i="17" s="1"/>
  <c r="G75" i="17"/>
  <c r="G52" i="17" s="1"/>
  <c r="K194" i="17"/>
  <c r="K51" i="17" s="1"/>
  <c r="C131" i="17"/>
  <c r="I53" i="17"/>
  <c r="H52" i="17"/>
  <c r="H51" i="17" s="1"/>
  <c r="C165" i="17"/>
  <c r="C260" i="17"/>
  <c r="F259" i="17"/>
  <c r="C259" i="17" s="1"/>
  <c r="C238" i="17"/>
  <c r="C196" i="17"/>
  <c r="F83" i="17"/>
  <c r="C84" i="17"/>
  <c r="D52" i="17"/>
  <c r="D51" i="17" s="1"/>
  <c r="I289" i="17"/>
  <c r="I288" i="17" s="1"/>
  <c r="I20" i="17"/>
  <c r="C21" i="17"/>
  <c r="C166" i="17"/>
  <c r="O75" i="17"/>
  <c r="C55" i="17"/>
  <c r="F54" i="17"/>
  <c r="L26" i="17"/>
  <c r="F289" i="17"/>
  <c r="M51" i="17" l="1"/>
  <c r="I52" i="17"/>
  <c r="I51" i="17" s="1"/>
  <c r="I287" i="17" s="1"/>
  <c r="N51" i="17"/>
  <c r="N50" i="17" s="1"/>
  <c r="M286" i="17"/>
  <c r="C83" i="17"/>
  <c r="C204" i="17"/>
  <c r="F187" i="17"/>
  <c r="C187" i="17" s="1"/>
  <c r="C231" i="17"/>
  <c r="F230" i="17"/>
  <c r="C230" i="17" s="1"/>
  <c r="O52" i="17"/>
  <c r="O51" i="17" s="1"/>
  <c r="J51" i="17"/>
  <c r="J50" i="17" s="1"/>
  <c r="L75" i="17"/>
  <c r="C130" i="17"/>
  <c r="G286" i="17"/>
  <c r="K50" i="17"/>
  <c r="K287" i="17"/>
  <c r="O194" i="17"/>
  <c r="O286" i="17"/>
  <c r="G51" i="17"/>
  <c r="I286" i="17"/>
  <c r="D50" i="17"/>
  <c r="D24" i="17"/>
  <c r="D287" i="17" s="1"/>
  <c r="C174" i="17"/>
  <c r="F173" i="17"/>
  <c r="C173" i="17" s="1"/>
  <c r="M50" i="17"/>
  <c r="M287" i="17"/>
  <c r="C289" i="17"/>
  <c r="F288" i="17"/>
  <c r="C288" i="17" s="1"/>
  <c r="H287" i="17"/>
  <c r="H50" i="17"/>
  <c r="C26" i="17"/>
  <c r="L20" i="17"/>
  <c r="F195" i="17"/>
  <c r="I50" i="17"/>
  <c r="F269" i="17"/>
  <c r="C270" i="17"/>
  <c r="F75" i="17"/>
  <c r="C76" i="17"/>
  <c r="F53" i="17"/>
  <c r="C54" i="17"/>
  <c r="N287" i="17" l="1"/>
  <c r="J287" i="17"/>
  <c r="L52" i="17"/>
  <c r="L51" i="17" s="1"/>
  <c r="L286" i="17"/>
  <c r="C75" i="17"/>
  <c r="G287" i="17"/>
  <c r="G50" i="17"/>
  <c r="F194" i="17"/>
  <c r="C194" i="17" s="1"/>
  <c r="C195" i="17"/>
  <c r="F24" i="17"/>
  <c r="D20" i="17"/>
  <c r="F52" i="17"/>
  <c r="C53" i="17"/>
  <c r="C269" i="17"/>
  <c r="F286" i="17"/>
  <c r="O50" i="17"/>
  <c r="O287" i="17"/>
  <c r="C286" i="17" l="1"/>
  <c r="L50" i="17"/>
  <c r="L287" i="17"/>
  <c r="C52" i="17"/>
  <c r="F51" i="17"/>
  <c r="C24" i="17"/>
  <c r="F20" i="17"/>
  <c r="C20" i="17" s="1"/>
  <c r="F287" i="17" l="1"/>
  <c r="C287" i="17" s="1"/>
  <c r="C51" i="17"/>
  <c r="F50" i="17"/>
  <c r="C50" i="17" s="1"/>
  <c r="O298" i="16" l="1"/>
  <c r="L298" i="16"/>
  <c r="I298" i="16"/>
  <c r="F298" i="16"/>
  <c r="C298" i="16" s="1"/>
  <c r="O297" i="16"/>
  <c r="L297" i="16"/>
  <c r="I297" i="16"/>
  <c r="F297" i="16"/>
  <c r="O296" i="16"/>
  <c r="L296" i="16"/>
  <c r="I296" i="16"/>
  <c r="F296" i="16"/>
  <c r="O295" i="16"/>
  <c r="L295" i="16"/>
  <c r="I295" i="16"/>
  <c r="F295" i="16"/>
  <c r="O294" i="16"/>
  <c r="L294" i="16"/>
  <c r="I294" i="16"/>
  <c r="F294" i="16"/>
  <c r="C294" i="16" s="1"/>
  <c r="O293" i="16"/>
  <c r="L293" i="16"/>
  <c r="I293" i="16"/>
  <c r="F293" i="16"/>
  <c r="O292" i="16"/>
  <c r="L292" i="16"/>
  <c r="I292" i="16"/>
  <c r="F292" i="16"/>
  <c r="O291" i="16"/>
  <c r="L291" i="16"/>
  <c r="I291" i="16"/>
  <c r="F291" i="16"/>
  <c r="N290" i="16"/>
  <c r="M290" i="16"/>
  <c r="K290" i="16"/>
  <c r="J290" i="16"/>
  <c r="H290" i="16"/>
  <c r="G290" i="16"/>
  <c r="E290" i="16"/>
  <c r="D290" i="16"/>
  <c r="O285" i="16"/>
  <c r="L285" i="16"/>
  <c r="I285" i="16"/>
  <c r="F285" i="16"/>
  <c r="O284" i="16"/>
  <c r="L284" i="16"/>
  <c r="L283" i="16" s="1"/>
  <c r="I284" i="16"/>
  <c r="I283" i="16" s="1"/>
  <c r="F284" i="16"/>
  <c r="O283" i="16"/>
  <c r="N283" i="16"/>
  <c r="M283" i="16"/>
  <c r="K283" i="16"/>
  <c r="J283" i="16"/>
  <c r="H283" i="16"/>
  <c r="G283" i="16"/>
  <c r="E283" i="16"/>
  <c r="D283" i="16"/>
  <c r="O282" i="16"/>
  <c r="O281" i="16" s="1"/>
  <c r="L282" i="16"/>
  <c r="I282" i="16"/>
  <c r="C282" i="16" s="1"/>
  <c r="F282" i="16"/>
  <c r="F281" i="16" s="1"/>
  <c r="N281" i="16"/>
  <c r="M281" i="16"/>
  <c r="L281" i="16"/>
  <c r="K281" i="16"/>
  <c r="J281" i="16"/>
  <c r="H281" i="16"/>
  <c r="G281" i="16"/>
  <c r="E281" i="16"/>
  <c r="D281" i="16"/>
  <c r="O280" i="16"/>
  <c r="L280" i="16"/>
  <c r="I280" i="16"/>
  <c r="F280" i="16"/>
  <c r="O279" i="16"/>
  <c r="L279" i="16"/>
  <c r="I279" i="16"/>
  <c r="F279" i="16"/>
  <c r="O278" i="16"/>
  <c r="L278" i="16"/>
  <c r="I278" i="16"/>
  <c r="F278" i="16"/>
  <c r="O277" i="16"/>
  <c r="L277" i="16"/>
  <c r="I277" i="16"/>
  <c r="I276" i="16" s="1"/>
  <c r="F277" i="16"/>
  <c r="N276" i="16"/>
  <c r="M276" i="16"/>
  <c r="K276" i="16"/>
  <c r="J276" i="16"/>
  <c r="H276" i="16"/>
  <c r="G276" i="16"/>
  <c r="E276" i="16"/>
  <c r="D276" i="16"/>
  <c r="O275" i="16"/>
  <c r="L275" i="16"/>
  <c r="I275" i="16"/>
  <c r="F275" i="16"/>
  <c r="O274" i="16"/>
  <c r="L274" i="16"/>
  <c r="I274" i="16"/>
  <c r="F274" i="16"/>
  <c r="O273" i="16"/>
  <c r="L273" i="16"/>
  <c r="I273" i="16"/>
  <c r="I272" i="16" s="1"/>
  <c r="F273" i="16"/>
  <c r="N272" i="16"/>
  <c r="M272" i="16"/>
  <c r="K272" i="16"/>
  <c r="K270" i="16" s="1"/>
  <c r="K269" i="16" s="1"/>
  <c r="J272" i="16"/>
  <c r="H272" i="16"/>
  <c r="G272" i="16"/>
  <c r="E272" i="16"/>
  <c r="E270" i="16" s="1"/>
  <c r="D272" i="16"/>
  <c r="D270" i="16" s="1"/>
  <c r="O271" i="16"/>
  <c r="L271" i="16"/>
  <c r="I271" i="16"/>
  <c r="F271" i="16"/>
  <c r="O268" i="16"/>
  <c r="L268" i="16"/>
  <c r="I268" i="16"/>
  <c r="F268" i="16"/>
  <c r="O267" i="16"/>
  <c r="L267" i="16"/>
  <c r="I267" i="16"/>
  <c r="F267" i="16"/>
  <c r="O266" i="16"/>
  <c r="L266" i="16"/>
  <c r="I266" i="16"/>
  <c r="F266" i="16"/>
  <c r="O265" i="16"/>
  <c r="L265" i="16"/>
  <c r="I265" i="16"/>
  <c r="I264" i="16" s="1"/>
  <c r="F265" i="16"/>
  <c r="N264" i="16"/>
  <c r="M264" i="16"/>
  <c r="K264" i="16"/>
  <c r="J264" i="16"/>
  <c r="H264" i="16"/>
  <c r="G264" i="16"/>
  <c r="E264" i="16"/>
  <c r="D264" i="16"/>
  <c r="O263" i="16"/>
  <c r="L263" i="16"/>
  <c r="I263" i="16"/>
  <c r="F263" i="16"/>
  <c r="O262" i="16"/>
  <c r="L262" i="16"/>
  <c r="I262" i="16"/>
  <c r="F262" i="16"/>
  <c r="O261" i="16"/>
  <c r="L261" i="16"/>
  <c r="I261" i="16"/>
  <c r="I260" i="16" s="1"/>
  <c r="F261" i="16"/>
  <c r="N260" i="16"/>
  <c r="N259" i="16" s="1"/>
  <c r="M260" i="16"/>
  <c r="K260" i="16"/>
  <c r="J260" i="16"/>
  <c r="J259" i="16" s="1"/>
  <c r="H260" i="16"/>
  <c r="G260" i="16"/>
  <c r="G259" i="16" s="1"/>
  <c r="E260" i="16"/>
  <c r="E259" i="16" s="1"/>
  <c r="D260" i="16"/>
  <c r="D259" i="16" s="1"/>
  <c r="H259"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I252" i="16" s="1"/>
  <c r="I251" i="16" s="1"/>
  <c r="F253" i="16"/>
  <c r="N252" i="16"/>
  <c r="M252" i="16"/>
  <c r="M251" i="16" s="1"/>
  <c r="K252" i="16"/>
  <c r="K251" i="16" s="1"/>
  <c r="J252" i="16"/>
  <c r="J251" i="16" s="1"/>
  <c r="H252" i="16"/>
  <c r="H251" i="16" s="1"/>
  <c r="G252" i="16"/>
  <c r="G251" i="16" s="1"/>
  <c r="E252" i="16"/>
  <c r="E251" i="16" s="1"/>
  <c r="D252" i="16"/>
  <c r="D251" i="16" s="1"/>
  <c r="N251" i="16"/>
  <c r="O250" i="16"/>
  <c r="L250" i="16"/>
  <c r="I250" i="16"/>
  <c r="F250" i="16"/>
  <c r="O249" i="16"/>
  <c r="L249" i="16"/>
  <c r="I249" i="16"/>
  <c r="F249" i="16"/>
  <c r="O248" i="16"/>
  <c r="L248" i="16"/>
  <c r="I248" i="16"/>
  <c r="F248" i="16"/>
  <c r="O247" i="16"/>
  <c r="L247" i="16"/>
  <c r="L246" i="16" s="1"/>
  <c r="I247" i="16"/>
  <c r="F247" i="16"/>
  <c r="F246" i="16" s="1"/>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F240" i="16"/>
  <c r="O239" i="16"/>
  <c r="O238" i="16" s="1"/>
  <c r="L239" i="16"/>
  <c r="I239" i="16"/>
  <c r="F239" i="16"/>
  <c r="N238" i="16"/>
  <c r="M238" i="16"/>
  <c r="K238" i="16"/>
  <c r="J238" i="16"/>
  <c r="H238" i="16"/>
  <c r="G238" i="16"/>
  <c r="E238" i="16"/>
  <c r="D238" i="16"/>
  <c r="O237" i="16"/>
  <c r="L237" i="16"/>
  <c r="I237" i="16"/>
  <c r="F237" i="16"/>
  <c r="O236" i="16"/>
  <c r="L236" i="16"/>
  <c r="L235" i="16" s="1"/>
  <c r="I236" i="16"/>
  <c r="F236" i="16"/>
  <c r="O235" i="16"/>
  <c r="N235" i="16"/>
  <c r="M235" i="16"/>
  <c r="K235" i="16"/>
  <c r="J235" i="16"/>
  <c r="H235" i="16"/>
  <c r="G235" i="16"/>
  <c r="E235" i="16"/>
  <c r="D235" i="16"/>
  <c r="O234" i="16"/>
  <c r="O233" i="16" s="1"/>
  <c r="L234" i="16"/>
  <c r="L233" i="16" s="1"/>
  <c r="I234" i="16"/>
  <c r="I233" i="16" s="1"/>
  <c r="F234" i="16"/>
  <c r="F233" i="16" s="1"/>
  <c r="N233" i="16"/>
  <c r="M233" i="16"/>
  <c r="K233" i="16"/>
  <c r="J233" i="16"/>
  <c r="H233" i="16"/>
  <c r="G233" i="16"/>
  <c r="E233" i="16"/>
  <c r="E231" i="16" s="1"/>
  <c r="D233" i="16"/>
  <c r="O232" i="16"/>
  <c r="L232" i="16"/>
  <c r="I232" i="16"/>
  <c r="F232" i="16"/>
  <c r="O229" i="16"/>
  <c r="L229" i="16"/>
  <c r="I229" i="16"/>
  <c r="F229" i="16"/>
  <c r="O228" i="16"/>
  <c r="L228" i="16"/>
  <c r="L227" i="16" s="1"/>
  <c r="I228" i="16"/>
  <c r="F228" i="16"/>
  <c r="F227" i="16" s="1"/>
  <c r="O227" i="16"/>
  <c r="N227" i="16"/>
  <c r="M227" i="16"/>
  <c r="K227" i="16"/>
  <c r="J227" i="16"/>
  <c r="H227" i="16"/>
  <c r="G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N216" i="16"/>
  <c r="M216" i="16"/>
  <c r="K216" i="16"/>
  <c r="J216" i="16"/>
  <c r="H216" i="16"/>
  <c r="G216" i="16"/>
  <c r="E216" i="16"/>
  <c r="D216" i="16"/>
  <c r="O215" i="16"/>
  <c r="L215" i="16"/>
  <c r="I215" i="16"/>
  <c r="F215" i="16"/>
  <c r="O214" i="16"/>
  <c r="L214" i="16"/>
  <c r="I214" i="16"/>
  <c r="F214" i="16"/>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N205" i="16"/>
  <c r="M205" i="16"/>
  <c r="K205" i="16"/>
  <c r="K204" i="16" s="1"/>
  <c r="J205" i="16"/>
  <c r="H205" i="16"/>
  <c r="G205" i="16"/>
  <c r="E205" i="16"/>
  <c r="D205" i="16"/>
  <c r="D204" i="16" s="1"/>
  <c r="O203" i="16"/>
  <c r="L203" i="16"/>
  <c r="I203" i="16"/>
  <c r="F203" i="16"/>
  <c r="O202" i="16"/>
  <c r="L202" i="16"/>
  <c r="I202" i="16"/>
  <c r="F202" i="16"/>
  <c r="O201" i="16"/>
  <c r="L201" i="16"/>
  <c r="I201" i="16"/>
  <c r="F201" i="16"/>
  <c r="O200" i="16"/>
  <c r="L200" i="16"/>
  <c r="I200" i="16"/>
  <c r="F200" i="16"/>
  <c r="O199" i="16"/>
  <c r="L199" i="16"/>
  <c r="L198" i="16" s="1"/>
  <c r="I199" i="16"/>
  <c r="F199" i="16"/>
  <c r="F198" i="16" s="1"/>
  <c r="O198" i="16"/>
  <c r="N198" i="16"/>
  <c r="M198" i="16"/>
  <c r="K198" i="16"/>
  <c r="K196" i="16" s="1"/>
  <c r="J198" i="16"/>
  <c r="J196" i="16" s="1"/>
  <c r="H198" i="16"/>
  <c r="H196" i="16" s="1"/>
  <c r="G198" i="16"/>
  <c r="G196" i="16" s="1"/>
  <c r="E198" i="16"/>
  <c r="E196" i="16" s="1"/>
  <c r="D198" i="16"/>
  <c r="D196" i="16" s="1"/>
  <c r="O197" i="16"/>
  <c r="L197" i="16"/>
  <c r="I197" i="16"/>
  <c r="F197" i="16"/>
  <c r="N196" i="16"/>
  <c r="M196" i="16"/>
  <c r="O193" i="16"/>
  <c r="L193" i="16"/>
  <c r="L192" i="16" s="1"/>
  <c r="L191" i="16" s="1"/>
  <c r="I193" i="16"/>
  <c r="F193" i="16"/>
  <c r="O192" i="16"/>
  <c r="O191" i="16" s="1"/>
  <c r="N192" i="16"/>
  <c r="N191" i="16" s="1"/>
  <c r="M192" i="16"/>
  <c r="M191" i="16" s="1"/>
  <c r="K192" i="16"/>
  <c r="K191" i="16" s="1"/>
  <c r="J192" i="16"/>
  <c r="J191" i="16" s="1"/>
  <c r="I192" i="16"/>
  <c r="I191" i="16" s="1"/>
  <c r="H192" i="16"/>
  <c r="H191" i="16" s="1"/>
  <c r="G192" i="16"/>
  <c r="E192" i="16"/>
  <c r="E191" i="16" s="1"/>
  <c r="D192" i="16"/>
  <c r="D191" i="16" s="1"/>
  <c r="G191" i="16"/>
  <c r="O190" i="16"/>
  <c r="L190" i="16"/>
  <c r="I190" i="16"/>
  <c r="F190" i="16"/>
  <c r="O189" i="16"/>
  <c r="L189" i="16"/>
  <c r="L188" i="16" s="1"/>
  <c r="I189" i="16"/>
  <c r="I188" i="16" s="1"/>
  <c r="I187" i="16" s="1"/>
  <c r="F189" i="16"/>
  <c r="N188" i="16"/>
  <c r="M188" i="16"/>
  <c r="M187" i="16" s="1"/>
  <c r="K188" i="16"/>
  <c r="J188" i="16"/>
  <c r="H188" i="16"/>
  <c r="G188" i="16"/>
  <c r="E188" i="16"/>
  <c r="D188" i="16"/>
  <c r="O186" i="16"/>
  <c r="L186" i="16"/>
  <c r="I186" i="16"/>
  <c r="F186" i="16"/>
  <c r="O185" i="16"/>
  <c r="O184" i="16" s="1"/>
  <c r="L185" i="16"/>
  <c r="L184" i="16" s="1"/>
  <c r="I185" i="16"/>
  <c r="F185" i="16"/>
  <c r="F184" i="16" s="1"/>
  <c r="N184" i="16"/>
  <c r="M184" i="16"/>
  <c r="K184" i="16"/>
  <c r="J184" i="16"/>
  <c r="H184" i="16"/>
  <c r="G184" i="16"/>
  <c r="E184" i="16"/>
  <c r="D184" i="16"/>
  <c r="O183" i="16"/>
  <c r="L183" i="16"/>
  <c r="I183" i="16"/>
  <c r="F183" i="16"/>
  <c r="O182" i="16"/>
  <c r="L182" i="16"/>
  <c r="I182" i="16"/>
  <c r="F182" i="16"/>
  <c r="O181" i="16"/>
  <c r="L181" i="16"/>
  <c r="I181" i="16"/>
  <c r="F181" i="16"/>
  <c r="O180" i="16"/>
  <c r="L180" i="16"/>
  <c r="I180" i="16"/>
  <c r="F180" i="16"/>
  <c r="N179" i="16"/>
  <c r="M179" i="16"/>
  <c r="K179" i="16"/>
  <c r="J179" i="16"/>
  <c r="H179" i="16"/>
  <c r="G179" i="16"/>
  <c r="E179" i="16"/>
  <c r="D179" i="16"/>
  <c r="O178" i="16"/>
  <c r="L178" i="16"/>
  <c r="I178" i="16"/>
  <c r="F178" i="16"/>
  <c r="O177" i="16"/>
  <c r="L177" i="16"/>
  <c r="I177" i="16"/>
  <c r="F177" i="16"/>
  <c r="O176" i="16"/>
  <c r="L176" i="16"/>
  <c r="I176" i="16"/>
  <c r="F176" i="16"/>
  <c r="N175" i="16"/>
  <c r="M175" i="16"/>
  <c r="M174" i="16" s="1"/>
  <c r="M173" i="16" s="1"/>
  <c r="K175" i="16"/>
  <c r="J175" i="16"/>
  <c r="H175" i="16"/>
  <c r="H174" i="16" s="1"/>
  <c r="G175" i="16"/>
  <c r="G174" i="16" s="1"/>
  <c r="G173" i="16" s="1"/>
  <c r="E175" i="16"/>
  <c r="D175" i="16"/>
  <c r="D174" i="16" s="1"/>
  <c r="N174" i="16"/>
  <c r="N173" i="16" s="1"/>
  <c r="J174" i="16"/>
  <c r="O172" i="16"/>
  <c r="L172" i="16"/>
  <c r="I172" i="16"/>
  <c r="F172" i="16"/>
  <c r="O171" i="16"/>
  <c r="L171" i="16"/>
  <c r="I171" i="16"/>
  <c r="F171" i="16"/>
  <c r="O170" i="16"/>
  <c r="L170" i="16"/>
  <c r="I170" i="16"/>
  <c r="F170" i="16"/>
  <c r="O169" i="16"/>
  <c r="L169" i="16"/>
  <c r="I169" i="16"/>
  <c r="F169" i="16"/>
  <c r="O168" i="16"/>
  <c r="L168" i="16"/>
  <c r="I168" i="16"/>
  <c r="F168" i="16"/>
  <c r="O167" i="16"/>
  <c r="L167" i="16"/>
  <c r="I167" i="16"/>
  <c r="F167" i="16"/>
  <c r="N166" i="16"/>
  <c r="N165" i="16" s="1"/>
  <c r="M166" i="16"/>
  <c r="M165" i="16" s="1"/>
  <c r="K166" i="16"/>
  <c r="K165" i="16" s="1"/>
  <c r="J166" i="16"/>
  <c r="J165" i="16" s="1"/>
  <c r="H166" i="16"/>
  <c r="H165" i="16" s="1"/>
  <c r="G166" i="16"/>
  <c r="G165" i="16" s="1"/>
  <c r="E166" i="16"/>
  <c r="E165" i="16" s="1"/>
  <c r="D166" i="16"/>
  <c r="D165" i="16" s="1"/>
  <c r="O164" i="16"/>
  <c r="L164" i="16"/>
  <c r="I164" i="16"/>
  <c r="F164" i="16"/>
  <c r="O163" i="16"/>
  <c r="L163" i="16"/>
  <c r="I163" i="16"/>
  <c r="F163" i="16"/>
  <c r="O162" i="16"/>
  <c r="L162" i="16"/>
  <c r="I162" i="16"/>
  <c r="F162" i="16"/>
  <c r="O161" i="16"/>
  <c r="O160" i="16" s="1"/>
  <c r="L161" i="16"/>
  <c r="L160" i="16" s="1"/>
  <c r="I161" i="16"/>
  <c r="F161" i="16"/>
  <c r="F160" i="16" s="1"/>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I152" i="16"/>
  <c r="F152"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O146" i="16"/>
  <c r="L146" i="16"/>
  <c r="I146" i="16"/>
  <c r="F146" i="16"/>
  <c r="O145" i="16"/>
  <c r="L145" i="16"/>
  <c r="I145" i="16"/>
  <c r="F145" i="16"/>
  <c r="F144" i="16" s="1"/>
  <c r="N144" i="16"/>
  <c r="M144" i="16"/>
  <c r="K144" i="16"/>
  <c r="J144" i="16"/>
  <c r="H144" i="16"/>
  <c r="G144" i="16"/>
  <c r="E144" i="16"/>
  <c r="D144" i="16"/>
  <c r="O143" i="16"/>
  <c r="L143" i="16"/>
  <c r="I143" i="16"/>
  <c r="F143" i="16"/>
  <c r="O142" i="16"/>
  <c r="L142" i="16"/>
  <c r="L141" i="16" s="1"/>
  <c r="I142" i="16"/>
  <c r="I141" i="16" s="1"/>
  <c r="F142" i="16"/>
  <c r="O141" i="16"/>
  <c r="N141" i="16"/>
  <c r="M141" i="16"/>
  <c r="K141" i="16"/>
  <c r="J141" i="16"/>
  <c r="H141" i="16"/>
  <c r="G141" i="16"/>
  <c r="F141" i="16"/>
  <c r="E141" i="16"/>
  <c r="D141" i="16"/>
  <c r="O140" i="16"/>
  <c r="L140" i="16"/>
  <c r="I140" i="16"/>
  <c r="F140" i="16"/>
  <c r="O139" i="16"/>
  <c r="L139" i="16"/>
  <c r="I139" i="16"/>
  <c r="F139" i="16"/>
  <c r="O138" i="16"/>
  <c r="L138" i="16"/>
  <c r="I138" i="16"/>
  <c r="F138" i="16"/>
  <c r="O137" i="16"/>
  <c r="O136" i="16" s="1"/>
  <c r="L137" i="16"/>
  <c r="I137" i="16"/>
  <c r="F137" i="16"/>
  <c r="N136" i="16"/>
  <c r="M136" i="16"/>
  <c r="K136" i="16"/>
  <c r="J136" i="16"/>
  <c r="H136" i="16"/>
  <c r="G136" i="16"/>
  <c r="E136" i="16"/>
  <c r="D136" i="16"/>
  <c r="O135" i="16"/>
  <c r="L135" i="16"/>
  <c r="I135" i="16"/>
  <c r="F135" i="16"/>
  <c r="O134" i="16"/>
  <c r="L134" i="16"/>
  <c r="I134" i="16"/>
  <c r="F134" i="16"/>
  <c r="O133" i="16"/>
  <c r="L133" i="16"/>
  <c r="I133" i="16"/>
  <c r="F133" i="16"/>
  <c r="C133" i="16" s="1"/>
  <c r="O132" i="16"/>
  <c r="L132" i="16"/>
  <c r="I132" i="16"/>
  <c r="F132" i="16"/>
  <c r="N131" i="16"/>
  <c r="M131" i="16"/>
  <c r="K131" i="16"/>
  <c r="J131" i="16"/>
  <c r="H131" i="16"/>
  <c r="G131" i="16"/>
  <c r="E131" i="16"/>
  <c r="D131" i="16"/>
  <c r="O129" i="16"/>
  <c r="O128" i="16" s="1"/>
  <c r="L129" i="16"/>
  <c r="L128" i="16" s="1"/>
  <c r="I129" i="16"/>
  <c r="F129" i="16"/>
  <c r="F128" i="16" s="1"/>
  <c r="N128" i="16"/>
  <c r="M128" i="16"/>
  <c r="K128" i="16"/>
  <c r="J128" i="16"/>
  <c r="I128" i="16"/>
  <c r="H128" i="16"/>
  <c r="G128" i="16"/>
  <c r="E128" i="16"/>
  <c r="D128" i="16"/>
  <c r="O127" i="16"/>
  <c r="L127" i="16"/>
  <c r="I127" i="16"/>
  <c r="F127" i="16"/>
  <c r="O126" i="16"/>
  <c r="L126" i="16"/>
  <c r="I126" i="16"/>
  <c r="F126" i="16"/>
  <c r="O125" i="16"/>
  <c r="L125" i="16"/>
  <c r="I125" i="16"/>
  <c r="F125" i="16"/>
  <c r="O124" i="16"/>
  <c r="L124" i="16"/>
  <c r="I124" i="16"/>
  <c r="F124" i="16"/>
  <c r="O123" i="16"/>
  <c r="L123" i="16"/>
  <c r="I123" i="16"/>
  <c r="F123" i="16"/>
  <c r="F122" i="16" s="1"/>
  <c r="N122" i="16"/>
  <c r="M122" i="16"/>
  <c r="K122" i="16"/>
  <c r="J122" i="16"/>
  <c r="H122" i="16"/>
  <c r="G122" i="16"/>
  <c r="E122" i="16"/>
  <c r="D122" i="16"/>
  <c r="O121" i="16"/>
  <c r="L121" i="16"/>
  <c r="I121" i="16"/>
  <c r="F121" i="16"/>
  <c r="O120" i="16"/>
  <c r="L120" i="16"/>
  <c r="I120" i="16"/>
  <c r="F120" i="16"/>
  <c r="O119" i="16"/>
  <c r="L119" i="16"/>
  <c r="I119" i="16"/>
  <c r="F119" i="16"/>
  <c r="O118" i="16"/>
  <c r="L118" i="16"/>
  <c r="I118" i="16"/>
  <c r="F118" i="16"/>
  <c r="O117" i="16"/>
  <c r="O116" i="16" s="1"/>
  <c r="L117" i="16"/>
  <c r="L116" i="16" s="1"/>
  <c r="I117" i="16"/>
  <c r="F117" i="16"/>
  <c r="N116" i="16"/>
  <c r="M116" i="16"/>
  <c r="K116" i="16"/>
  <c r="J116" i="16"/>
  <c r="H116" i="16"/>
  <c r="G116" i="16"/>
  <c r="E116" i="16"/>
  <c r="D116" i="16"/>
  <c r="O115" i="16"/>
  <c r="L115" i="16"/>
  <c r="I115" i="16"/>
  <c r="F115" i="16"/>
  <c r="O114" i="16"/>
  <c r="L114" i="16"/>
  <c r="I114" i="16"/>
  <c r="F114" i="16"/>
  <c r="O113" i="16"/>
  <c r="O112" i="16" s="1"/>
  <c r="L113" i="16"/>
  <c r="I113" i="16"/>
  <c r="F113"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O103" i="16" s="1"/>
  <c r="L104" i="16"/>
  <c r="I104" i="16"/>
  <c r="I103" i="16" s="1"/>
  <c r="F104" i="16"/>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N95" i="16"/>
  <c r="M95" i="16"/>
  <c r="K95" i="16"/>
  <c r="J95" i="16"/>
  <c r="H95" i="16"/>
  <c r="G95" i="16"/>
  <c r="E95" i="16"/>
  <c r="D95" i="16"/>
  <c r="O94" i="16"/>
  <c r="L94" i="16"/>
  <c r="I94" i="16"/>
  <c r="F94" i="16"/>
  <c r="O93" i="16"/>
  <c r="L93" i="16"/>
  <c r="I93" i="16"/>
  <c r="F93" i="16"/>
  <c r="O92" i="16"/>
  <c r="L92" i="16"/>
  <c r="I92" i="16"/>
  <c r="F92" i="16"/>
  <c r="O91" i="16"/>
  <c r="L91" i="16"/>
  <c r="I91" i="16"/>
  <c r="F91" i="16"/>
  <c r="O90" i="16"/>
  <c r="L90" i="16"/>
  <c r="I90" i="16"/>
  <c r="I89" i="16" s="1"/>
  <c r="F90" i="16"/>
  <c r="N89" i="16"/>
  <c r="M89" i="16"/>
  <c r="K89" i="16"/>
  <c r="J89" i="16"/>
  <c r="H89" i="16"/>
  <c r="G89" i="16"/>
  <c r="E89" i="16"/>
  <c r="D89" i="16"/>
  <c r="O88" i="16"/>
  <c r="L88" i="16"/>
  <c r="I88" i="16"/>
  <c r="F88" i="16"/>
  <c r="O87" i="16"/>
  <c r="L87" i="16"/>
  <c r="I87" i="16"/>
  <c r="F87" i="16"/>
  <c r="O86" i="16"/>
  <c r="L86" i="16"/>
  <c r="I86" i="16"/>
  <c r="F86" i="16"/>
  <c r="O85" i="16"/>
  <c r="L85" i="16"/>
  <c r="I85" i="16"/>
  <c r="F85" i="16"/>
  <c r="N84" i="16"/>
  <c r="M84" i="16"/>
  <c r="K84" i="16"/>
  <c r="J84" i="16"/>
  <c r="H84" i="16"/>
  <c r="G84" i="16"/>
  <c r="E84" i="16"/>
  <c r="D84" i="16"/>
  <c r="O82" i="16"/>
  <c r="L82" i="16"/>
  <c r="I82" i="16"/>
  <c r="F82" i="16"/>
  <c r="O81" i="16"/>
  <c r="O80" i="16" s="1"/>
  <c r="L81" i="16"/>
  <c r="I81" i="16"/>
  <c r="F81" i="16"/>
  <c r="F80" i="16" s="1"/>
  <c r="N80" i="16"/>
  <c r="M80" i="16"/>
  <c r="K80" i="16"/>
  <c r="J80" i="16"/>
  <c r="H80" i="16"/>
  <c r="G80" i="16"/>
  <c r="E80" i="16"/>
  <c r="D80" i="16"/>
  <c r="O79" i="16"/>
  <c r="L79" i="16"/>
  <c r="I79" i="16"/>
  <c r="F79" i="16"/>
  <c r="O78" i="16"/>
  <c r="L78" i="16"/>
  <c r="L77" i="16" s="1"/>
  <c r="I78" i="16"/>
  <c r="I77" i="16" s="1"/>
  <c r="F78" i="16"/>
  <c r="O77" i="16"/>
  <c r="N77" i="16"/>
  <c r="N76" i="16" s="1"/>
  <c r="M77" i="16"/>
  <c r="K77" i="16"/>
  <c r="J77" i="16"/>
  <c r="J76" i="16" s="1"/>
  <c r="H77" i="16"/>
  <c r="G77" i="16"/>
  <c r="F77" i="16"/>
  <c r="E77" i="16"/>
  <c r="D77" i="16"/>
  <c r="D76" i="16" s="1"/>
  <c r="O74" i="16"/>
  <c r="L74" i="16"/>
  <c r="I74" i="16"/>
  <c r="F74" i="16"/>
  <c r="O73" i="16"/>
  <c r="L73" i="16"/>
  <c r="I73" i="16"/>
  <c r="F73" i="16"/>
  <c r="O72" i="16"/>
  <c r="L72" i="16"/>
  <c r="I72" i="16"/>
  <c r="F72" i="16"/>
  <c r="O71" i="16"/>
  <c r="L71" i="16"/>
  <c r="I71" i="16"/>
  <c r="F71" i="16"/>
  <c r="O70" i="16"/>
  <c r="L70" i="16"/>
  <c r="I70" i="16"/>
  <c r="F70" i="16"/>
  <c r="N69" i="16"/>
  <c r="M69" i="16"/>
  <c r="M67" i="16" s="1"/>
  <c r="K69" i="16"/>
  <c r="K67" i="16" s="1"/>
  <c r="J69" i="16"/>
  <c r="H69" i="16"/>
  <c r="H67" i="16" s="1"/>
  <c r="G69" i="16"/>
  <c r="G67" i="16" s="1"/>
  <c r="E69" i="16"/>
  <c r="E67" i="16" s="1"/>
  <c r="D69" i="16"/>
  <c r="D67" i="16" s="1"/>
  <c r="O68" i="16"/>
  <c r="L68" i="16"/>
  <c r="I68" i="16"/>
  <c r="F68" i="16"/>
  <c r="N67" i="16"/>
  <c r="J67"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L58" i="16" s="1"/>
  <c r="I59" i="16"/>
  <c r="F59" i="16"/>
  <c r="N58" i="16"/>
  <c r="M58" i="16"/>
  <c r="K58" i="16"/>
  <c r="J58" i="16"/>
  <c r="H58" i="16"/>
  <c r="G58" i="16"/>
  <c r="E58" i="16"/>
  <c r="D58" i="16"/>
  <c r="O57" i="16"/>
  <c r="L57" i="16"/>
  <c r="I57" i="16"/>
  <c r="F57" i="16"/>
  <c r="O56" i="16"/>
  <c r="L56" i="16"/>
  <c r="L55" i="16" s="1"/>
  <c r="I56" i="16"/>
  <c r="F56" i="16"/>
  <c r="F55" i="16" s="1"/>
  <c r="O55" i="16"/>
  <c r="N55" i="16"/>
  <c r="M55" i="16"/>
  <c r="M54" i="16" s="1"/>
  <c r="M53" i="16" s="1"/>
  <c r="K55" i="16"/>
  <c r="J55" i="16"/>
  <c r="H55" i="16"/>
  <c r="G55" i="16"/>
  <c r="G54" i="16" s="1"/>
  <c r="E55" i="16"/>
  <c r="D55" i="16"/>
  <c r="O47" i="16"/>
  <c r="C47" i="16" s="1"/>
  <c r="O46" i="16"/>
  <c r="C46" i="16" s="1"/>
  <c r="N45" i="16"/>
  <c r="M45" i="16"/>
  <c r="L44" i="16"/>
  <c r="L43" i="16" s="1"/>
  <c r="I44" i="16"/>
  <c r="F44" i="16"/>
  <c r="F43" i="16" s="1"/>
  <c r="K43" i="16"/>
  <c r="J43" i="16"/>
  <c r="I43" i="16"/>
  <c r="H43" i="16"/>
  <c r="G43" i="16"/>
  <c r="E43" i="16"/>
  <c r="D43" i="16"/>
  <c r="F42" i="16"/>
  <c r="C42" i="16" s="1"/>
  <c r="E41" i="16"/>
  <c r="D41" i="16"/>
  <c r="L40" i="16"/>
  <c r="C40" i="16" s="1"/>
  <c r="L39" i="16"/>
  <c r="C39" i="16" s="1"/>
  <c r="L38" i="16"/>
  <c r="C38" i="16" s="1"/>
  <c r="L37" i="16"/>
  <c r="C37" i="16" s="1"/>
  <c r="K36" i="16"/>
  <c r="J36" i="16"/>
  <c r="L35" i="16"/>
  <c r="C35" i="16" s="1"/>
  <c r="L34" i="16"/>
  <c r="C34" i="16" s="1"/>
  <c r="K33" i="16"/>
  <c r="J33" i="16"/>
  <c r="L32" i="16"/>
  <c r="C32" i="16" s="1"/>
  <c r="K31" i="16"/>
  <c r="J31" i="16"/>
  <c r="L30" i="16"/>
  <c r="C30" i="16" s="1"/>
  <c r="L29" i="16"/>
  <c r="C29" i="16" s="1"/>
  <c r="L28" i="16"/>
  <c r="C28" i="16" s="1"/>
  <c r="K27" i="16"/>
  <c r="J27" i="16"/>
  <c r="F25" i="16"/>
  <c r="C25" i="16" s="1"/>
  <c r="I24" i="16"/>
  <c r="F24" i="16"/>
  <c r="O23" i="16"/>
  <c r="L23" i="16"/>
  <c r="I23" i="16"/>
  <c r="F23" i="16"/>
  <c r="O22" i="16"/>
  <c r="O21" i="16" s="1"/>
  <c r="L22" i="16"/>
  <c r="I22" i="16"/>
  <c r="F22" i="16"/>
  <c r="F21" i="16" s="1"/>
  <c r="N21" i="16"/>
  <c r="M21" i="16"/>
  <c r="M289" i="16" s="1"/>
  <c r="M288" i="16" s="1"/>
  <c r="K21" i="16"/>
  <c r="J21" i="16"/>
  <c r="H21" i="16"/>
  <c r="G21" i="16"/>
  <c r="E21" i="16"/>
  <c r="E20" i="16" s="1"/>
  <c r="D21" i="16"/>
  <c r="M20" i="16"/>
  <c r="C77" i="16" l="1"/>
  <c r="C254" i="16"/>
  <c r="C71" i="16"/>
  <c r="I216" i="16"/>
  <c r="C226" i="16"/>
  <c r="C274" i="16"/>
  <c r="J26" i="16"/>
  <c r="C190" i="16"/>
  <c r="M231" i="16"/>
  <c r="C63" i="16"/>
  <c r="C65" i="16"/>
  <c r="C125" i="16"/>
  <c r="G187" i="16"/>
  <c r="H231" i="16"/>
  <c r="J270" i="16"/>
  <c r="J269" i="16" s="1"/>
  <c r="O272" i="16"/>
  <c r="H270" i="16"/>
  <c r="E204" i="16"/>
  <c r="K26" i="16"/>
  <c r="K20" i="16" s="1"/>
  <c r="O69" i="16"/>
  <c r="O67" i="16" s="1"/>
  <c r="C113" i="16"/>
  <c r="C124" i="16"/>
  <c r="O216" i="16"/>
  <c r="G270" i="16"/>
  <c r="G269" i="16" s="1"/>
  <c r="F166" i="16"/>
  <c r="K187" i="16"/>
  <c r="D54" i="16"/>
  <c r="D53" i="16" s="1"/>
  <c r="G76" i="16"/>
  <c r="M76" i="16"/>
  <c r="E76" i="16"/>
  <c r="C97" i="16"/>
  <c r="C98" i="16"/>
  <c r="C157" i="16"/>
  <c r="D187" i="16"/>
  <c r="J187" i="16"/>
  <c r="C206" i="16"/>
  <c r="J231" i="16"/>
  <c r="C234" i="16"/>
  <c r="L272" i="16"/>
  <c r="L21" i="16"/>
  <c r="L289" i="16" s="1"/>
  <c r="C93" i="16"/>
  <c r="M83" i="16"/>
  <c r="C109" i="16"/>
  <c r="C121" i="16"/>
  <c r="I122" i="16"/>
  <c r="C153" i="16"/>
  <c r="C181" i="16"/>
  <c r="O246" i="16"/>
  <c r="O231" i="16" s="1"/>
  <c r="C278" i="16"/>
  <c r="I281" i="16"/>
  <c r="C295" i="16"/>
  <c r="J130" i="16"/>
  <c r="N54" i="16"/>
  <c r="N53" i="16" s="1"/>
  <c r="C105" i="16"/>
  <c r="L103" i="16"/>
  <c r="C149" i="16"/>
  <c r="N130" i="16"/>
  <c r="C177" i="16"/>
  <c r="C178" i="16"/>
  <c r="K174" i="16"/>
  <c r="K173" i="16" s="1"/>
  <c r="O188" i="16"/>
  <c r="O187" i="16" s="1"/>
  <c r="H187" i="16"/>
  <c r="O196" i="16"/>
  <c r="C210" i="16"/>
  <c r="C218" i="16"/>
  <c r="N204" i="16"/>
  <c r="N195" i="16" s="1"/>
  <c r="C237" i="16"/>
  <c r="C242" i="16"/>
  <c r="O252" i="16"/>
  <c r="O251" i="16" s="1"/>
  <c r="C262" i="16"/>
  <c r="C263" i="16"/>
  <c r="C279" i="16"/>
  <c r="C137" i="16"/>
  <c r="E54" i="16"/>
  <c r="E53" i="16" s="1"/>
  <c r="K54" i="16"/>
  <c r="K53" i="16" s="1"/>
  <c r="J54" i="16"/>
  <c r="J53" i="16" s="1"/>
  <c r="C59" i="16"/>
  <c r="I69" i="16"/>
  <c r="I67" i="16" s="1"/>
  <c r="D83" i="16"/>
  <c r="C101" i="16"/>
  <c r="C129" i="16"/>
  <c r="C147" i="16"/>
  <c r="C148" i="16"/>
  <c r="C169" i="16"/>
  <c r="N187" i="16"/>
  <c r="C202" i="16"/>
  <c r="C203" i="16"/>
  <c r="G204" i="16"/>
  <c r="G195" i="16" s="1"/>
  <c r="M204" i="16"/>
  <c r="M195" i="16" s="1"/>
  <c r="C214" i="16"/>
  <c r="C222" i="16"/>
  <c r="N231" i="16"/>
  <c r="N230" i="16" s="1"/>
  <c r="C250" i="16"/>
  <c r="C258" i="16"/>
  <c r="K259" i="16"/>
  <c r="C266" i="16"/>
  <c r="N270" i="16"/>
  <c r="N269" i="16" s="1"/>
  <c r="O290" i="16"/>
  <c r="I21" i="16"/>
  <c r="I289" i="16" s="1"/>
  <c r="C22" i="16"/>
  <c r="G289" i="16"/>
  <c r="G288" i="16" s="1"/>
  <c r="G20" i="16"/>
  <c r="L187" i="16"/>
  <c r="O84" i="16"/>
  <c r="I95" i="16"/>
  <c r="D195" i="16"/>
  <c r="L264" i="16"/>
  <c r="G53" i="16"/>
  <c r="C72" i="16"/>
  <c r="C74" i="16"/>
  <c r="C82" i="16"/>
  <c r="C87" i="16"/>
  <c r="C88" i="16"/>
  <c r="C91" i="16"/>
  <c r="O89" i="16"/>
  <c r="I112" i="16"/>
  <c r="C117" i="16"/>
  <c r="C127" i="16"/>
  <c r="C128" i="16"/>
  <c r="M130" i="16"/>
  <c r="C134" i="16"/>
  <c r="I131" i="16"/>
  <c r="K130" i="16"/>
  <c r="C140" i="16"/>
  <c r="C141" i="16"/>
  <c r="C163" i="16"/>
  <c r="C164" i="16"/>
  <c r="O166" i="16"/>
  <c r="O165" i="16" s="1"/>
  <c r="D173" i="16"/>
  <c r="I175" i="16"/>
  <c r="L175" i="16"/>
  <c r="C182" i="16"/>
  <c r="I179" i="16"/>
  <c r="C185" i="16"/>
  <c r="C221" i="16"/>
  <c r="L252" i="16"/>
  <c r="L251" i="16" s="1"/>
  <c r="O264" i="16"/>
  <c r="L276" i="16"/>
  <c r="L270" i="16" s="1"/>
  <c r="L269" i="16" s="1"/>
  <c r="C285" i="16"/>
  <c r="J204" i="16"/>
  <c r="J195" i="16" s="1"/>
  <c r="O289" i="16"/>
  <c r="O288" i="16" s="1"/>
  <c r="L54" i="16"/>
  <c r="C73" i="16"/>
  <c r="H76" i="16"/>
  <c r="L80" i="16"/>
  <c r="L76" i="16" s="1"/>
  <c r="G83" i="16"/>
  <c r="C107" i="16"/>
  <c r="C108" i="16"/>
  <c r="L112" i="16"/>
  <c r="C118" i="16"/>
  <c r="C120" i="16"/>
  <c r="H130" i="16"/>
  <c r="L131" i="16"/>
  <c r="G130" i="16"/>
  <c r="C138" i="16"/>
  <c r="L144" i="16"/>
  <c r="C150" i="16"/>
  <c r="C156" i="16"/>
  <c r="C168" i="16"/>
  <c r="J173" i="16"/>
  <c r="L179" i="16"/>
  <c r="C211" i="16"/>
  <c r="C213" i="16"/>
  <c r="C223" i="16"/>
  <c r="C225" i="16"/>
  <c r="C229" i="16"/>
  <c r="D231" i="16"/>
  <c r="D230" i="16" s="1"/>
  <c r="H230" i="16"/>
  <c r="C245" i="16"/>
  <c r="C249" i="16"/>
  <c r="L260" i="16"/>
  <c r="L259" i="16" s="1"/>
  <c r="C271" i="16"/>
  <c r="I270" i="16"/>
  <c r="I269" i="16" s="1"/>
  <c r="M270" i="16"/>
  <c r="M269" i="16" s="1"/>
  <c r="L36" i="16"/>
  <c r="C36" i="16" s="1"/>
  <c r="C85" i="16"/>
  <c r="J83" i="16"/>
  <c r="C161" i="16"/>
  <c r="E289" i="16"/>
  <c r="E288" i="16" s="1"/>
  <c r="C60" i="16"/>
  <c r="K289" i="16"/>
  <c r="K288" i="16" s="1"/>
  <c r="H54" i="16"/>
  <c r="H53" i="16" s="1"/>
  <c r="I58" i="16"/>
  <c r="C61" i="16"/>
  <c r="C64" i="16"/>
  <c r="C66" i="16"/>
  <c r="K76" i="16"/>
  <c r="C81" i="16"/>
  <c r="L84" i="16"/>
  <c r="L89" i="16"/>
  <c r="C94" i="16"/>
  <c r="E83" i="16"/>
  <c r="C100" i="16"/>
  <c r="C110" i="16"/>
  <c r="I116" i="16"/>
  <c r="N83" i="16"/>
  <c r="N75" i="16" s="1"/>
  <c r="O122" i="16"/>
  <c r="L122" i="16"/>
  <c r="L136" i="16"/>
  <c r="C143" i="16"/>
  <c r="C145" i="16"/>
  <c r="C154" i="16"/>
  <c r="I151" i="16"/>
  <c r="C159" i="16"/>
  <c r="I166" i="16"/>
  <c r="I165" i="16" s="1"/>
  <c r="C171" i="16"/>
  <c r="C172" i="16"/>
  <c r="C186" i="16"/>
  <c r="K195" i="16"/>
  <c r="C201" i="16"/>
  <c r="H204" i="16"/>
  <c r="H195" i="16" s="1"/>
  <c r="L205" i="16"/>
  <c r="C212" i="16"/>
  <c r="C215" i="16"/>
  <c r="L216" i="16"/>
  <c r="C224" i="16"/>
  <c r="C244" i="16"/>
  <c r="C257" i="16"/>
  <c r="O260" i="16"/>
  <c r="E269" i="16"/>
  <c r="C280" i="16"/>
  <c r="D269" i="16"/>
  <c r="H269" i="16"/>
  <c r="H194" i="16" s="1"/>
  <c r="C281" i="16"/>
  <c r="C180" i="16"/>
  <c r="F179" i="16"/>
  <c r="I235" i="16"/>
  <c r="C236" i="16"/>
  <c r="C23" i="16"/>
  <c r="C24" i="16"/>
  <c r="L27" i="16"/>
  <c r="L69" i="16"/>
  <c r="H173" i="16"/>
  <c r="L67" i="16"/>
  <c r="D289" i="16"/>
  <c r="D288" i="16" s="1"/>
  <c r="D20" i="16"/>
  <c r="H289" i="16"/>
  <c r="H288" i="16" s="1"/>
  <c r="H20" i="16"/>
  <c r="C44" i="16"/>
  <c r="C57" i="16"/>
  <c r="I55" i="16"/>
  <c r="O58" i="16"/>
  <c r="O54" i="16" s="1"/>
  <c r="F165" i="16"/>
  <c r="I227" i="16"/>
  <c r="C228" i="16"/>
  <c r="J289" i="16"/>
  <c r="J288" i="16" s="1"/>
  <c r="J20" i="16"/>
  <c r="N289" i="16"/>
  <c r="N288" i="16" s="1"/>
  <c r="N20" i="16"/>
  <c r="L31" i="16"/>
  <c r="C31" i="16" s="1"/>
  <c r="L33" i="16"/>
  <c r="C33" i="16" s="1"/>
  <c r="F41" i="16"/>
  <c r="C41" i="16" s="1"/>
  <c r="C43" i="16"/>
  <c r="O45" i="16"/>
  <c r="O20" i="16" s="1"/>
  <c r="C62" i="16"/>
  <c r="F58" i="16"/>
  <c r="C70" i="16"/>
  <c r="F69" i="16"/>
  <c r="C92" i="16"/>
  <c r="F89" i="16"/>
  <c r="C89" i="16" s="1"/>
  <c r="C152" i="16"/>
  <c r="F151" i="16"/>
  <c r="C291" i="16"/>
  <c r="L290" i="16"/>
  <c r="C56" i="16"/>
  <c r="C68" i="16"/>
  <c r="F76" i="16"/>
  <c r="K83" i="16"/>
  <c r="K75" i="16" s="1"/>
  <c r="O95" i="16"/>
  <c r="L95" i="16"/>
  <c r="C102" i="16"/>
  <c r="C104" i="16"/>
  <c r="F103" i="16"/>
  <c r="C114" i="16"/>
  <c r="C115" i="16"/>
  <c r="C123" i="16"/>
  <c r="D130" i="16"/>
  <c r="O131" i="16"/>
  <c r="C139" i="16"/>
  <c r="O144" i="16"/>
  <c r="C155" i="16"/>
  <c r="C162" i="16"/>
  <c r="L166" i="16"/>
  <c r="L165" i="16" s="1"/>
  <c r="C170" i="16"/>
  <c r="O175" i="16"/>
  <c r="C183" i="16"/>
  <c r="O76" i="16"/>
  <c r="C96" i="16"/>
  <c r="F95" i="16"/>
  <c r="E130" i="16"/>
  <c r="C132" i="16"/>
  <c r="F131" i="16"/>
  <c r="E174" i="16"/>
  <c r="E173" i="16" s="1"/>
  <c r="C176" i="16"/>
  <c r="F175" i="16"/>
  <c r="C197" i="16"/>
  <c r="F196" i="16"/>
  <c r="C79" i="16"/>
  <c r="H83" i="16"/>
  <c r="C86" i="16"/>
  <c r="C99" i="16"/>
  <c r="C106" i="16"/>
  <c r="C111" i="16"/>
  <c r="C119" i="16"/>
  <c r="C126" i="16"/>
  <c r="C135" i="16"/>
  <c r="C146" i="16"/>
  <c r="O151" i="16"/>
  <c r="L151" i="16"/>
  <c r="C158" i="16"/>
  <c r="C167" i="16"/>
  <c r="O179" i="16"/>
  <c r="E187" i="16"/>
  <c r="C78" i="16"/>
  <c r="I80" i="16"/>
  <c r="I84" i="16"/>
  <c r="C90" i="16"/>
  <c r="I136" i="16"/>
  <c r="C142" i="16"/>
  <c r="I144" i="16"/>
  <c r="I160" i="16"/>
  <c r="C160" i="16" s="1"/>
  <c r="I184" i="16"/>
  <c r="C184" i="16" s="1"/>
  <c r="C189" i="16"/>
  <c r="F188" i="16"/>
  <c r="O205" i="16"/>
  <c r="O204" i="16" s="1"/>
  <c r="C217" i="16"/>
  <c r="F216" i="16"/>
  <c r="J230" i="16"/>
  <c r="C232" i="16"/>
  <c r="K231" i="16"/>
  <c r="C241" i="16"/>
  <c r="F238" i="16"/>
  <c r="C248" i="16"/>
  <c r="I246" i="16"/>
  <c r="E230" i="16"/>
  <c r="C253" i="16"/>
  <c r="F252" i="16"/>
  <c r="M259" i="16"/>
  <c r="M230" i="16" s="1"/>
  <c r="C265" i="16"/>
  <c r="F264" i="16"/>
  <c r="C273" i="16"/>
  <c r="F272" i="16"/>
  <c r="F84" i="16"/>
  <c r="F112" i="16"/>
  <c r="F116" i="16"/>
  <c r="F136" i="16"/>
  <c r="C193" i="16"/>
  <c r="F192" i="16"/>
  <c r="E195" i="16"/>
  <c r="E194" i="16" s="1"/>
  <c r="L196" i="16"/>
  <c r="C207" i="16"/>
  <c r="C209" i="16"/>
  <c r="F205" i="16"/>
  <c r="C219" i="16"/>
  <c r="C220" i="16"/>
  <c r="C227" i="16"/>
  <c r="C233" i="16"/>
  <c r="F235" i="16"/>
  <c r="G231" i="16"/>
  <c r="G230" i="16" s="1"/>
  <c r="C240" i="16"/>
  <c r="I238" i="16"/>
  <c r="C243" i="16"/>
  <c r="C255" i="16"/>
  <c r="C256" i="16"/>
  <c r="I259" i="16"/>
  <c r="C267" i="16"/>
  <c r="C268" i="16"/>
  <c r="C275" i="16"/>
  <c r="O276" i="16"/>
  <c r="F283" i="16"/>
  <c r="C292" i="16"/>
  <c r="C293" i="16"/>
  <c r="F290" i="16"/>
  <c r="C200" i="16"/>
  <c r="I198" i="16"/>
  <c r="C208" i="16"/>
  <c r="I205" i="16"/>
  <c r="C239" i="16"/>
  <c r="L238" i="16"/>
  <c r="L231" i="16" s="1"/>
  <c r="C261" i="16"/>
  <c r="F260" i="16"/>
  <c r="C277" i="16"/>
  <c r="F276" i="16"/>
  <c r="C284" i="16"/>
  <c r="I290" i="16"/>
  <c r="C296" i="16"/>
  <c r="C297" i="16"/>
  <c r="C199" i="16"/>
  <c r="C247" i="16"/>
  <c r="D194" i="16" l="1"/>
  <c r="I288" i="16"/>
  <c r="I204" i="16"/>
  <c r="O270" i="16"/>
  <c r="O269" i="16" s="1"/>
  <c r="C246" i="16"/>
  <c r="K230" i="16"/>
  <c r="K194" i="16" s="1"/>
  <c r="J75" i="16"/>
  <c r="O195" i="16"/>
  <c r="D75" i="16"/>
  <c r="C103" i="16"/>
  <c r="C21" i="16"/>
  <c r="O53" i="16"/>
  <c r="C216" i="16"/>
  <c r="C80" i="16"/>
  <c r="H75" i="16"/>
  <c r="H52" i="16" s="1"/>
  <c r="H51" i="16" s="1"/>
  <c r="H50" i="16" s="1"/>
  <c r="M286" i="16"/>
  <c r="O83" i="16"/>
  <c r="I174" i="16"/>
  <c r="N194" i="16"/>
  <c r="C116" i="16"/>
  <c r="I231" i="16"/>
  <c r="I230" i="16" s="1"/>
  <c r="L204" i="16"/>
  <c r="N52" i="16"/>
  <c r="N51" i="16" s="1"/>
  <c r="E75" i="16"/>
  <c r="J52" i="16"/>
  <c r="M75" i="16"/>
  <c r="M52" i="16" s="1"/>
  <c r="G75" i="16"/>
  <c r="G52" i="16" s="1"/>
  <c r="L195" i="16"/>
  <c r="C264" i="16"/>
  <c r="L130" i="16"/>
  <c r="C69" i="16"/>
  <c r="O259" i="16"/>
  <c r="O230" i="16" s="1"/>
  <c r="O194" i="16" s="1"/>
  <c r="C276" i="16"/>
  <c r="C122" i="16"/>
  <c r="C144" i="16"/>
  <c r="L174" i="16"/>
  <c r="L173" i="16" s="1"/>
  <c r="J286" i="16"/>
  <c r="J194" i="16"/>
  <c r="E52" i="16"/>
  <c r="E51" i="16" s="1"/>
  <c r="E50" i="16" s="1"/>
  <c r="L230" i="16"/>
  <c r="C112" i="16"/>
  <c r="I83" i="16"/>
  <c r="I20" i="16"/>
  <c r="L83" i="16"/>
  <c r="L53" i="16"/>
  <c r="K52" i="16"/>
  <c r="E286" i="16"/>
  <c r="I130" i="16"/>
  <c r="C58" i="16"/>
  <c r="H286" i="16"/>
  <c r="H287" i="16"/>
  <c r="D52" i="16"/>
  <c r="D51" i="16" s="1"/>
  <c r="D286" i="16"/>
  <c r="G194" i="16"/>
  <c r="G286" i="16"/>
  <c r="C151" i="16"/>
  <c r="I54" i="16"/>
  <c r="I53" i="16" s="1"/>
  <c r="C55" i="16"/>
  <c r="C260" i="16"/>
  <c r="F259" i="16"/>
  <c r="C290" i="16"/>
  <c r="C235" i="16"/>
  <c r="F231" i="16"/>
  <c r="C84" i="16"/>
  <c r="F83" i="16"/>
  <c r="F270" i="16"/>
  <c r="C272" i="16"/>
  <c r="C175" i="16"/>
  <c r="F174" i="16"/>
  <c r="C131" i="16"/>
  <c r="F130" i="16"/>
  <c r="C95" i="16"/>
  <c r="O174" i="16"/>
  <c r="O173" i="16" s="1"/>
  <c r="F20" i="16"/>
  <c r="I76" i="16"/>
  <c r="C179" i="16"/>
  <c r="C192" i="16"/>
  <c r="F191" i="16"/>
  <c r="C191" i="16" s="1"/>
  <c r="C238" i="16"/>
  <c r="C198" i="16"/>
  <c r="I196" i="16"/>
  <c r="I195" i="16" s="1"/>
  <c r="I194" i="16" s="1"/>
  <c r="C205" i="16"/>
  <c r="F204" i="16"/>
  <c r="M194" i="16"/>
  <c r="C136" i="16"/>
  <c r="N286" i="16"/>
  <c r="C188" i="16"/>
  <c r="I173" i="16"/>
  <c r="O130" i="16"/>
  <c r="O75" i="16" s="1"/>
  <c r="C166" i="16"/>
  <c r="F67" i="16"/>
  <c r="C67" i="16" s="1"/>
  <c r="C27" i="16"/>
  <c r="L26" i="16"/>
  <c r="K286" i="16"/>
  <c r="C283" i="16"/>
  <c r="C252" i="16"/>
  <c r="F251" i="16"/>
  <c r="C251" i="16" s="1"/>
  <c r="C45" i="16"/>
  <c r="F289" i="16"/>
  <c r="C165" i="16"/>
  <c r="F54" i="16"/>
  <c r="L288" i="16"/>
  <c r="M51" i="16" l="1"/>
  <c r="N50" i="16"/>
  <c r="N287" i="16"/>
  <c r="O52" i="16"/>
  <c r="O51" i="16" s="1"/>
  <c r="K51" i="16"/>
  <c r="K287" i="16" s="1"/>
  <c r="E287" i="16"/>
  <c r="C204" i="16"/>
  <c r="J51" i="16"/>
  <c r="G51" i="16"/>
  <c r="G287" i="16" s="1"/>
  <c r="L194" i="16"/>
  <c r="C259" i="16"/>
  <c r="L75" i="16"/>
  <c r="L286" i="16" s="1"/>
  <c r="I75" i="16"/>
  <c r="O286" i="16"/>
  <c r="C83" i="16"/>
  <c r="C289" i="16"/>
  <c r="F288" i="16"/>
  <c r="C288" i="16" s="1"/>
  <c r="F173" i="16"/>
  <c r="C173" i="16" s="1"/>
  <c r="C174" i="16"/>
  <c r="D287" i="16"/>
  <c r="D50" i="16"/>
  <c r="F195" i="16"/>
  <c r="C76" i="16"/>
  <c r="F187" i="16"/>
  <c r="C187" i="16" s="1"/>
  <c r="I52" i="16"/>
  <c r="I51" i="16" s="1"/>
  <c r="C26" i="16"/>
  <c r="L20" i="16"/>
  <c r="C20" i="16" s="1"/>
  <c r="C54" i="16"/>
  <c r="F53" i="16"/>
  <c r="C196" i="16"/>
  <c r="G50" i="16"/>
  <c r="F75" i="16"/>
  <c r="C130" i="16"/>
  <c r="M50" i="16"/>
  <c r="M287" i="16"/>
  <c r="I286" i="16"/>
  <c r="F269" i="16"/>
  <c r="C270" i="16"/>
  <c r="F230" i="16"/>
  <c r="C230" i="16" s="1"/>
  <c r="C231" i="16"/>
  <c r="L52" i="16"/>
  <c r="O287" i="16" l="1"/>
  <c r="O50" i="16"/>
  <c r="K50" i="16"/>
  <c r="C75" i="16"/>
  <c r="J50" i="16"/>
  <c r="J287" i="16"/>
  <c r="L51" i="16"/>
  <c r="L50" i="16" s="1"/>
  <c r="I287" i="16"/>
  <c r="I50" i="16"/>
  <c r="C269" i="16"/>
  <c r="F286" i="16"/>
  <c r="C286" i="16" s="1"/>
  <c r="C53" i="16"/>
  <c r="F52" i="16"/>
  <c r="F194" i="16"/>
  <c r="C194" i="16" s="1"/>
  <c r="C195" i="16"/>
  <c r="L287" i="16" l="1"/>
  <c r="F51" i="16"/>
  <c r="C52" i="16"/>
  <c r="F287" i="16" l="1"/>
  <c r="C287" i="16" s="1"/>
  <c r="F50" i="16"/>
  <c r="C50" i="16" s="1"/>
  <c r="C51" i="16"/>
  <c r="O298" i="15" l="1"/>
  <c r="L298" i="15"/>
  <c r="I298" i="15"/>
  <c r="F298" i="15"/>
  <c r="O297" i="15"/>
  <c r="L297" i="15"/>
  <c r="I297" i="15"/>
  <c r="F297" i="15"/>
  <c r="O296" i="15"/>
  <c r="L296" i="15"/>
  <c r="I296" i="15"/>
  <c r="F296" i="15"/>
  <c r="O295" i="15"/>
  <c r="L295" i="15"/>
  <c r="I295" i="15"/>
  <c r="F295" i="15"/>
  <c r="O294" i="15"/>
  <c r="L294" i="15"/>
  <c r="I294" i="15"/>
  <c r="F294" i="15"/>
  <c r="O293" i="15"/>
  <c r="L293" i="15"/>
  <c r="I293" i="15"/>
  <c r="F293" i="15"/>
  <c r="O292" i="15"/>
  <c r="L292" i="15"/>
  <c r="I292" i="15"/>
  <c r="F292" i="15"/>
  <c r="O291" i="15"/>
  <c r="L291" i="15"/>
  <c r="I291" i="15"/>
  <c r="I290" i="15" s="1"/>
  <c r="F291" i="15"/>
  <c r="N290" i="15"/>
  <c r="M290" i="15"/>
  <c r="K290" i="15"/>
  <c r="J290" i="15"/>
  <c r="H290" i="15"/>
  <c r="G290" i="15"/>
  <c r="E290" i="15"/>
  <c r="D290" i="15"/>
  <c r="O285" i="15"/>
  <c r="L285" i="15"/>
  <c r="I285" i="15"/>
  <c r="F285" i="15"/>
  <c r="O284" i="15"/>
  <c r="O283" i="15" s="1"/>
  <c r="L284" i="15"/>
  <c r="L283" i="15" s="1"/>
  <c r="I284" i="15"/>
  <c r="F284" i="15"/>
  <c r="F283" i="15" s="1"/>
  <c r="N283" i="15"/>
  <c r="M283" i="15"/>
  <c r="K283" i="15"/>
  <c r="J283" i="15"/>
  <c r="H283" i="15"/>
  <c r="G283" i="15"/>
  <c r="E283" i="15"/>
  <c r="D283" i="15"/>
  <c r="O282" i="15"/>
  <c r="L282" i="15"/>
  <c r="L281" i="15" s="1"/>
  <c r="I282" i="15"/>
  <c r="F282" i="15"/>
  <c r="O281" i="15"/>
  <c r="N281" i="15"/>
  <c r="M281" i="15"/>
  <c r="K281" i="15"/>
  <c r="J281" i="15"/>
  <c r="I281" i="15"/>
  <c r="H281" i="15"/>
  <c r="G281" i="15"/>
  <c r="E281" i="15"/>
  <c r="D281" i="15"/>
  <c r="O280" i="15"/>
  <c r="L280" i="15"/>
  <c r="I280" i="15"/>
  <c r="F280" i="15"/>
  <c r="O279" i="15"/>
  <c r="L279" i="15"/>
  <c r="I279" i="15"/>
  <c r="F279" i="15"/>
  <c r="O278" i="15"/>
  <c r="L278" i="15"/>
  <c r="I278" i="15"/>
  <c r="F278" i="15"/>
  <c r="O277" i="15"/>
  <c r="L277" i="15"/>
  <c r="I277" i="15"/>
  <c r="F277" i="15"/>
  <c r="N276" i="15"/>
  <c r="M276" i="15"/>
  <c r="K276" i="15"/>
  <c r="J276" i="15"/>
  <c r="H276" i="15"/>
  <c r="G276" i="15"/>
  <c r="E276" i="15"/>
  <c r="D276" i="15"/>
  <c r="O275" i="15"/>
  <c r="L275" i="15"/>
  <c r="I275" i="15"/>
  <c r="F275" i="15"/>
  <c r="O274" i="15"/>
  <c r="L274" i="15"/>
  <c r="I274" i="15"/>
  <c r="F274" i="15"/>
  <c r="O273" i="15"/>
  <c r="O272" i="15" s="1"/>
  <c r="L273" i="15"/>
  <c r="L272" i="15" s="1"/>
  <c r="I273" i="15"/>
  <c r="F273" i="15"/>
  <c r="F272" i="15" s="1"/>
  <c r="N272" i="15"/>
  <c r="M272" i="15"/>
  <c r="M270" i="15" s="1"/>
  <c r="K272" i="15"/>
  <c r="J272" i="15"/>
  <c r="H272" i="15"/>
  <c r="H270" i="15" s="1"/>
  <c r="H269" i="15" s="1"/>
  <c r="G272" i="15"/>
  <c r="G270" i="15" s="1"/>
  <c r="E272" i="15"/>
  <c r="D272" i="15"/>
  <c r="O271" i="15"/>
  <c r="L271" i="15"/>
  <c r="I271" i="15"/>
  <c r="F271" i="15"/>
  <c r="K270" i="15"/>
  <c r="K269" i="15" s="1"/>
  <c r="O268" i="15"/>
  <c r="L268" i="15"/>
  <c r="I268" i="15"/>
  <c r="F268" i="15"/>
  <c r="O267" i="15"/>
  <c r="L267" i="15"/>
  <c r="I267" i="15"/>
  <c r="F267" i="15"/>
  <c r="O266" i="15"/>
  <c r="L266" i="15"/>
  <c r="I266" i="15"/>
  <c r="F266" i="15"/>
  <c r="O265" i="15"/>
  <c r="L265" i="15"/>
  <c r="I265" i="15"/>
  <c r="F265" i="15"/>
  <c r="N264" i="15"/>
  <c r="M264" i="15"/>
  <c r="K264" i="15"/>
  <c r="J264" i="15"/>
  <c r="H264" i="15"/>
  <c r="G264" i="15"/>
  <c r="E264" i="15"/>
  <c r="D264" i="15"/>
  <c r="O263" i="15"/>
  <c r="L263" i="15"/>
  <c r="I263" i="15"/>
  <c r="F263" i="15"/>
  <c r="O262" i="15"/>
  <c r="L262" i="15"/>
  <c r="I262" i="15"/>
  <c r="F262" i="15"/>
  <c r="O261" i="15"/>
  <c r="O260" i="15" s="1"/>
  <c r="L261" i="15"/>
  <c r="L260" i="15" s="1"/>
  <c r="I261" i="15"/>
  <c r="F261" i="15"/>
  <c r="N260" i="15"/>
  <c r="M260" i="15"/>
  <c r="M259" i="15" s="1"/>
  <c r="K260" i="15"/>
  <c r="J260" i="15"/>
  <c r="H260" i="15"/>
  <c r="G260" i="15"/>
  <c r="E260" i="15"/>
  <c r="D260" i="15"/>
  <c r="K259" i="15"/>
  <c r="E259" i="15"/>
  <c r="O258" i="15"/>
  <c r="L258" i="15"/>
  <c r="I258" i="15"/>
  <c r="F258" i="15"/>
  <c r="O257" i="15"/>
  <c r="L257" i="15"/>
  <c r="I257" i="15"/>
  <c r="F257" i="15"/>
  <c r="O256" i="15"/>
  <c r="L256" i="15"/>
  <c r="I256" i="15"/>
  <c r="F256" i="15"/>
  <c r="O255" i="15"/>
  <c r="L255" i="15"/>
  <c r="I255" i="15"/>
  <c r="F255" i="15"/>
  <c r="C255" i="15"/>
  <c r="O254" i="15"/>
  <c r="L254" i="15"/>
  <c r="I254" i="15"/>
  <c r="F254" i="15"/>
  <c r="C254" i="15" s="1"/>
  <c r="O253" i="15"/>
  <c r="L253" i="15"/>
  <c r="I253" i="15"/>
  <c r="F253" i="15"/>
  <c r="N252" i="15"/>
  <c r="N251" i="15" s="1"/>
  <c r="M252" i="15"/>
  <c r="M251" i="15" s="1"/>
  <c r="K252" i="15"/>
  <c r="J252" i="15"/>
  <c r="J251" i="15" s="1"/>
  <c r="H252" i="15"/>
  <c r="H251" i="15" s="1"/>
  <c r="G252" i="15"/>
  <c r="E252" i="15"/>
  <c r="D252" i="15"/>
  <c r="D251" i="15" s="1"/>
  <c r="K251" i="15"/>
  <c r="G251" i="15"/>
  <c r="E251" i="15"/>
  <c r="O250" i="15"/>
  <c r="L250" i="15"/>
  <c r="I250" i="15"/>
  <c r="F250" i="15"/>
  <c r="O249" i="15"/>
  <c r="L249" i="15"/>
  <c r="I249" i="15"/>
  <c r="F249" i="15"/>
  <c r="O248" i="15"/>
  <c r="L248" i="15"/>
  <c r="I248" i="15"/>
  <c r="F248" i="15"/>
  <c r="O247" i="15"/>
  <c r="O246" i="15" s="1"/>
  <c r="L247" i="15"/>
  <c r="I247" i="15"/>
  <c r="I246" i="15" s="1"/>
  <c r="F247" i="15"/>
  <c r="N246" i="15"/>
  <c r="M246" i="15"/>
  <c r="K246" i="15"/>
  <c r="J246" i="15"/>
  <c r="H246" i="15"/>
  <c r="G246" i="15"/>
  <c r="E246" i="15"/>
  <c r="D246" i="15"/>
  <c r="O245" i="15"/>
  <c r="L245" i="15"/>
  <c r="I245" i="15"/>
  <c r="F245" i="15"/>
  <c r="O244" i="15"/>
  <c r="L244" i="15"/>
  <c r="I244" i="15"/>
  <c r="F244" i="15"/>
  <c r="O243" i="15"/>
  <c r="L243" i="15"/>
  <c r="I243" i="15"/>
  <c r="F243" i="15"/>
  <c r="C243" i="15" s="1"/>
  <c r="O242" i="15"/>
  <c r="L242" i="15"/>
  <c r="I242" i="15"/>
  <c r="F242" i="15"/>
  <c r="O241" i="15"/>
  <c r="L241" i="15"/>
  <c r="I241" i="15"/>
  <c r="F241" i="15"/>
  <c r="O240" i="15"/>
  <c r="L240" i="15"/>
  <c r="I240" i="15"/>
  <c r="F240" i="15"/>
  <c r="O239" i="15"/>
  <c r="L239" i="15"/>
  <c r="L238" i="15" s="1"/>
  <c r="I239" i="15"/>
  <c r="F239" i="15"/>
  <c r="N238" i="15"/>
  <c r="M238" i="15"/>
  <c r="K238" i="15"/>
  <c r="J238" i="15"/>
  <c r="H238" i="15"/>
  <c r="G238" i="15"/>
  <c r="E238" i="15"/>
  <c r="D238" i="15"/>
  <c r="O237" i="15"/>
  <c r="L237" i="15"/>
  <c r="I237" i="15"/>
  <c r="F237" i="15"/>
  <c r="O236" i="15"/>
  <c r="L236" i="15"/>
  <c r="L235" i="15" s="1"/>
  <c r="I236" i="15"/>
  <c r="F236" i="15"/>
  <c r="F235" i="15" s="1"/>
  <c r="O235" i="15"/>
  <c r="N235" i="15"/>
  <c r="M235" i="15"/>
  <c r="K235" i="15"/>
  <c r="K231" i="15" s="1"/>
  <c r="K230" i="15" s="1"/>
  <c r="J235" i="15"/>
  <c r="H235" i="15"/>
  <c r="G235" i="15"/>
  <c r="E235" i="15"/>
  <c r="D235" i="15"/>
  <c r="O234" i="15"/>
  <c r="L234" i="15"/>
  <c r="L233" i="15" s="1"/>
  <c r="I234" i="15"/>
  <c r="I233" i="15" s="1"/>
  <c r="F234" i="15"/>
  <c r="O233" i="15"/>
  <c r="N233" i="15"/>
  <c r="M233" i="15"/>
  <c r="M231" i="15" s="1"/>
  <c r="K233" i="15"/>
  <c r="J233" i="15"/>
  <c r="H233" i="15"/>
  <c r="G233" i="15"/>
  <c r="G231" i="15" s="1"/>
  <c r="E233" i="15"/>
  <c r="D233" i="15"/>
  <c r="O232" i="15"/>
  <c r="L232" i="15"/>
  <c r="I232" i="15"/>
  <c r="F232" i="15"/>
  <c r="O229" i="15"/>
  <c r="L229" i="15"/>
  <c r="I229" i="15"/>
  <c r="F229" i="15"/>
  <c r="O228" i="15"/>
  <c r="L228" i="15"/>
  <c r="L227" i="15" s="1"/>
  <c r="I228" i="15"/>
  <c r="F228" i="15"/>
  <c r="F227" i="15" s="1"/>
  <c r="O227" i="15"/>
  <c r="N227" i="15"/>
  <c r="M227" i="15"/>
  <c r="K227" i="15"/>
  <c r="J227" i="15"/>
  <c r="I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I218" i="15"/>
  <c r="F218" i="15"/>
  <c r="O217" i="15"/>
  <c r="L217" i="15"/>
  <c r="I217" i="15"/>
  <c r="F217" i="15"/>
  <c r="N216" i="15"/>
  <c r="M216" i="15"/>
  <c r="K216" i="15"/>
  <c r="J216" i="15"/>
  <c r="H216" i="15"/>
  <c r="G216" i="15"/>
  <c r="E216" i="15"/>
  <c r="D216" i="15"/>
  <c r="O215" i="15"/>
  <c r="L215" i="15"/>
  <c r="I215" i="15"/>
  <c r="C215" i="15" s="1"/>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M205" i="15"/>
  <c r="K205" i="15"/>
  <c r="J205" i="15"/>
  <c r="H205" i="15"/>
  <c r="H204" i="15" s="1"/>
  <c r="G205" i="15"/>
  <c r="E205" i="15"/>
  <c r="D205" i="15"/>
  <c r="O203" i="15"/>
  <c r="L203" i="15"/>
  <c r="I203" i="15"/>
  <c r="F203" i="15"/>
  <c r="O202" i="15"/>
  <c r="L202" i="15"/>
  <c r="I202" i="15"/>
  <c r="F202" i="15"/>
  <c r="O201" i="15"/>
  <c r="L201" i="15"/>
  <c r="I201" i="15"/>
  <c r="F201" i="15"/>
  <c r="O200" i="15"/>
  <c r="L200" i="15"/>
  <c r="I200" i="15"/>
  <c r="F200" i="15"/>
  <c r="O199" i="15"/>
  <c r="L199" i="15"/>
  <c r="L198" i="15" s="1"/>
  <c r="I199" i="15"/>
  <c r="I198" i="15" s="1"/>
  <c r="F199" i="15"/>
  <c r="N198" i="15"/>
  <c r="M198" i="15"/>
  <c r="M196" i="15" s="1"/>
  <c r="K198" i="15"/>
  <c r="K196" i="15" s="1"/>
  <c r="J198" i="15"/>
  <c r="J196" i="15" s="1"/>
  <c r="H198" i="15"/>
  <c r="H196" i="15" s="1"/>
  <c r="G198" i="15"/>
  <c r="G196" i="15" s="1"/>
  <c r="E198" i="15"/>
  <c r="E196" i="15" s="1"/>
  <c r="D198" i="15"/>
  <c r="D196" i="15" s="1"/>
  <c r="O197" i="15"/>
  <c r="L197" i="15"/>
  <c r="I197" i="15"/>
  <c r="F197" i="15"/>
  <c r="N196" i="15"/>
  <c r="O193" i="15"/>
  <c r="O192" i="15" s="1"/>
  <c r="O191" i="15" s="1"/>
  <c r="L193" i="15"/>
  <c r="L192" i="15" s="1"/>
  <c r="L191" i="15" s="1"/>
  <c r="I193" i="15"/>
  <c r="F193" i="15"/>
  <c r="F192" i="15" s="1"/>
  <c r="N192" i="15"/>
  <c r="N191" i="15" s="1"/>
  <c r="M192" i="15"/>
  <c r="M191" i="15" s="1"/>
  <c r="K192" i="15"/>
  <c r="J192" i="15"/>
  <c r="J191" i="15" s="1"/>
  <c r="H192" i="15"/>
  <c r="H191" i="15" s="1"/>
  <c r="G192" i="15"/>
  <c r="E192" i="15"/>
  <c r="E191" i="15" s="1"/>
  <c r="D192" i="15"/>
  <c r="D191" i="15" s="1"/>
  <c r="K191" i="15"/>
  <c r="G191" i="15"/>
  <c r="O190" i="15"/>
  <c r="L190" i="15"/>
  <c r="I190" i="15"/>
  <c r="F190" i="15"/>
  <c r="O189" i="15"/>
  <c r="L189" i="15"/>
  <c r="L188" i="15" s="1"/>
  <c r="L187" i="15" s="1"/>
  <c r="I189" i="15"/>
  <c r="I188" i="15" s="1"/>
  <c r="F189" i="15"/>
  <c r="N188" i="15"/>
  <c r="N187" i="15" s="1"/>
  <c r="M188" i="15"/>
  <c r="K188" i="15"/>
  <c r="J188" i="15"/>
  <c r="H188" i="15"/>
  <c r="G188" i="15"/>
  <c r="E188" i="15"/>
  <c r="D188" i="15"/>
  <c r="O186" i="15"/>
  <c r="L186" i="15"/>
  <c r="I186" i="15"/>
  <c r="F186" i="15"/>
  <c r="O185" i="15"/>
  <c r="O184" i="15" s="1"/>
  <c r="L185" i="15"/>
  <c r="I185" i="15"/>
  <c r="I184" i="15" s="1"/>
  <c r="F185" i="15"/>
  <c r="N184" i="15"/>
  <c r="M184" i="15"/>
  <c r="K184" i="15"/>
  <c r="J184" i="15"/>
  <c r="H184" i="15"/>
  <c r="G184" i="15"/>
  <c r="E184" i="15"/>
  <c r="D184" i="15"/>
  <c r="O183" i="15"/>
  <c r="L183" i="15"/>
  <c r="I183" i="15"/>
  <c r="F183" i="15"/>
  <c r="O182" i="15"/>
  <c r="L182" i="15"/>
  <c r="I182" i="15"/>
  <c r="F182" i="15"/>
  <c r="O181" i="15"/>
  <c r="L181" i="15"/>
  <c r="I181" i="15"/>
  <c r="F181" i="15"/>
  <c r="O180" i="15"/>
  <c r="L180" i="15"/>
  <c r="L179" i="15" s="1"/>
  <c r="I180" i="15"/>
  <c r="F180" i="15"/>
  <c r="F179" i="15" s="1"/>
  <c r="N179" i="15"/>
  <c r="M179" i="15"/>
  <c r="K179" i="15"/>
  <c r="J179" i="15"/>
  <c r="H179" i="15"/>
  <c r="G179" i="15"/>
  <c r="E179" i="15"/>
  <c r="D179" i="15"/>
  <c r="O178" i="15"/>
  <c r="L178" i="15"/>
  <c r="I178" i="15"/>
  <c r="F178" i="15"/>
  <c r="O177" i="15"/>
  <c r="L177" i="15"/>
  <c r="I177" i="15"/>
  <c r="F177" i="15"/>
  <c r="O176" i="15"/>
  <c r="L176" i="15"/>
  <c r="L175" i="15" s="1"/>
  <c r="I176" i="15"/>
  <c r="I175" i="15" s="1"/>
  <c r="F176" i="15"/>
  <c r="N175" i="15"/>
  <c r="M175" i="15"/>
  <c r="K175" i="15"/>
  <c r="K174" i="15" s="1"/>
  <c r="K173" i="15" s="1"/>
  <c r="J175" i="15"/>
  <c r="H175" i="15"/>
  <c r="G175" i="15"/>
  <c r="E175" i="15"/>
  <c r="E174" i="15" s="1"/>
  <c r="D175" i="15"/>
  <c r="D174" i="15" s="1"/>
  <c r="D173" i="15" s="1"/>
  <c r="O172" i="15"/>
  <c r="L172" i="15"/>
  <c r="I172" i="15"/>
  <c r="F172" i="15"/>
  <c r="O171" i="15"/>
  <c r="L171" i="15"/>
  <c r="I171" i="15"/>
  <c r="F171" i="15"/>
  <c r="O170" i="15"/>
  <c r="L170" i="15"/>
  <c r="I170" i="15"/>
  <c r="F170" i="15"/>
  <c r="O169" i="15"/>
  <c r="L169" i="15"/>
  <c r="I169" i="15"/>
  <c r="F169" i="15"/>
  <c r="O168" i="15"/>
  <c r="L168" i="15"/>
  <c r="I168" i="15"/>
  <c r="F168" i="15"/>
  <c r="O167" i="15"/>
  <c r="L167" i="15"/>
  <c r="I167" i="15"/>
  <c r="I166" i="15" s="1"/>
  <c r="I165" i="15" s="1"/>
  <c r="F167" i="15"/>
  <c r="O166" i="15"/>
  <c r="O165" i="15" s="1"/>
  <c r="N166" i="15"/>
  <c r="N165" i="15" s="1"/>
  <c r="M166" i="15"/>
  <c r="M165" i="15" s="1"/>
  <c r="K166" i="15"/>
  <c r="K165" i="15" s="1"/>
  <c r="J166" i="15"/>
  <c r="J165" i="15" s="1"/>
  <c r="H166" i="15"/>
  <c r="G166" i="15"/>
  <c r="G165" i="15" s="1"/>
  <c r="E166" i="15"/>
  <c r="D166" i="15"/>
  <c r="D165" i="15" s="1"/>
  <c r="H165" i="15"/>
  <c r="E165" i="15"/>
  <c r="O164" i="15"/>
  <c r="L164" i="15"/>
  <c r="I164" i="15"/>
  <c r="F164" i="15"/>
  <c r="O163" i="15"/>
  <c r="L163" i="15"/>
  <c r="I163" i="15"/>
  <c r="F163" i="15"/>
  <c r="O162" i="15"/>
  <c r="L162" i="15"/>
  <c r="I162" i="15"/>
  <c r="F162" i="15"/>
  <c r="O161" i="15"/>
  <c r="O160" i="15" s="1"/>
  <c r="L161" i="15"/>
  <c r="I161" i="15"/>
  <c r="I160" i="15" s="1"/>
  <c r="F161" i="15"/>
  <c r="N160" i="15"/>
  <c r="M160" i="15"/>
  <c r="L160" i="15"/>
  <c r="K160" i="15"/>
  <c r="J160" i="15"/>
  <c r="H160" i="15"/>
  <c r="G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F151" i="15" s="1"/>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F145" i="15"/>
  <c r="N144" i="15"/>
  <c r="M144" i="15"/>
  <c r="K144" i="15"/>
  <c r="J144" i="15"/>
  <c r="H144" i="15"/>
  <c r="G144" i="15"/>
  <c r="E144" i="15"/>
  <c r="D144" i="15"/>
  <c r="O143" i="15"/>
  <c r="L143" i="15"/>
  <c r="I143" i="15"/>
  <c r="F143" i="15"/>
  <c r="O142" i="15"/>
  <c r="O141" i="15" s="1"/>
  <c r="L142" i="15"/>
  <c r="I142" i="15"/>
  <c r="F142" i="15"/>
  <c r="F141" i="15" s="1"/>
  <c r="N141" i="15"/>
  <c r="M141" i="15"/>
  <c r="K141" i="15"/>
  <c r="J141" i="15"/>
  <c r="I141" i="15"/>
  <c r="H141" i="15"/>
  <c r="G141" i="15"/>
  <c r="E141" i="15"/>
  <c r="D141" i="15"/>
  <c r="O140" i="15"/>
  <c r="L140" i="15"/>
  <c r="I140" i="15"/>
  <c r="F140" i="15"/>
  <c r="O139" i="15"/>
  <c r="L139" i="15"/>
  <c r="I139" i="15"/>
  <c r="F139" i="15"/>
  <c r="O138" i="15"/>
  <c r="L138" i="15"/>
  <c r="I138" i="15"/>
  <c r="F138" i="15"/>
  <c r="O137" i="15"/>
  <c r="L137" i="15"/>
  <c r="I137" i="15"/>
  <c r="I136" i="15" s="1"/>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I132" i="15"/>
  <c r="F132" i="15"/>
  <c r="N131" i="15"/>
  <c r="M131" i="15"/>
  <c r="K131" i="15"/>
  <c r="J131" i="15"/>
  <c r="H131" i="15"/>
  <c r="G131" i="15"/>
  <c r="E131" i="15"/>
  <c r="D131" i="15"/>
  <c r="O129" i="15"/>
  <c r="O128" i="15" s="1"/>
  <c r="L129" i="15"/>
  <c r="L128" i="15" s="1"/>
  <c r="I129" i="15"/>
  <c r="F129" i="15"/>
  <c r="N128" i="15"/>
  <c r="M128" i="15"/>
  <c r="K128" i="15"/>
  <c r="J128" i="15"/>
  <c r="I128" i="15"/>
  <c r="H128" i="15"/>
  <c r="G128" i="15"/>
  <c r="E128" i="15"/>
  <c r="D128" i="15"/>
  <c r="O127" i="15"/>
  <c r="L127" i="15"/>
  <c r="I127" i="15"/>
  <c r="F127" i="15"/>
  <c r="O126" i="15"/>
  <c r="L126" i="15"/>
  <c r="I126" i="15"/>
  <c r="F126" i="15"/>
  <c r="O125" i="15"/>
  <c r="L125" i="15"/>
  <c r="I125" i="15"/>
  <c r="F125" i="15"/>
  <c r="O124" i="15"/>
  <c r="L124" i="15"/>
  <c r="I124" i="15"/>
  <c r="F124" i="15"/>
  <c r="O123" i="15"/>
  <c r="L123" i="15"/>
  <c r="I123" i="15"/>
  <c r="F123"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I117" i="15"/>
  <c r="I116" i="15" s="1"/>
  <c r="F117" i="15"/>
  <c r="N116" i="15"/>
  <c r="M116" i="15"/>
  <c r="K116" i="15"/>
  <c r="J116" i="15"/>
  <c r="H116" i="15"/>
  <c r="G116" i="15"/>
  <c r="E116" i="15"/>
  <c r="D116" i="15"/>
  <c r="O115" i="15"/>
  <c r="L115" i="15"/>
  <c r="I115" i="15"/>
  <c r="F115" i="15"/>
  <c r="O114" i="15"/>
  <c r="L114" i="15"/>
  <c r="I114" i="15"/>
  <c r="F114" i="15"/>
  <c r="O113" i="15"/>
  <c r="L113" i="15"/>
  <c r="I113" i="15"/>
  <c r="I112" i="15" s="1"/>
  <c r="F113" i="15"/>
  <c r="N112" i="15"/>
  <c r="M112" i="15"/>
  <c r="K112" i="15"/>
  <c r="J112" i="15"/>
  <c r="H112" i="15"/>
  <c r="G112" i="15"/>
  <c r="E112" i="15"/>
  <c r="D112" i="15"/>
  <c r="O111" i="15"/>
  <c r="L111" i="15"/>
  <c r="I111" i="15"/>
  <c r="F111" i="15"/>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L104" i="15"/>
  <c r="I104" i="15"/>
  <c r="F104" i="15"/>
  <c r="F103" i="15" s="1"/>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C91" i="15" s="1"/>
  <c r="O90" i="15"/>
  <c r="L90" i="15"/>
  <c r="I90" i="15"/>
  <c r="F90" i="15"/>
  <c r="N89" i="15"/>
  <c r="M89" i="15"/>
  <c r="K89" i="15"/>
  <c r="J89" i="15"/>
  <c r="H89" i="15"/>
  <c r="G89" i="15"/>
  <c r="E89" i="15"/>
  <c r="D89" i="15"/>
  <c r="O88" i="15"/>
  <c r="L88" i="15"/>
  <c r="I88" i="15"/>
  <c r="C88" i="15" s="1"/>
  <c r="F88" i="15"/>
  <c r="O87" i="15"/>
  <c r="L87" i="15"/>
  <c r="I87" i="15"/>
  <c r="F87" i="15"/>
  <c r="O86" i="15"/>
  <c r="L86" i="15"/>
  <c r="I86" i="15"/>
  <c r="F86" i="15"/>
  <c r="O85" i="15"/>
  <c r="L85" i="15"/>
  <c r="I85" i="15"/>
  <c r="F85" i="15"/>
  <c r="N84" i="15"/>
  <c r="M84" i="15"/>
  <c r="K84" i="15"/>
  <c r="J84" i="15"/>
  <c r="H84" i="15"/>
  <c r="G84" i="15"/>
  <c r="E84" i="15"/>
  <c r="D84" i="15"/>
  <c r="O82" i="15"/>
  <c r="L82" i="15"/>
  <c r="I82" i="15"/>
  <c r="F82" i="15"/>
  <c r="O81" i="15"/>
  <c r="L81" i="15"/>
  <c r="L80" i="15" s="1"/>
  <c r="I81" i="15"/>
  <c r="I80" i="15" s="1"/>
  <c r="F81" i="15"/>
  <c r="N80" i="15"/>
  <c r="M80" i="15"/>
  <c r="K80" i="15"/>
  <c r="J80" i="15"/>
  <c r="H80" i="15"/>
  <c r="G80" i="15"/>
  <c r="E80" i="15"/>
  <c r="D80" i="15"/>
  <c r="O79" i="15"/>
  <c r="L79" i="15"/>
  <c r="I79" i="15"/>
  <c r="F79" i="15"/>
  <c r="O78" i="15"/>
  <c r="O77" i="15" s="1"/>
  <c r="L78" i="15"/>
  <c r="I78" i="15"/>
  <c r="I77" i="15" s="1"/>
  <c r="F78" i="15"/>
  <c r="N77" i="15"/>
  <c r="N76" i="15" s="1"/>
  <c r="M77" i="15"/>
  <c r="K77" i="15"/>
  <c r="J77" i="15"/>
  <c r="J76" i="15" s="1"/>
  <c r="H77" i="15"/>
  <c r="G77" i="15"/>
  <c r="F77" i="15"/>
  <c r="E77" i="15"/>
  <c r="D77" i="15"/>
  <c r="D76" i="15" s="1"/>
  <c r="O74" i="15"/>
  <c r="L74" i="15"/>
  <c r="I74" i="15"/>
  <c r="F74" i="15"/>
  <c r="O73" i="15"/>
  <c r="L73" i="15"/>
  <c r="I73" i="15"/>
  <c r="F73" i="15"/>
  <c r="O72" i="15"/>
  <c r="L72" i="15"/>
  <c r="I72" i="15"/>
  <c r="F72" i="15"/>
  <c r="O71" i="15"/>
  <c r="L71" i="15"/>
  <c r="I71" i="15"/>
  <c r="F71" i="15"/>
  <c r="O70" i="15"/>
  <c r="L70" i="15"/>
  <c r="L69" i="15" s="1"/>
  <c r="I70" i="15"/>
  <c r="I69" i="15" s="1"/>
  <c r="F70" i="15"/>
  <c r="N69" i="15"/>
  <c r="N67" i="15" s="1"/>
  <c r="M69" i="15"/>
  <c r="M67" i="15" s="1"/>
  <c r="K69" i="15"/>
  <c r="K67" i="15" s="1"/>
  <c r="J69" i="15"/>
  <c r="J67" i="15" s="1"/>
  <c r="H69" i="15"/>
  <c r="H67" i="15" s="1"/>
  <c r="G69" i="15"/>
  <c r="G67" i="15" s="1"/>
  <c r="E69" i="15"/>
  <c r="E67" i="15" s="1"/>
  <c r="D69" i="15"/>
  <c r="D67" i="15" s="1"/>
  <c r="O68" i="15"/>
  <c r="L68" i="15"/>
  <c r="I68" i="15"/>
  <c r="F68"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I59" i="15"/>
  <c r="F59" i="15"/>
  <c r="N58" i="15"/>
  <c r="M58" i="15"/>
  <c r="K58" i="15"/>
  <c r="J58" i="15"/>
  <c r="H58" i="15"/>
  <c r="G58" i="15"/>
  <c r="E58" i="15"/>
  <c r="D58" i="15"/>
  <c r="O57" i="15"/>
  <c r="L57" i="15"/>
  <c r="I57" i="15"/>
  <c r="F57" i="15"/>
  <c r="O56" i="15"/>
  <c r="L56" i="15"/>
  <c r="L55" i="15" s="1"/>
  <c r="I56" i="15"/>
  <c r="I55" i="15" s="1"/>
  <c r="F56" i="15"/>
  <c r="F55" i="15" s="1"/>
  <c r="N55" i="15"/>
  <c r="M55" i="15"/>
  <c r="M54" i="15" s="1"/>
  <c r="K55" i="15"/>
  <c r="J55" i="15"/>
  <c r="J54" i="15" s="1"/>
  <c r="H55" i="15"/>
  <c r="G55" i="15"/>
  <c r="E55" i="15"/>
  <c r="D55" i="15"/>
  <c r="D54" i="15" s="1"/>
  <c r="D53" i="15" s="1"/>
  <c r="E54" i="15"/>
  <c r="O47" i="15"/>
  <c r="C47" i="15" s="1"/>
  <c r="O46" i="15"/>
  <c r="C46" i="15" s="1"/>
  <c r="N45" i="15"/>
  <c r="M45" i="15"/>
  <c r="L44" i="15"/>
  <c r="L43" i="15" s="1"/>
  <c r="I44" i="15"/>
  <c r="I43" i="15" s="1"/>
  <c r="F44" i="15"/>
  <c r="F43" i="15" s="1"/>
  <c r="K43" i="15"/>
  <c r="J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L31" i="15" s="1"/>
  <c r="C31" i="15" s="1"/>
  <c r="K31" i="15"/>
  <c r="J31" i="15"/>
  <c r="L30" i="15"/>
  <c r="C30" i="15"/>
  <c r="L29" i="15"/>
  <c r="C29" i="15" s="1"/>
  <c r="L28" i="15"/>
  <c r="C28" i="15" s="1"/>
  <c r="L27" i="15"/>
  <c r="C27" i="15" s="1"/>
  <c r="K27" i="15"/>
  <c r="K26" i="15" s="1"/>
  <c r="J27" i="15"/>
  <c r="F25" i="15"/>
  <c r="C25" i="15" s="1"/>
  <c r="I24" i="15"/>
  <c r="F24" i="15"/>
  <c r="O23" i="15"/>
  <c r="L23" i="15"/>
  <c r="I23" i="15"/>
  <c r="F23" i="15"/>
  <c r="O22" i="15"/>
  <c r="L22" i="15"/>
  <c r="L21" i="15" s="1"/>
  <c r="L289" i="15" s="1"/>
  <c r="I22" i="15"/>
  <c r="I21" i="15" s="1"/>
  <c r="F22" i="15"/>
  <c r="F21" i="15" s="1"/>
  <c r="O21" i="15"/>
  <c r="N21" i="15"/>
  <c r="N289" i="15" s="1"/>
  <c r="N288" i="15" s="1"/>
  <c r="M21" i="15"/>
  <c r="K21" i="15"/>
  <c r="K289" i="15" s="1"/>
  <c r="K288" i="15" s="1"/>
  <c r="J21" i="15"/>
  <c r="H21" i="15"/>
  <c r="H289" i="15" s="1"/>
  <c r="G21" i="15"/>
  <c r="G289" i="15" s="1"/>
  <c r="G288" i="15" s="1"/>
  <c r="E21" i="15"/>
  <c r="D21" i="15"/>
  <c r="J204" i="15" l="1"/>
  <c r="C295" i="15"/>
  <c r="C296" i="15"/>
  <c r="K187" i="15"/>
  <c r="J231" i="15"/>
  <c r="C247" i="15"/>
  <c r="M76" i="15"/>
  <c r="C126" i="15"/>
  <c r="M230" i="15"/>
  <c r="J26" i="15"/>
  <c r="J20" i="15" s="1"/>
  <c r="E76" i="15"/>
  <c r="C78" i="15"/>
  <c r="N83" i="15"/>
  <c r="L89" i="15"/>
  <c r="C111" i="15"/>
  <c r="C150" i="15"/>
  <c r="C182" i="15"/>
  <c r="C183" i="15"/>
  <c r="C267" i="15"/>
  <c r="D270" i="15"/>
  <c r="D269" i="15" s="1"/>
  <c r="D20" i="15"/>
  <c r="C106" i="15"/>
  <c r="C134" i="15"/>
  <c r="C24" i="15"/>
  <c r="K20" i="15"/>
  <c r="K76" i="15"/>
  <c r="C90" i="15"/>
  <c r="O95" i="15"/>
  <c r="G130" i="15"/>
  <c r="C158" i="15"/>
  <c r="H174" i="15"/>
  <c r="H173" i="15" s="1"/>
  <c r="N174" i="15"/>
  <c r="C199" i="15"/>
  <c r="H187" i="15"/>
  <c r="N231" i="15"/>
  <c r="E270" i="15"/>
  <c r="E269" i="15" s="1"/>
  <c r="J53" i="15"/>
  <c r="L276" i="15"/>
  <c r="L270" i="15" s="1"/>
  <c r="L269" i="15" s="1"/>
  <c r="C62" i="15"/>
  <c r="C74" i="15"/>
  <c r="M83" i="15"/>
  <c r="J83" i="15"/>
  <c r="J75" i="15" s="1"/>
  <c r="C105" i="15"/>
  <c r="C118" i="15"/>
  <c r="C154" i="15"/>
  <c r="C157" i="15"/>
  <c r="O175" i="15"/>
  <c r="G174" i="15"/>
  <c r="G173" i="15" s="1"/>
  <c r="L184" i="15"/>
  <c r="C190" i="15"/>
  <c r="C211" i="15"/>
  <c r="C214" i="15"/>
  <c r="C245" i="15"/>
  <c r="C263" i="15"/>
  <c r="C271" i="15"/>
  <c r="C293" i="15"/>
  <c r="J187" i="15"/>
  <c r="H195" i="15"/>
  <c r="G269" i="15"/>
  <c r="F289" i="15"/>
  <c r="I67" i="15"/>
  <c r="C70" i="15"/>
  <c r="C102" i="15"/>
  <c r="N20" i="15"/>
  <c r="C66" i="15"/>
  <c r="G76" i="15"/>
  <c r="H83" i="15"/>
  <c r="I103" i="15"/>
  <c r="C110" i="15"/>
  <c r="C114" i="15"/>
  <c r="J130" i="15"/>
  <c r="F131" i="15"/>
  <c r="C133" i="15"/>
  <c r="O131" i="15"/>
  <c r="K130" i="15"/>
  <c r="C170" i="15"/>
  <c r="C171" i="15"/>
  <c r="J174" i="15"/>
  <c r="J173" i="15" s="1"/>
  <c r="C176" i="15"/>
  <c r="F198" i="15"/>
  <c r="F196" i="15" s="1"/>
  <c r="E204" i="15"/>
  <c r="E195" i="15" s="1"/>
  <c r="C207" i="15"/>
  <c r="C209" i="15"/>
  <c r="C223" i="15"/>
  <c r="C226" i="15"/>
  <c r="D204" i="15"/>
  <c r="N204" i="15"/>
  <c r="N195" i="15" s="1"/>
  <c r="G259" i="15"/>
  <c r="C279" i="15"/>
  <c r="L290" i="15"/>
  <c r="N54" i="15"/>
  <c r="N53" i="15" s="1"/>
  <c r="I84" i="15"/>
  <c r="F41" i="15"/>
  <c r="C41" i="15" s="1"/>
  <c r="M53" i="15"/>
  <c r="C86" i="15"/>
  <c r="C99" i="15"/>
  <c r="I131" i="15"/>
  <c r="C138" i="15"/>
  <c r="C146" i="15"/>
  <c r="C162" i="15"/>
  <c r="C186" i="15"/>
  <c r="M187" i="15"/>
  <c r="C203" i="15"/>
  <c r="M204" i="15"/>
  <c r="M195" i="15" s="1"/>
  <c r="C219" i="15"/>
  <c r="C221" i="15"/>
  <c r="H259" i="15"/>
  <c r="C275" i="15"/>
  <c r="D289" i="15"/>
  <c r="D288" i="15" s="1"/>
  <c r="C23" i="15"/>
  <c r="C57" i="15"/>
  <c r="C59" i="15"/>
  <c r="C61" i="15"/>
  <c r="O58" i="15"/>
  <c r="L67" i="15"/>
  <c r="C71" i="15"/>
  <c r="C72" i="15"/>
  <c r="C73" i="15"/>
  <c r="D83" i="15"/>
  <c r="L84" i="15"/>
  <c r="C94" i="15"/>
  <c r="C108" i="15"/>
  <c r="C109" i="15"/>
  <c r="C127" i="15"/>
  <c r="O136" i="15"/>
  <c r="C149" i="15"/>
  <c r="E173" i="15"/>
  <c r="D187" i="15"/>
  <c r="L196" i="15"/>
  <c r="C200" i="15"/>
  <c r="C202" i="15"/>
  <c r="C213" i="15"/>
  <c r="C225" i="15"/>
  <c r="C239" i="15"/>
  <c r="C249" i="15"/>
  <c r="C258" i="15"/>
  <c r="D259" i="15"/>
  <c r="J270" i="15"/>
  <c r="J269" i="15" s="1"/>
  <c r="N270" i="15"/>
  <c r="N269" i="15" s="1"/>
  <c r="F276" i="15"/>
  <c r="F270" i="15" s="1"/>
  <c r="C278" i="15"/>
  <c r="M269" i="15"/>
  <c r="O198" i="15"/>
  <c r="O196" i="15" s="1"/>
  <c r="L288" i="15"/>
  <c r="E53" i="15"/>
  <c r="K54" i="15"/>
  <c r="K53" i="15" s="1"/>
  <c r="C63" i="15"/>
  <c r="C64" i="15"/>
  <c r="C65" i="15"/>
  <c r="I76" i="15"/>
  <c r="C82" i="15"/>
  <c r="O84" i="15"/>
  <c r="C121" i="15"/>
  <c r="O122" i="15"/>
  <c r="H130" i="15"/>
  <c r="C143" i="15"/>
  <c r="I144" i="15"/>
  <c r="C155" i="15"/>
  <c r="C163" i="15"/>
  <c r="M174" i="15"/>
  <c r="M173" i="15" s="1"/>
  <c r="C181" i="15"/>
  <c r="O179" i="15"/>
  <c r="E187" i="15"/>
  <c r="G187" i="15"/>
  <c r="D195" i="15"/>
  <c r="C201" i="15"/>
  <c r="C218" i="15"/>
  <c r="G204" i="15"/>
  <c r="G195" i="15" s="1"/>
  <c r="K204" i="15"/>
  <c r="K195" i="15" s="1"/>
  <c r="K194" i="15" s="1"/>
  <c r="C227" i="15"/>
  <c r="E231" i="15"/>
  <c r="E230" i="15" s="1"/>
  <c r="C240" i="15"/>
  <c r="L246" i="15"/>
  <c r="C257" i="15"/>
  <c r="C274" i="15"/>
  <c r="C280" i="15"/>
  <c r="C291" i="15"/>
  <c r="C178" i="15"/>
  <c r="J289" i="15"/>
  <c r="J288" i="15" s="1"/>
  <c r="O289" i="15"/>
  <c r="H20" i="15"/>
  <c r="C43" i="15"/>
  <c r="H54" i="15"/>
  <c r="H53" i="15" s="1"/>
  <c r="G54" i="15"/>
  <c r="G53" i="15" s="1"/>
  <c r="L58" i="15"/>
  <c r="L54" i="15" s="1"/>
  <c r="H76" i="15"/>
  <c r="L77" i="15"/>
  <c r="L76" i="15" s="1"/>
  <c r="K83" i="15"/>
  <c r="C107" i="15"/>
  <c r="I122" i="15"/>
  <c r="C135" i="15"/>
  <c r="D130" i="15"/>
  <c r="C153" i="15"/>
  <c r="C159" i="15"/>
  <c r="N173" i="15"/>
  <c r="I179" i="15"/>
  <c r="I174" i="15" s="1"/>
  <c r="I173" i="15" s="1"/>
  <c r="C208" i="15"/>
  <c r="C210" i="15"/>
  <c r="F216" i="15"/>
  <c r="C220" i="15"/>
  <c r="C222" i="15"/>
  <c r="C229" i="15"/>
  <c r="H231" i="15"/>
  <c r="H230" i="15" s="1"/>
  <c r="H194" i="15" s="1"/>
  <c r="I238" i="15"/>
  <c r="C241" i="15"/>
  <c r="C244" i="15"/>
  <c r="O252" i="15"/>
  <c r="O251" i="15" s="1"/>
  <c r="L252" i="15"/>
  <c r="L251" i="15" s="1"/>
  <c r="F260" i="15"/>
  <c r="C262" i="15"/>
  <c r="L264" i="15"/>
  <c r="L259" i="15" s="1"/>
  <c r="C292" i="15"/>
  <c r="I58" i="15"/>
  <c r="I54" i="15" s="1"/>
  <c r="I53" i="15" s="1"/>
  <c r="C142" i="15"/>
  <c r="C44" i="15"/>
  <c r="E83" i="15"/>
  <c r="C85" i="15"/>
  <c r="F84" i="15"/>
  <c r="C92" i="15"/>
  <c r="I89" i="15"/>
  <c r="C98" i="15"/>
  <c r="F95" i="15"/>
  <c r="C117" i="15"/>
  <c r="F116" i="15"/>
  <c r="L136" i="15"/>
  <c r="C139" i="15"/>
  <c r="C189" i="15"/>
  <c r="F188" i="15"/>
  <c r="F20" i="15"/>
  <c r="C21" i="15"/>
  <c r="C22" i="15"/>
  <c r="G20" i="15"/>
  <c r="M20" i="15"/>
  <c r="M289" i="15"/>
  <c r="M288" i="15" s="1"/>
  <c r="O55" i="15"/>
  <c r="C68" i="15"/>
  <c r="C79" i="15"/>
  <c r="G83" i="15"/>
  <c r="C87" i="15"/>
  <c r="I95" i="15"/>
  <c r="C96" i="15"/>
  <c r="C177" i="15"/>
  <c r="F175" i="15"/>
  <c r="L33" i="15"/>
  <c r="C33" i="15" s="1"/>
  <c r="L36" i="15"/>
  <c r="C36" i="15" s="1"/>
  <c r="O45" i="15"/>
  <c r="C81" i="15"/>
  <c r="F80" i="15"/>
  <c r="E289" i="15"/>
  <c r="E288" i="15" s="1"/>
  <c r="E20" i="15"/>
  <c r="I20" i="15"/>
  <c r="C32" i="15"/>
  <c r="C56" i="15"/>
  <c r="F58" i="15"/>
  <c r="F54" i="15" s="1"/>
  <c r="C60" i="15"/>
  <c r="O69" i="15"/>
  <c r="O67" i="15" s="1"/>
  <c r="O80" i="15"/>
  <c r="O76" i="15" s="1"/>
  <c r="C266" i="15"/>
  <c r="F264" i="15"/>
  <c r="F259" i="15" s="1"/>
  <c r="C298" i="15"/>
  <c r="H288" i="15"/>
  <c r="O89" i="15"/>
  <c r="L95" i="15"/>
  <c r="C100" i="15"/>
  <c r="C101" i="15"/>
  <c r="L103" i="15"/>
  <c r="O112" i="15"/>
  <c r="L112" i="15"/>
  <c r="C115" i="15"/>
  <c r="C120" i="15"/>
  <c r="C123" i="15"/>
  <c r="L122" i="15"/>
  <c r="M130" i="15"/>
  <c r="M75" i="15" s="1"/>
  <c r="L131" i="15"/>
  <c r="C137" i="15"/>
  <c r="F136" i="15"/>
  <c r="L141" i="15"/>
  <c r="C141" i="15" s="1"/>
  <c r="O144" i="15"/>
  <c r="L144" i="15"/>
  <c r="C147" i="15"/>
  <c r="C152" i="15"/>
  <c r="O151" i="15"/>
  <c r="C161" i="15"/>
  <c r="F160" i="15"/>
  <c r="C160" i="15" s="1"/>
  <c r="C168" i="15"/>
  <c r="C169" i="15"/>
  <c r="F166" i="15"/>
  <c r="C185" i="15"/>
  <c r="F184" i="15"/>
  <c r="C184" i="15" s="1"/>
  <c r="I216" i="15"/>
  <c r="C217" i="15"/>
  <c r="G230" i="15"/>
  <c r="F69" i="15"/>
  <c r="F89" i="15"/>
  <c r="C113" i="15"/>
  <c r="F112" i="15"/>
  <c r="C129" i="15"/>
  <c r="F128" i="15"/>
  <c r="C128" i="15" s="1"/>
  <c r="N130" i="15"/>
  <c r="C140" i="15"/>
  <c r="C145" i="15"/>
  <c r="F144" i="15"/>
  <c r="I151" i="15"/>
  <c r="C156" i="15"/>
  <c r="C164" i="15"/>
  <c r="C172" i="15"/>
  <c r="L174" i="15"/>
  <c r="C180" i="15"/>
  <c r="I276" i="15"/>
  <c r="C277" i="15"/>
  <c r="C93" i="15"/>
  <c r="C97" i="15"/>
  <c r="C104" i="15"/>
  <c r="O103" i="15"/>
  <c r="O116" i="15"/>
  <c r="L116" i="15"/>
  <c r="C119" i="15"/>
  <c r="C124" i="15"/>
  <c r="C125" i="15"/>
  <c r="F122" i="15"/>
  <c r="E130" i="15"/>
  <c r="C132" i="15"/>
  <c r="C148" i="15"/>
  <c r="L151" i="15"/>
  <c r="C167" i="15"/>
  <c r="L166" i="15"/>
  <c r="L165" i="15" s="1"/>
  <c r="O188" i="15"/>
  <c r="O187" i="15" s="1"/>
  <c r="F191" i="15"/>
  <c r="L205" i="15"/>
  <c r="C212" i="15"/>
  <c r="C224" i="15"/>
  <c r="C232" i="15"/>
  <c r="D231" i="15"/>
  <c r="J259" i="15"/>
  <c r="J230" i="15" s="1"/>
  <c r="N259" i="15"/>
  <c r="N230" i="15" s="1"/>
  <c r="I264" i="15"/>
  <c r="C265" i="15"/>
  <c r="C268" i="15"/>
  <c r="I272" i="15"/>
  <c r="C273" i="15"/>
  <c r="C285" i="15"/>
  <c r="I283" i="15"/>
  <c r="C283" i="15" s="1"/>
  <c r="C297" i="15"/>
  <c r="I192" i="15"/>
  <c r="I191" i="15" s="1"/>
  <c r="I187" i="15" s="1"/>
  <c r="C193" i="15"/>
  <c r="J195" i="15"/>
  <c r="I196" i="15"/>
  <c r="C197" i="15"/>
  <c r="I205" i="15"/>
  <c r="O216" i="15"/>
  <c r="L216" i="15"/>
  <c r="C237" i="15"/>
  <c r="I235" i="15"/>
  <c r="C235" i="15" s="1"/>
  <c r="O238" i="15"/>
  <c r="O231" i="15" s="1"/>
  <c r="C248" i="15"/>
  <c r="C250" i="15"/>
  <c r="F246" i="15"/>
  <c r="C246" i="15" s="1"/>
  <c r="F252" i="15"/>
  <c r="I252" i="15"/>
  <c r="I251" i="15" s="1"/>
  <c r="C253" i="15"/>
  <c r="C256" i="15"/>
  <c r="O276" i="15"/>
  <c r="O270" i="15" s="1"/>
  <c r="O269" i="15" s="1"/>
  <c r="C282" i="15"/>
  <c r="F281" i="15"/>
  <c r="C281" i="15" s="1"/>
  <c r="O290" i="15"/>
  <c r="O288" i="15" s="1"/>
  <c r="C198" i="15"/>
  <c r="C206" i="15"/>
  <c r="F205" i="15"/>
  <c r="O205" i="15"/>
  <c r="L231" i="15"/>
  <c r="C234" i="15"/>
  <c r="F233" i="15"/>
  <c r="C242" i="15"/>
  <c r="F238" i="15"/>
  <c r="I260" i="15"/>
  <c r="C260" i="15" s="1"/>
  <c r="C261" i="15"/>
  <c r="O264" i="15"/>
  <c r="O259" i="15" s="1"/>
  <c r="C294" i="15"/>
  <c r="F290" i="15"/>
  <c r="C228" i="15"/>
  <c r="C236" i="15"/>
  <c r="C284" i="15"/>
  <c r="G75" i="15" l="1"/>
  <c r="G52" i="15" s="1"/>
  <c r="J52" i="15"/>
  <c r="D230" i="15"/>
  <c r="H75" i="15"/>
  <c r="H286" i="15" s="1"/>
  <c r="G194" i="15"/>
  <c r="G51" i="15" s="1"/>
  <c r="I83" i="15"/>
  <c r="L53" i="15"/>
  <c r="C276" i="15"/>
  <c r="L173" i="15"/>
  <c r="N75" i="15"/>
  <c r="N52" i="15" s="1"/>
  <c r="K75" i="15"/>
  <c r="K286" i="15" s="1"/>
  <c r="M194" i="15"/>
  <c r="D75" i="15"/>
  <c r="D52" i="15" s="1"/>
  <c r="J286" i="15"/>
  <c r="C122" i="15"/>
  <c r="C131" i="15"/>
  <c r="C103" i="15"/>
  <c r="O83" i="15"/>
  <c r="I231" i="15"/>
  <c r="L204" i="15"/>
  <c r="L195" i="15" s="1"/>
  <c r="C179" i="15"/>
  <c r="K52" i="15"/>
  <c r="K51" i="15" s="1"/>
  <c r="K50" i="15" s="1"/>
  <c r="C290" i="15"/>
  <c r="O230" i="15"/>
  <c r="C216" i="15"/>
  <c r="I270" i="15"/>
  <c r="I269" i="15" s="1"/>
  <c r="I130" i="15"/>
  <c r="O174" i="15"/>
  <c r="O173" i="15" s="1"/>
  <c r="C80" i="15"/>
  <c r="C89" i="15"/>
  <c r="C136" i="15"/>
  <c r="L83" i="15"/>
  <c r="C77" i="15"/>
  <c r="I289" i="15"/>
  <c r="C289" i="15" s="1"/>
  <c r="E75" i="15"/>
  <c r="E286" i="15" s="1"/>
  <c r="C272" i="15"/>
  <c r="L230" i="15"/>
  <c r="E194" i="15"/>
  <c r="O54" i="15"/>
  <c r="C54" i="15" s="1"/>
  <c r="O130" i="15"/>
  <c r="M52" i="15"/>
  <c r="M51" i="15" s="1"/>
  <c r="M286" i="15"/>
  <c r="N194" i="15"/>
  <c r="E52" i="15"/>
  <c r="C205" i="15"/>
  <c r="F204" i="15"/>
  <c r="C69" i="15"/>
  <c r="F67" i="15"/>
  <c r="C67" i="15" s="1"/>
  <c r="F165" i="15"/>
  <c r="C165" i="15" s="1"/>
  <c r="C166" i="15"/>
  <c r="C95" i="15"/>
  <c r="I259" i="15"/>
  <c r="C259" i="15" s="1"/>
  <c r="I204" i="15"/>
  <c r="I195" i="15" s="1"/>
  <c r="J194" i="15"/>
  <c r="G286" i="15"/>
  <c r="F269" i="15"/>
  <c r="C112" i="15"/>
  <c r="F288" i="15"/>
  <c r="F174" i="15"/>
  <c r="C175" i="15"/>
  <c r="C116" i="15"/>
  <c r="C84" i="15"/>
  <c r="F83" i="15"/>
  <c r="F76" i="15"/>
  <c r="C55" i="15"/>
  <c r="F251" i="15"/>
  <c r="C251" i="15" s="1"/>
  <c r="C252" i="15"/>
  <c r="F130" i="15"/>
  <c r="L26" i="15"/>
  <c r="C238" i="15"/>
  <c r="C192" i="15"/>
  <c r="C196" i="15"/>
  <c r="C151" i="15"/>
  <c r="L130" i="15"/>
  <c r="C58" i="15"/>
  <c r="C45" i="15"/>
  <c r="O20" i="15"/>
  <c r="C188" i="15"/>
  <c r="F187" i="15"/>
  <c r="C187" i="15" s="1"/>
  <c r="F231" i="15"/>
  <c r="C233" i="15"/>
  <c r="O204" i="15"/>
  <c r="O195" i="15" s="1"/>
  <c r="O194" i="15" s="1"/>
  <c r="D194" i="15"/>
  <c r="C191" i="15"/>
  <c r="C144" i="15"/>
  <c r="C264" i="15"/>
  <c r="O75" i="15" l="1"/>
  <c r="L194" i="15"/>
  <c r="I288" i="15"/>
  <c r="N51" i="15"/>
  <c r="C270" i="15"/>
  <c r="D286" i="15"/>
  <c r="J51" i="15"/>
  <c r="J50" i="15" s="1"/>
  <c r="N286" i="15"/>
  <c r="K287" i="15"/>
  <c r="I75" i="15"/>
  <c r="I52" i="15" s="1"/>
  <c r="I230" i="15"/>
  <c r="D51" i="15"/>
  <c r="H52" i="15"/>
  <c r="H51" i="15" s="1"/>
  <c r="H50" i="15" s="1"/>
  <c r="L75" i="15"/>
  <c r="L52" i="15" s="1"/>
  <c r="L51" i="15" s="1"/>
  <c r="L50" i="15" s="1"/>
  <c r="I194" i="15"/>
  <c r="E51" i="15"/>
  <c r="F53" i="15"/>
  <c r="C83" i="15"/>
  <c r="H287" i="15"/>
  <c r="O53" i="15"/>
  <c r="D287" i="15"/>
  <c r="D50" i="15"/>
  <c r="C288" i="15"/>
  <c r="I51" i="15"/>
  <c r="F173" i="15"/>
  <c r="C173" i="15" s="1"/>
  <c r="C174" i="15"/>
  <c r="G287" i="15"/>
  <c r="G50" i="15"/>
  <c r="C26" i="15"/>
  <c r="L20" i="15"/>
  <c r="C20" i="15" s="1"/>
  <c r="N50" i="15"/>
  <c r="N287" i="15"/>
  <c r="O52" i="15"/>
  <c r="O51" i="15" s="1"/>
  <c r="F230" i="15"/>
  <c r="C230" i="15" s="1"/>
  <c r="C231" i="15"/>
  <c r="C130" i="15"/>
  <c r="C76" i="15"/>
  <c r="F75" i="15"/>
  <c r="C269" i="15"/>
  <c r="J287" i="15"/>
  <c r="C204" i="15"/>
  <c r="F195" i="15"/>
  <c r="E287" i="15"/>
  <c r="E50" i="15"/>
  <c r="O286" i="15"/>
  <c r="M50" i="15"/>
  <c r="M287" i="15"/>
  <c r="L286" i="15" l="1"/>
  <c r="C75" i="15"/>
  <c r="I286" i="15"/>
  <c r="C53" i="15"/>
  <c r="L287" i="15"/>
  <c r="F194" i="15"/>
  <c r="C194" i="15" s="1"/>
  <c r="C195" i="15"/>
  <c r="F286" i="15"/>
  <c r="C286" i="15" s="1"/>
  <c r="F52" i="15"/>
  <c r="O50" i="15"/>
  <c r="O287" i="15"/>
  <c r="I287" i="15"/>
  <c r="I50" i="15"/>
  <c r="C52" i="15" l="1"/>
  <c r="F51" i="15"/>
  <c r="F287" i="15" l="1"/>
  <c r="C287" i="15" s="1"/>
  <c r="C51" i="15"/>
  <c r="F50" i="15"/>
  <c r="C50" i="15" s="1"/>
  <c r="O298" i="14" l="1"/>
  <c r="L298" i="14"/>
  <c r="I298" i="14"/>
  <c r="F298" i="14"/>
  <c r="O297" i="14"/>
  <c r="L297" i="14"/>
  <c r="I297" i="14"/>
  <c r="F297" i="14"/>
  <c r="C297" i="14" s="1"/>
  <c r="O296" i="14"/>
  <c r="L296" i="14"/>
  <c r="I296" i="14"/>
  <c r="F296" i="14"/>
  <c r="C296" i="14" s="1"/>
  <c r="O295" i="14"/>
  <c r="L295" i="14"/>
  <c r="I295" i="14"/>
  <c r="F295" i="14"/>
  <c r="C295" i="14" s="1"/>
  <c r="O294" i="14"/>
  <c r="L294" i="14"/>
  <c r="I294" i="14"/>
  <c r="F294" i="14"/>
  <c r="O293" i="14"/>
  <c r="L293" i="14"/>
  <c r="I293" i="14"/>
  <c r="F293" i="14"/>
  <c r="O292" i="14"/>
  <c r="L292" i="14"/>
  <c r="I292" i="14"/>
  <c r="F292" i="14"/>
  <c r="O291" i="14"/>
  <c r="L291" i="14"/>
  <c r="L290" i="14" s="1"/>
  <c r="I291" i="14"/>
  <c r="I290" i="14" s="1"/>
  <c r="F291" i="14"/>
  <c r="C291" i="14" s="1"/>
  <c r="N290" i="14"/>
  <c r="M290" i="14"/>
  <c r="K290" i="14"/>
  <c r="J290" i="14"/>
  <c r="H290" i="14"/>
  <c r="G290" i="14"/>
  <c r="E290" i="14"/>
  <c r="D290" i="14"/>
  <c r="O285" i="14"/>
  <c r="L285" i="14"/>
  <c r="I285" i="14"/>
  <c r="F285" i="14"/>
  <c r="O284" i="14"/>
  <c r="L284" i="14"/>
  <c r="L283" i="14" s="1"/>
  <c r="I284" i="14"/>
  <c r="F284" i="14"/>
  <c r="O283" i="14"/>
  <c r="N283" i="14"/>
  <c r="M283" i="14"/>
  <c r="K283" i="14"/>
  <c r="J283" i="14"/>
  <c r="H283" i="14"/>
  <c r="G283" i="14"/>
  <c r="F283" i="14"/>
  <c r="E283" i="14"/>
  <c r="D283" i="14"/>
  <c r="O282" i="14"/>
  <c r="L282" i="14"/>
  <c r="L281" i="14" s="1"/>
  <c r="I282" i="14"/>
  <c r="F282" i="14"/>
  <c r="O281" i="14"/>
  <c r="N281" i="14"/>
  <c r="M281" i="14"/>
  <c r="K281" i="14"/>
  <c r="J281" i="14"/>
  <c r="I281" i="14"/>
  <c r="H281" i="14"/>
  <c r="G281" i="14"/>
  <c r="E281" i="14"/>
  <c r="D281" i="14"/>
  <c r="O280" i="14"/>
  <c r="L280" i="14"/>
  <c r="I280" i="14"/>
  <c r="F280" i="14"/>
  <c r="O279" i="14"/>
  <c r="L279" i="14"/>
  <c r="I279" i="14"/>
  <c r="F279" i="14"/>
  <c r="O278" i="14"/>
  <c r="L278" i="14"/>
  <c r="I278" i="14"/>
  <c r="F278" i="14"/>
  <c r="O277" i="14"/>
  <c r="O276" i="14" s="1"/>
  <c r="L277" i="14"/>
  <c r="L276" i="14" s="1"/>
  <c r="I277" i="14"/>
  <c r="F277" i="14"/>
  <c r="F276" i="14" s="1"/>
  <c r="N276" i="14"/>
  <c r="M276" i="14"/>
  <c r="K276" i="14"/>
  <c r="J276" i="14"/>
  <c r="H276" i="14"/>
  <c r="G276" i="14"/>
  <c r="E276" i="14"/>
  <c r="D276" i="14"/>
  <c r="O275" i="14"/>
  <c r="L275" i="14"/>
  <c r="I275" i="14"/>
  <c r="F275" i="14"/>
  <c r="O274" i="14"/>
  <c r="L274" i="14"/>
  <c r="I274" i="14"/>
  <c r="F274" i="14"/>
  <c r="O273" i="14"/>
  <c r="O272" i="14" s="1"/>
  <c r="L273" i="14"/>
  <c r="L272" i="14" s="1"/>
  <c r="I273" i="14"/>
  <c r="F273" i="14"/>
  <c r="F272" i="14" s="1"/>
  <c r="N272" i="14"/>
  <c r="M272" i="14"/>
  <c r="K272" i="14"/>
  <c r="J272" i="14"/>
  <c r="H272" i="14"/>
  <c r="H270" i="14" s="1"/>
  <c r="H269" i="14" s="1"/>
  <c r="G272" i="14"/>
  <c r="E272" i="14"/>
  <c r="D272" i="14"/>
  <c r="O271" i="14"/>
  <c r="L271" i="14"/>
  <c r="I271" i="14"/>
  <c r="F271" i="14"/>
  <c r="O268" i="14"/>
  <c r="L268" i="14"/>
  <c r="I268" i="14"/>
  <c r="F268" i="14"/>
  <c r="O267" i="14"/>
  <c r="L267" i="14"/>
  <c r="I267" i="14"/>
  <c r="F267" i="14"/>
  <c r="O266" i="14"/>
  <c r="L266" i="14"/>
  <c r="I266" i="14"/>
  <c r="F266" i="14"/>
  <c r="O265" i="14"/>
  <c r="L265" i="14"/>
  <c r="I265" i="14"/>
  <c r="F265" i="14"/>
  <c r="N264" i="14"/>
  <c r="M264" i="14"/>
  <c r="K264" i="14"/>
  <c r="J264" i="14"/>
  <c r="H264" i="14"/>
  <c r="G264" i="14"/>
  <c r="E264" i="14"/>
  <c r="D264" i="14"/>
  <c r="O263" i="14"/>
  <c r="L263" i="14"/>
  <c r="I263" i="14"/>
  <c r="F263" i="14"/>
  <c r="O262" i="14"/>
  <c r="L262" i="14"/>
  <c r="I262" i="14"/>
  <c r="F262" i="14"/>
  <c r="O261" i="14"/>
  <c r="L261" i="14"/>
  <c r="I261" i="14"/>
  <c r="F261" i="14"/>
  <c r="N260" i="14"/>
  <c r="M260" i="14"/>
  <c r="K260" i="14"/>
  <c r="K259" i="14" s="1"/>
  <c r="J260" i="14"/>
  <c r="H260" i="14"/>
  <c r="G260" i="14"/>
  <c r="F260" i="14"/>
  <c r="E260" i="14"/>
  <c r="E259" i="14" s="1"/>
  <c r="D260" i="14"/>
  <c r="O258" i="14"/>
  <c r="L258" i="14"/>
  <c r="I258" i="14"/>
  <c r="F258" i="14"/>
  <c r="O257" i="14"/>
  <c r="L257" i="14"/>
  <c r="I257" i="14"/>
  <c r="F257" i="14"/>
  <c r="O256" i="14"/>
  <c r="L256" i="14"/>
  <c r="I256" i="14"/>
  <c r="F256" i="14"/>
  <c r="O255" i="14"/>
  <c r="L255" i="14"/>
  <c r="I255" i="14"/>
  <c r="F255" i="14"/>
  <c r="O254" i="14"/>
  <c r="L254" i="14"/>
  <c r="I254" i="14"/>
  <c r="F254" i="14"/>
  <c r="O253" i="14"/>
  <c r="L253" i="14"/>
  <c r="I253" i="14"/>
  <c r="F253" i="14"/>
  <c r="N252" i="14"/>
  <c r="N251" i="14" s="1"/>
  <c r="M252" i="14"/>
  <c r="M251" i="14" s="1"/>
  <c r="K252" i="14"/>
  <c r="K251" i="14" s="1"/>
  <c r="J252" i="14"/>
  <c r="J251" i="14" s="1"/>
  <c r="H252" i="14"/>
  <c r="H251" i="14" s="1"/>
  <c r="G252" i="14"/>
  <c r="G251" i="14" s="1"/>
  <c r="E252" i="14"/>
  <c r="E251" i="14" s="1"/>
  <c r="D252" i="14"/>
  <c r="D251" i="14" s="1"/>
  <c r="O250" i="14"/>
  <c r="L250" i="14"/>
  <c r="I250" i="14"/>
  <c r="F250" i="14"/>
  <c r="O249" i="14"/>
  <c r="L249" i="14"/>
  <c r="I249" i="14"/>
  <c r="F249" i="14"/>
  <c r="O248" i="14"/>
  <c r="L248" i="14"/>
  <c r="I248" i="14"/>
  <c r="F248" i="14"/>
  <c r="O247" i="14"/>
  <c r="O246" i="14" s="1"/>
  <c r="L247" i="14"/>
  <c r="I247" i="14"/>
  <c r="I246" i="14" s="1"/>
  <c r="F247"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L239" i="14"/>
  <c r="L238" i="14" s="1"/>
  <c r="I239" i="14"/>
  <c r="I238" i="14" s="1"/>
  <c r="F239" i="14"/>
  <c r="N238" i="14"/>
  <c r="M238" i="14"/>
  <c r="K238" i="14"/>
  <c r="J238" i="14"/>
  <c r="H238" i="14"/>
  <c r="G238" i="14"/>
  <c r="E238" i="14"/>
  <c r="D238" i="14"/>
  <c r="O237" i="14"/>
  <c r="L237" i="14"/>
  <c r="I237" i="14"/>
  <c r="F237" i="14"/>
  <c r="O236" i="14"/>
  <c r="O235" i="14" s="1"/>
  <c r="L236" i="14"/>
  <c r="L235" i="14" s="1"/>
  <c r="I236" i="14"/>
  <c r="F236" i="14"/>
  <c r="N235" i="14"/>
  <c r="M235" i="14"/>
  <c r="K235" i="14"/>
  <c r="J235" i="14"/>
  <c r="H235" i="14"/>
  <c r="G235" i="14"/>
  <c r="E235" i="14"/>
  <c r="D235" i="14"/>
  <c r="O234" i="14"/>
  <c r="L234" i="14"/>
  <c r="L233" i="14" s="1"/>
  <c r="I234" i="14"/>
  <c r="I233" i="14" s="1"/>
  <c r="F234" i="14"/>
  <c r="O233" i="14"/>
  <c r="N233" i="14"/>
  <c r="M233" i="14"/>
  <c r="K233" i="14"/>
  <c r="J233" i="14"/>
  <c r="H233" i="14"/>
  <c r="G233" i="14"/>
  <c r="E233" i="14"/>
  <c r="D233" i="14"/>
  <c r="O232" i="14"/>
  <c r="L232" i="14"/>
  <c r="I232" i="14"/>
  <c r="F232" i="14"/>
  <c r="O229" i="14"/>
  <c r="L229" i="14"/>
  <c r="I229" i="14"/>
  <c r="F229" i="14"/>
  <c r="O228" i="14"/>
  <c r="L228" i="14"/>
  <c r="L227" i="14" s="1"/>
  <c r="I228" i="14"/>
  <c r="I227" i="14" s="1"/>
  <c r="F228" i="14"/>
  <c r="F227" i="14" s="1"/>
  <c r="O227"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N205" i="14"/>
  <c r="M205" i="14"/>
  <c r="K205" i="14"/>
  <c r="J205" i="14"/>
  <c r="J204" i="14" s="1"/>
  <c r="H205" i="14"/>
  <c r="G205" i="14"/>
  <c r="E205" i="14"/>
  <c r="D205" i="14"/>
  <c r="O203" i="14"/>
  <c r="L203" i="14"/>
  <c r="I203" i="14"/>
  <c r="F203" i="14"/>
  <c r="O202" i="14"/>
  <c r="L202" i="14"/>
  <c r="I202" i="14"/>
  <c r="F202" i="14"/>
  <c r="O201" i="14"/>
  <c r="L201" i="14"/>
  <c r="I201" i="14"/>
  <c r="F201" i="14"/>
  <c r="O200" i="14"/>
  <c r="L200" i="14"/>
  <c r="I200" i="14"/>
  <c r="F200" i="14"/>
  <c r="O199" i="14"/>
  <c r="O198" i="14" s="1"/>
  <c r="L199" i="14"/>
  <c r="L198" i="14" s="1"/>
  <c r="I199" i="14"/>
  <c r="I198" i="14" s="1"/>
  <c r="F199" i="14"/>
  <c r="F198" i="14" s="1"/>
  <c r="N198" i="14"/>
  <c r="N196" i="14" s="1"/>
  <c r="M198" i="14"/>
  <c r="K198" i="14"/>
  <c r="K196" i="14" s="1"/>
  <c r="J198" i="14"/>
  <c r="J196" i="14" s="1"/>
  <c r="H198" i="14"/>
  <c r="H196" i="14" s="1"/>
  <c r="G198" i="14"/>
  <c r="E198" i="14"/>
  <c r="E196" i="14" s="1"/>
  <c r="D198" i="14"/>
  <c r="D196" i="14" s="1"/>
  <c r="O197" i="14"/>
  <c r="L197" i="14"/>
  <c r="I197" i="14"/>
  <c r="F197" i="14"/>
  <c r="M196" i="14"/>
  <c r="G196" i="14"/>
  <c r="O193" i="14"/>
  <c r="L193" i="14"/>
  <c r="L192" i="14" s="1"/>
  <c r="L191" i="14" s="1"/>
  <c r="I193" i="14"/>
  <c r="F193" i="14"/>
  <c r="F192" i="14" s="1"/>
  <c r="O192" i="14"/>
  <c r="N192" i="14"/>
  <c r="N191" i="14" s="1"/>
  <c r="M192" i="14"/>
  <c r="M191" i="14" s="1"/>
  <c r="K192" i="14"/>
  <c r="J192" i="14"/>
  <c r="J191" i="14" s="1"/>
  <c r="H192" i="14"/>
  <c r="H191" i="14" s="1"/>
  <c r="G192" i="14"/>
  <c r="G191" i="14" s="1"/>
  <c r="E192" i="14"/>
  <c r="D192" i="14"/>
  <c r="O191" i="14"/>
  <c r="K191" i="14"/>
  <c r="E191" i="14"/>
  <c r="D191" i="14"/>
  <c r="O190" i="14"/>
  <c r="L190" i="14"/>
  <c r="I190" i="14"/>
  <c r="F190" i="14"/>
  <c r="O189" i="14"/>
  <c r="L189" i="14"/>
  <c r="L188" i="14" s="1"/>
  <c r="I189" i="14"/>
  <c r="F189" i="14"/>
  <c r="O188" i="14"/>
  <c r="N188" i="14"/>
  <c r="N187" i="14" s="1"/>
  <c r="M188" i="14"/>
  <c r="K188" i="14"/>
  <c r="J188" i="14"/>
  <c r="J187" i="14" s="1"/>
  <c r="H188" i="14"/>
  <c r="G188" i="14"/>
  <c r="E188" i="14"/>
  <c r="E187" i="14" s="1"/>
  <c r="D188" i="14"/>
  <c r="O186" i="14"/>
  <c r="L186" i="14"/>
  <c r="I186" i="14"/>
  <c r="F186" i="14"/>
  <c r="O185" i="14"/>
  <c r="O184" i="14" s="1"/>
  <c r="L185" i="14"/>
  <c r="I185" i="14"/>
  <c r="I184" i="14" s="1"/>
  <c r="F185" i="14"/>
  <c r="N184" i="14"/>
  <c r="M184" i="14"/>
  <c r="K184" i="14"/>
  <c r="J184" i="14"/>
  <c r="H184" i="14"/>
  <c r="G184" i="14"/>
  <c r="E184" i="14"/>
  <c r="D184" i="14"/>
  <c r="O183" i="14"/>
  <c r="L183" i="14"/>
  <c r="I183" i="14"/>
  <c r="F183" i="14"/>
  <c r="O182" i="14"/>
  <c r="L182" i="14"/>
  <c r="I182" i="14"/>
  <c r="F182" i="14"/>
  <c r="O181" i="14"/>
  <c r="L181" i="14"/>
  <c r="I181" i="14"/>
  <c r="F181" i="14"/>
  <c r="O180" i="14"/>
  <c r="O179" i="14" s="1"/>
  <c r="L180" i="14"/>
  <c r="I180" i="14"/>
  <c r="I179" i="14" s="1"/>
  <c r="F180" i="14"/>
  <c r="N179" i="14"/>
  <c r="M179" i="14"/>
  <c r="K179" i="14"/>
  <c r="J179" i="14"/>
  <c r="H179" i="14"/>
  <c r="G179" i="14"/>
  <c r="E179" i="14"/>
  <c r="D179" i="14"/>
  <c r="O178" i="14"/>
  <c r="L178" i="14"/>
  <c r="I178" i="14"/>
  <c r="F178" i="14"/>
  <c r="O177" i="14"/>
  <c r="L177" i="14"/>
  <c r="I177" i="14"/>
  <c r="F177" i="14"/>
  <c r="O176" i="14"/>
  <c r="O175" i="14" s="1"/>
  <c r="L176" i="14"/>
  <c r="I176" i="14"/>
  <c r="I175" i="14" s="1"/>
  <c r="F176" i="14"/>
  <c r="N175" i="14"/>
  <c r="M175" i="14"/>
  <c r="K175" i="14"/>
  <c r="J175" i="14"/>
  <c r="H175" i="14"/>
  <c r="H174" i="14" s="1"/>
  <c r="G175" i="14"/>
  <c r="G174" i="14" s="1"/>
  <c r="E175" i="14"/>
  <c r="D175" i="14"/>
  <c r="G173" i="14"/>
  <c r="O172" i="14"/>
  <c r="L172" i="14"/>
  <c r="I172" i="14"/>
  <c r="F172" i="14"/>
  <c r="O171" i="14"/>
  <c r="L171" i="14"/>
  <c r="I171" i="14"/>
  <c r="F171" i="14"/>
  <c r="O170" i="14"/>
  <c r="L170" i="14"/>
  <c r="I170" i="14"/>
  <c r="F170" i="14"/>
  <c r="O169" i="14"/>
  <c r="L169" i="14"/>
  <c r="I169" i="14"/>
  <c r="F169" i="14"/>
  <c r="O168" i="14"/>
  <c r="L168" i="14"/>
  <c r="I168" i="14"/>
  <c r="F168" i="14"/>
  <c r="O167" i="14"/>
  <c r="L167" i="14"/>
  <c r="L166" i="14" s="1"/>
  <c r="L165" i="14" s="1"/>
  <c r="I167" i="14"/>
  <c r="F167" i="14"/>
  <c r="N166" i="14"/>
  <c r="N165" i="14" s="1"/>
  <c r="M166" i="14"/>
  <c r="M165" i="14" s="1"/>
  <c r="K166" i="14"/>
  <c r="K165" i="14" s="1"/>
  <c r="J166" i="14"/>
  <c r="J165" i="14" s="1"/>
  <c r="H166" i="14"/>
  <c r="G166" i="14"/>
  <c r="E166" i="14"/>
  <c r="E165" i="14" s="1"/>
  <c r="D166" i="14"/>
  <c r="D165" i="14" s="1"/>
  <c r="H165" i="14"/>
  <c r="G165" i="14"/>
  <c r="O164" i="14"/>
  <c r="L164" i="14"/>
  <c r="I164" i="14"/>
  <c r="F164" i="14"/>
  <c r="O163" i="14"/>
  <c r="L163" i="14"/>
  <c r="I163" i="14"/>
  <c r="F163" i="14"/>
  <c r="O162" i="14"/>
  <c r="L162" i="14"/>
  <c r="I162" i="14"/>
  <c r="F162" i="14"/>
  <c r="O161" i="14"/>
  <c r="O160" i="14" s="1"/>
  <c r="L161" i="14"/>
  <c r="I161" i="14"/>
  <c r="F161" i="14"/>
  <c r="F160" i="14" s="1"/>
  <c r="N160" i="14"/>
  <c r="M160" i="14"/>
  <c r="K160" i="14"/>
  <c r="J160" i="14"/>
  <c r="I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F144" i="14" s="1"/>
  <c r="N144" i="14"/>
  <c r="M144" i="14"/>
  <c r="K144" i="14"/>
  <c r="J144" i="14"/>
  <c r="H144" i="14"/>
  <c r="G144" i="14"/>
  <c r="E144" i="14"/>
  <c r="D144" i="14"/>
  <c r="O143" i="14"/>
  <c r="L143" i="14"/>
  <c r="I143" i="14"/>
  <c r="F143" i="14"/>
  <c r="O142" i="14"/>
  <c r="L142" i="14"/>
  <c r="I142" i="14"/>
  <c r="I141" i="14" s="1"/>
  <c r="F142" i="14"/>
  <c r="F141" i="14" s="1"/>
  <c r="O141" i="14"/>
  <c r="N141" i="14"/>
  <c r="M141" i="14"/>
  <c r="K141" i="14"/>
  <c r="J141" i="14"/>
  <c r="H141" i="14"/>
  <c r="G141" i="14"/>
  <c r="E141" i="14"/>
  <c r="D141" i="14"/>
  <c r="O140" i="14"/>
  <c r="L140" i="14"/>
  <c r="I140" i="14"/>
  <c r="F140" i="14"/>
  <c r="O139" i="14"/>
  <c r="L139" i="14"/>
  <c r="I139" i="14"/>
  <c r="F139" i="14"/>
  <c r="O138" i="14"/>
  <c r="L138" i="14"/>
  <c r="I138" i="14"/>
  <c r="F138" i="14"/>
  <c r="O137" i="14"/>
  <c r="O136" i="14" s="1"/>
  <c r="L137" i="14"/>
  <c r="I137" i="14"/>
  <c r="F137" i="14"/>
  <c r="F136" i="14" s="1"/>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F132" i="14"/>
  <c r="N131" i="14"/>
  <c r="M131" i="14"/>
  <c r="K131" i="14"/>
  <c r="J131" i="14"/>
  <c r="H131" i="14"/>
  <c r="G131" i="14"/>
  <c r="E131" i="14"/>
  <c r="D131" i="14"/>
  <c r="O129" i="14"/>
  <c r="O128" i="14" s="1"/>
  <c r="L129" i="14"/>
  <c r="L128" i="14" s="1"/>
  <c r="I129" i="14"/>
  <c r="I128" i="14" s="1"/>
  <c r="F129" i="14"/>
  <c r="F128" i="14" s="1"/>
  <c r="N128" i="14"/>
  <c r="M128" i="14"/>
  <c r="K128" i="14"/>
  <c r="J128" i="14"/>
  <c r="H128" i="14"/>
  <c r="G128" i="14"/>
  <c r="E128" i="14"/>
  <c r="D128" i="14"/>
  <c r="O127" i="14"/>
  <c r="L127" i="14"/>
  <c r="I127" i="14"/>
  <c r="F127" i="14"/>
  <c r="O126" i="14"/>
  <c r="L126" i="14"/>
  <c r="I126" i="14"/>
  <c r="F126" i="14"/>
  <c r="O125" i="14"/>
  <c r="L125" i="14"/>
  <c r="I125" i="14"/>
  <c r="F125" i="14"/>
  <c r="O124" i="14"/>
  <c r="L124" i="14"/>
  <c r="I124" i="14"/>
  <c r="F124" i="14"/>
  <c r="O123" i="14"/>
  <c r="L123" i="14"/>
  <c r="L122" i="14" s="1"/>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L116" i="14" s="1"/>
  <c r="I117" i="14"/>
  <c r="F117" i="14"/>
  <c r="F116" i="14" s="1"/>
  <c r="N116" i="14"/>
  <c r="M116" i="14"/>
  <c r="K116" i="14"/>
  <c r="J116" i="14"/>
  <c r="H116" i="14"/>
  <c r="G116" i="14"/>
  <c r="E116" i="14"/>
  <c r="D116" i="14"/>
  <c r="O115" i="14"/>
  <c r="L115" i="14"/>
  <c r="I115" i="14"/>
  <c r="F115" i="14"/>
  <c r="O114" i="14"/>
  <c r="L114" i="14"/>
  <c r="I114" i="14"/>
  <c r="F114" i="14"/>
  <c r="O113" i="14"/>
  <c r="O112" i="14" s="1"/>
  <c r="L113" i="14"/>
  <c r="I113" i="14"/>
  <c r="F113" i="14"/>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I96" i="14"/>
  <c r="I95" i="14" s="1"/>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I89" i="14" s="1"/>
  <c r="F90" i="14"/>
  <c r="N89" i="14"/>
  <c r="M89" i="14"/>
  <c r="K89" i="14"/>
  <c r="J89" i="14"/>
  <c r="H89" i="14"/>
  <c r="G89" i="14"/>
  <c r="E89" i="14"/>
  <c r="D89" i="14"/>
  <c r="O88" i="14"/>
  <c r="L88" i="14"/>
  <c r="I88" i="14"/>
  <c r="F88" i="14"/>
  <c r="O87" i="14"/>
  <c r="L87" i="14"/>
  <c r="I87" i="14"/>
  <c r="F87" i="14"/>
  <c r="O86" i="14"/>
  <c r="L86" i="14"/>
  <c r="I86" i="14"/>
  <c r="F86" i="14"/>
  <c r="O85" i="14"/>
  <c r="L85" i="14"/>
  <c r="L84" i="14" s="1"/>
  <c r="I85" i="14"/>
  <c r="F85" i="14"/>
  <c r="N84" i="14"/>
  <c r="M84" i="14"/>
  <c r="K84" i="14"/>
  <c r="J84" i="14"/>
  <c r="H84" i="14"/>
  <c r="G84" i="14"/>
  <c r="E84" i="14"/>
  <c r="D84" i="14"/>
  <c r="O82" i="14"/>
  <c r="L82" i="14"/>
  <c r="I82" i="14"/>
  <c r="F82" i="14"/>
  <c r="O81" i="14"/>
  <c r="O80" i="14" s="1"/>
  <c r="L81" i="14"/>
  <c r="L80" i="14" s="1"/>
  <c r="I81" i="14"/>
  <c r="I80" i="14" s="1"/>
  <c r="F81" i="14"/>
  <c r="N80" i="14"/>
  <c r="M80" i="14"/>
  <c r="K80" i="14"/>
  <c r="J80" i="14"/>
  <c r="H80" i="14"/>
  <c r="G80" i="14"/>
  <c r="F80" i="14"/>
  <c r="E80" i="14"/>
  <c r="D80" i="14"/>
  <c r="O79" i="14"/>
  <c r="L79" i="14"/>
  <c r="I79" i="14"/>
  <c r="F79" i="14"/>
  <c r="O78" i="14"/>
  <c r="L78" i="14"/>
  <c r="L77" i="14" s="1"/>
  <c r="I78" i="14"/>
  <c r="F78" i="14"/>
  <c r="O77" i="14"/>
  <c r="N77" i="14"/>
  <c r="M77" i="14"/>
  <c r="K77" i="14"/>
  <c r="J77" i="14"/>
  <c r="J76" i="14" s="1"/>
  <c r="H77" i="14"/>
  <c r="H76" i="14" s="1"/>
  <c r="G77" i="14"/>
  <c r="E77" i="14"/>
  <c r="D77" i="14"/>
  <c r="D76" i="14" s="1"/>
  <c r="O74" i="14"/>
  <c r="L74" i="14"/>
  <c r="I74" i="14"/>
  <c r="F74" i="14"/>
  <c r="O73" i="14"/>
  <c r="L73" i="14"/>
  <c r="I73" i="14"/>
  <c r="F73" i="14"/>
  <c r="O72" i="14"/>
  <c r="L72" i="14"/>
  <c r="I72" i="14"/>
  <c r="F72" i="14"/>
  <c r="O71" i="14"/>
  <c r="L71" i="14"/>
  <c r="I71" i="14"/>
  <c r="F71" i="14"/>
  <c r="O70" i="14"/>
  <c r="L70" i="14"/>
  <c r="I70" i="14"/>
  <c r="F70" i="14"/>
  <c r="N69" i="14"/>
  <c r="N67" i="14" s="1"/>
  <c r="M69" i="14"/>
  <c r="M67" i="14" s="1"/>
  <c r="K69" i="14"/>
  <c r="K67" i="14" s="1"/>
  <c r="J69" i="14"/>
  <c r="J67" i="14" s="1"/>
  <c r="H69" i="14"/>
  <c r="H67" i="14" s="1"/>
  <c r="G69" i="14"/>
  <c r="G67" i="14" s="1"/>
  <c r="E69" i="14"/>
  <c r="E67" i="14" s="1"/>
  <c r="D69" i="14"/>
  <c r="O68" i="14"/>
  <c r="L68" i="14"/>
  <c r="I68" i="14"/>
  <c r="F68" i="14"/>
  <c r="D67"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N58" i="14"/>
  <c r="M58" i="14"/>
  <c r="K58" i="14"/>
  <c r="J58" i="14"/>
  <c r="H58" i="14"/>
  <c r="G58" i="14"/>
  <c r="E58" i="14"/>
  <c r="D58" i="14"/>
  <c r="D54" i="14" s="1"/>
  <c r="O57" i="14"/>
  <c r="L57" i="14"/>
  <c r="I57" i="14"/>
  <c r="F57" i="14"/>
  <c r="O56" i="14"/>
  <c r="O55" i="14" s="1"/>
  <c r="L56" i="14"/>
  <c r="I56" i="14"/>
  <c r="F56" i="14"/>
  <c r="N55" i="14"/>
  <c r="M55" i="14"/>
  <c r="L55" i="14"/>
  <c r="K55" i="14"/>
  <c r="J55" i="14"/>
  <c r="H55" i="14"/>
  <c r="H54" i="14" s="1"/>
  <c r="G55" i="14"/>
  <c r="G54" i="14" s="1"/>
  <c r="E55" i="14"/>
  <c r="D55" i="14"/>
  <c r="M54" i="14"/>
  <c r="O47" i="14"/>
  <c r="C47" i="14" s="1"/>
  <c r="O46" i="14"/>
  <c r="C46" i="14" s="1"/>
  <c r="N45" i="14"/>
  <c r="M45" i="14"/>
  <c r="L44" i="14"/>
  <c r="L43" i="14" s="1"/>
  <c r="I44" i="14"/>
  <c r="I43" i="14" s="1"/>
  <c r="F44" i="14"/>
  <c r="K43" i="14"/>
  <c r="J43" i="14"/>
  <c r="H43" i="14"/>
  <c r="G43" i="14"/>
  <c r="E43" i="14"/>
  <c r="D43" i="14"/>
  <c r="F42" i="14"/>
  <c r="E41" i="14"/>
  <c r="D41" i="14"/>
  <c r="L40" i="14"/>
  <c r="C40" i="14" s="1"/>
  <c r="L39" i="14"/>
  <c r="C39" i="14" s="1"/>
  <c r="L38" i="14"/>
  <c r="C38" i="14" s="1"/>
  <c r="L37" i="14"/>
  <c r="K36" i="14"/>
  <c r="J36" i="14"/>
  <c r="L35" i="14"/>
  <c r="C35" i="14" s="1"/>
  <c r="L34" i="14"/>
  <c r="C34" i="14" s="1"/>
  <c r="K33" i="14"/>
  <c r="J33" i="14"/>
  <c r="L32" i="14"/>
  <c r="C32" i="14" s="1"/>
  <c r="K31" i="14"/>
  <c r="J31" i="14"/>
  <c r="L30" i="14"/>
  <c r="C30" i="14" s="1"/>
  <c r="L29" i="14"/>
  <c r="C29" i="14" s="1"/>
  <c r="L28" i="14"/>
  <c r="C28" i="14" s="1"/>
  <c r="K27" i="14"/>
  <c r="J27" i="14"/>
  <c r="F25" i="14"/>
  <c r="C25" i="14" s="1"/>
  <c r="I24" i="14"/>
  <c r="F24" i="14"/>
  <c r="O23" i="14"/>
  <c r="L23" i="14"/>
  <c r="I23" i="14"/>
  <c r="F23" i="14"/>
  <c r="O22" i="14"/>
  <c r="O21" i="14" s="1"/>
  <c r="L22" i="14"/>
  <c r="L21" i="14" s="1"/>
  <c r="L289" i="14" s="1"/>
  <c r="L288" i="14" s="1"/>
  <c r="I22" i="14"/>
  <c r="I21" i="14" s="1"/>
  <c r="F22" i="14"/>
  <c r="N21" i="14"/>
  <c r="N289" i="14" s="1"/>
  <c r="N288" i="14" s="1"/>
  <c r="M21" i="14"/>
  <c r="M289" i="14" s="1"/>
  <c r="M288" i="14" s="1"/>
  <c r="K21" i="14"/>
  <c r="J21" i="14"/>
  <c r="J289" i="14" s="1"/>
  <c r="H21" i="14"/>
  <c r="H289" i="14" s="1"/>
  <c r="G21" i="14"/>
  <c r="E21" i="14"/>
  <c r="E289" i="14" s="1"/>
  <c r="E288" i="14" s="1"/>
  <c r="D21" i="14"/>
  <c r="D289" i="14" s="1"/>
  <c r="C65" i="14" l="1"/>
  <c r="J54" i="14"/>
  <c r="J53" i="14" s="1"/>
  <c r="O252" i="14"/>
  <c r="O251" i="14" s="1"/>
  <c r="C247" i="14"/>
  <c r="F21" i="14"/>
  <c r="F289" i="14" s="1"/>
  <c r="C169" i="14"/>
  <c r="C172" i="14"/>
  <c r="L187" i="14"/>
  <c r="C263" i="14"/>
  <c r="D270" i="14"/>
  <c r="D269" i="14" s="1"/>
  <c r="K289" i="14"/>
  <c r="K288" i="14" s="1"/>
  <c r="C24" i="14"/>
  <c r="C86" i="14"/>
  <c r="C133" i="14"/>
  <c r="C157" i="14"/>
  <c r="C159" i="14"/>
  <c r="H187" i="14"/>
  <c r="M187" i="14"/>
  <c r="C211" i="14"/>
  <c r="C262" i="14"/>
  <c r="G270" i="14"/>
  <c r="G269" i="14" s="1"/>
  <c r="K270" i="14"/>
  <c r="G20" i="14"/>
  <c r="C215" i="14"/>
  <c r="C271" i="14"/>
  <c r="F235" i="14"/>
  <c r="C90" i="14"/>
  <c r="C105" i="14"/>
  <c r="C109" i="14"/>
  <c r="C115" i="14"/>
  <c r="C121" i="14"/>
  <c r="C125" i="14"/>
  <c r="C181" i="14"/>
  <c r="M259" i="14"/>
  <c r="L260" i="14"/>
  <c r="I283" i="14"/>
  <c r="J288" i="14"/>
  <c r="C23" i="14"/>
  <c r="N83" i="14"/>
  <c r="C94" i="14"/>
  <c r="I112" i="14"/>
  <c r="N130" i="14"/>
  <c r="C149" i="14"/>
  <c r="C177" i="14"/>
  <c r="N174" i="14"/>
  <c r="N173" i="14" s="1"/>
  <c r="G187" i="14"/>
  <c r="C190" i="14"/>
  <c r="D187" i="14"/>
  <c r="C207" i="14"/>
  <c r="C208" i="14"/>
  <c r="C210" i="14"/>
  <c r="H204" i="14"/>
  <c r="J231" i="14"/>
  <c r="N231" i="14"/>
  <c r="C255" i="14"/>
  <c r="G259" i="14"/>
  <c r="K269" i="14"/>
  <c r="C93" i="14"/>
  <c r="O45" i="14"/>
  <c r="O20" i="14" s="1"/>
  <c r="N54" i="14"/>
  <c r="N53" i="14" s="1"/>
  <c r="L58" i="14"/>
  <c r="L54" i="14" s="1"/>
  <c r="G76" i="14"/>
  <c r="M76" i="14"/>
  <c r="C79" i="14"/>
  <c r="C145" i="14"/>
  <c r="K174" i="14"/>
  <c r="K173" i="14" s="1"/>
  <c r="J174" i="14"/>
  <c r="J173" i="14" s="1"/>
  <c r="L196" i="14"/>
  <c r="E204" i="14"/>
  <c r="E195" i="14" s="1"/>
  <c r="C223" i="14"/>
  <c r="C226" i="14"/>
  <c r="D204" i="14"/>
  <c r="N204" i="14"/>
  <c r="N195" i="14" s="1"/>
  <c r="G231" i="14"/>
  <c r="C243" i="14"/>
  <c r="C244" i="14"/>
  <c r="C275" i="14"/>
  <c r="D53" i="14"/>
  <c r="C59" i="14"/>
  <c r="C64" i="14"/>
  <c r="C101" i="14"/>
  <c r="C117" i="14"/>
  <c r="C137" i="14"/>
  <c r="C162" i="14"/>
  <c r="O166" i="14"/>
  <c r="O165" i="14" s="1"/>
  <c r="C221" i="14"/>
  <c r="C241" i="14"/>
  <c r="C267" i="14"/>
  <c r="C284" i="14"/>
  <c r="C285" i="14"/>
  <c r="F55" i="14"/>
  <c r="C56" i="14"/>
  <c r="F112" i="14"/>
  <c r="C113" i="14"/>
  <c r="C42" i="14"/>
  <c r="F41" i="14"/>
  <c r="C41" i="14" s="1"/>
  <c r="O89" i="14"/>
  <c r="I151" i="14"/>
  <c r="F216" i="14"/>
  <c r="E20" i="14"/>
  <c r="I69" i="14"/>
  <c r="I67" i="14" s="1"/>
  <c r="C73" i="14"/>
  <c r="C81" i="14"/>
  <c r="G83" i="14"/>
  <c r="L89" i="14"/>
  <c r="I136" i="14"/>
  <c r="C150" i="14"/>
  <c r="I166" i="14"/>
  <c r="C209" i="14"/>
  <c r="C214" i="14"/>
  <c r="L252" i="14"/>
  <c r="L251" i="14" s="1"/>
  <c r="C37" i="14"/>
  <c r="L36" i="14"/>
  <c r="C36" i="14" s="1"/>
  <c r="H53" i="14"/>
  <c r="G53" i="14"/>
  <c r="I77" i="14"/>
  <c r="I76" i="14" s="1"/>
  <c r="N76" i="14"/>
  <c r="L76" i="14"/>
  <c r="C80" i="14"/>
  <c r="J83" i="14"/>
  <c r="C97" i="14"/>
  <c r="C99" i="14"/>
  <c r="C100" i="14"/>
  <c r="C110" i="14"/>
  <c r="H130" i="14"/>
  <c r="C138" i="14"/>
  <c r="K130" i="14"/>
  <c r="C143" i="14"/>
  <c r="F184" i="14"/>
  <c r="C185" i="14"/>
  <c r="C203" i="14"/>
  <c r="M204" i="14"/>
  <c r="M195" i="14" s="1"/>
  <c r="M231" i="14"/>
  <c r="K231" i="14"/>
  <c r="K230" i="14" s="1"/>
  <c r="C239" i="14"/>
  <c r="C57" i="14"/>
  <c r="C199" i="14"/>
  <c r="C60" i="14"/>
  <c r="E76" i="14"/>
  <c r="O76" i="14"/>
  <c r="E83" i="14"/>
  <c r="C118" i="14"/>
  <c r="J130" i="14"/>
  <c r="C153" i="14"/>
  <c r="C156" i="14"/>
  <c r="H173" i="14"/>
  <c r="O187" i="14"/>
  <c r="K187" i="14"/>
  <c r="C219" i="14"/>
  <c r="C220" i="14"/>
  <c r="C222" i="14"/>
  <c r="C229" i="14"/>
  <c r="H231" i="14"/>
  <c r="L264" i="14"/>
  <c r="C279" i="14"/>
  <c r="C254" i="14"/>
  <c r="G289" i="14"/>
  <c r="G288" i="14" s="1"/>
  <c r="J26" i="14"/>
  <c r="J20" i="14" s="1"/>
  <c r="C63" i="14"/>
  <c r="C72" i="14"/>
  <c r="O69" i="14"/>
  <c r="O67" i="14" s="1"/>
  <c r="K76" i="14"/>
  <c r="C82" i="14"/>
  <c r="C108" i="14"/>
  <c r="C114" i="14"/>
  <c r="C119" i="14"/>
  <c r="C120" i="14"/>
  <c r="C126" i="14"/>
  <c r="C129" i="14"/>
  <c r="G130" i="14"/>
  <c r="C147" i="14"/>
  <c r="C148" i="14"/>
  <c r="C161" i="14"/>
  <c r="C170" i="14"/>
  <c r="D174" i="14"/>
  <c r="D173" i="14" s="1"/>
  <c r="C183" i="14"/>
  <c r="C186" i="14"/>
  <c r="O196" i="14"/>
  <c r="C200" i="14"/>
  <c r="C213" i="14"/>
  <c r="C225" i="14"/>
  <c r="C249" i="14"/>
  <c r="C258" i="14"/>
  <c r="D259" i="14"/>
  <c r="H259" i="14"/>
  <c r="E270" i="14"/>
  <c r="E269" i="14" s="1"/>
  <c r="C278" i="14"/>
  <c r="C245" i="14"/>
  <c r="M270" i="14"/>
  <c r="M269" i="14" s="1"/>
  <c r="L270" i="14"/>
  <c r="L269" i="14" s="1"/>
  <c r="D288" i="14"/>
  <c r="H288" i="14"/>
  <c r="K26" i="14"/>
  <c r="K20" i="14" s="1"/>
  <c r="E54" i="14"/>
  <c r="E53" i="14" s="1"/>
  <c r="K54" i="14"/>
  <c r="K53" i="14" s="1"/>
  <c r="C61" i="14"/>
  <c r="C71" i="14"/>
  <c r="C74" i="14"/>
  <c r="H83" i="14"/>
  <c r="I84" i="14"/>
  <c r="K83" i="14"/>
  <c r="C102" i="14"/>
  <c r="M83" i="14"/>
  <c r="I103" i="14"/>
  <c r="C111" i="14"/>
  <c r="I116" i="14"/>
  <c r="C123" i="14"/>
  <c r="O122" i="14"/>
  <c r="M130" i="14"/>
  <c r="I131" i="14"/>
  <c r="C140" i="14"/>
  <c r="I144" i="14"/>
  <c r="C158" i="14"/>
  <c r="C164" i="14"/>
  <c r="C167" i="14"/>
  <c r="E174" i="14"/>
  <c r="E173" i="14" s="1"/>
  <c r="D195" i="14"/>
  <c r="H195" i="14"/>
  <c r="C201" i="14"/>
  <c r="C218" i="14"/>
  <c r="G204" i="14"/>
  <c r="G195" i="14" s="1"/>
  <c r="K204" i="14"/>
  <c r="K195" i="14" s="1"/>
  <c r="C227" i="14"/>
  <c r="E231" i="14"/>
  <c r="E230" i="14" s="1"/>
  <c r="C240" i="14"/>
  <c r="L246" i="14"/>
  <c r="L231" i="14" s="1"/>
  <c r="C257" i="14"/>
  <c r="O260" i="14"/>
  <c r="C274" i="14"/>
  <c r="C283" i="14"/>
  <c r="C292" i="14"/>
  <c r="M53" i="14"/>
  <c r="O289" i="14"/>
  <c r="O288" i="14" s="1"/>
  <c r="I289" i="14"/>
  <c r="I288" i="14" s="1"/>
  <c r="I20" i="14"/>
  <c r="L179" i="14"/>
  <c r="C182" i="14"/>
  <c r="C298" i="14"/>
  <c r="D20" i="14"/>
  <c r="H20" i="14"/>
  <c r="C21" i="14"/>
  <c r="C44" i="14"/>
  <c r="I58" i="14"/>
  <c r="C66" i="14"/>
  <c r="L69" i="14"/>
  <c r="L67" i="14" s="1"/>
  <c r="F77" i="14"/>
  <c r="C78" i="14"/>
  <c r="C124" i="14"/>
  <c r="F122" i="14"/>
  <c r="C128" i="14"/>
  <c r="L33" i="14"/>
  <c r="C33" i="14" s="1"/>
  <c r="M20" i="14"/>
  <c r="F58" i="14"/>
  <c r="L112" i="14"/>
  <c r="C152" i="14"/>
  <c r="F151" i="14"/>
  <c r="C168" i="14"/>
  <c r="F166" i="14"/>
  <c r="I188" i="14"/>
  <c r="C189" i="14"/>
  <c r="L27" i="14"/>
  <c r="C22" i="14"/>
  <c r="L31" i="14"/>
  <c r="C31" i="14" s="1"/>
  <c r="C62" i="14"/>
  <c r="H75" i="14"/>
  <c r="F84" i="14"/>
  <c r="C85" i="14"/>
  <c r="C104" i="14"/>
  <c r="F103" i="14"/>
  <c r="N20" i="14"/>
  <c r="F43" i="14"/>
  <c r="C43" i="14" s="1"/>
  <c r="I55" i="14"/>
  <c r="O58" i="14"/>
  <c r="O54" i="14" s="1"/>
  <c r="O53" i="14" s="1"/>
  <c r="C68" i="14"/>
  <c r="F69" i="14"/>
  <c r="F67" i="14" s="1"/>
  <c r="C70" i="14"/>
  <c r="O95" i="14"/>
  <c r="L95" i="14"/>
  <c r="C98" i="14"/>
  <c r="C146" i="14"/>
  <c r="L144" i="14"/>
  <c r="D83" i="14"/>
  <c r="C87" i="14"/>
  <c r="C88" i="14"/>
  <c r="C91" i="14"/>
  <c r="C92" i="14"/>
  <c r="F89" i="14"/>
  <c r="O103" i="14"/>
  <c r="L103" i="14"/>
  <c r="C106" i="14"/>
  <c r="D130" i="14"/>
  <c r="O131" i="14"/>
  <c r="L131" i="14"/>
  <c r="C134" i="14"/>
  <c r="L136" i="14"/>
  <c r="C139" i="14"/>
  <c r="O144" i="14"/>
  <c r="C155" i="14"/>
  <c r="L160" i="14"/>
  <c r="C160" i="14" s="1"/>
  <c r="C163" i="14"/>
  <c r="I165" i="14"/>
  <c r="C171" i="14"/>
  <c r="M174" i="14"/>
  <c r="M173" i="14" s="1"/>
  <c r="C180" i="14"/>
  <c r="F179" i="14"/>
  <c r="L184" i="14"/>
  <c r="C202" i="14"/>
  <c r="F196" i="14"/>
  <c r="E130" i="14"/>
  <c r="E75" i="14" s="1"/>
  <c r="C132" i="14"/>
  <c r="F131" i="14"/>
  <c r="C142" i="14"/>
  <c r="L141" i="14"/>
  <c r="C141" i="14" s="1"/>
  <c r="I174" i="14"/>
  <c r="I173" i="14" s="1"/>
  <c r="O174" i="14"/>
  <c r="O173" i="14" s="1"/>
  <c r="L175" i="14"/>
  <c r="C178" i="14"/>
  <c r="C266" i="14"/>
  <c r="F264" i="14"/>
  <c r="O84" i="14"/>
  <c r="C96" i="14"/>
  <c r="F95" i="14"/>
  <c r="C107" i="14"/>
  <c r="O116" i="14"/>
  <c r="I122" i="14"/>
  <c r="C127" i="14"/>
  <c r="C135" i="14"/>
  <c r="O151" i="14"/>
  <c r="L151" i="14"/>
  <c r="C154" i="14"/>
  <c r="C176" i="14"/>
  <c r="F175" i="14"/>
  <c r="I192" i="14"/>
  <c r="I191" i="14" s="1"/>
  <c r="C193" i="14"/>
  <c r="I216" i="14"/>
  <c r="C217" i="14"/>
  <c r="G230" i="14"/>
  <c r="J195" i="14"/>
  <c r="C212" i="14"/>
  <c r="C224" i="14"/>
  <c r="C232" i="14"/>
  <c r="D231" i="14"/>
  <c r="J259" i="14"/>
  <c r="N259" i="14"/>
  <c r="N230" i="14" s="1"/>
  <c r="I264" i="14"/>
  <c r="C265" i="14"/>
  <c r="C268" i="14"/>
  <c r="J270" i="14"/>
  <c r="J269" i="14" s="1"/>
  <c r="N270" i="14"/>
  <c r="N269" i="14" s="1"/>
  <c r="C282" i="14"/>
  <c r="F281" i="14"/>
  <c r="C281" i="14" s="1"/>
  <c r="F188" i="14"/>
  <c r="F191" i="14"/>
  <c r="C191" i="14" s="1"/>
  <c r="I196" i="14"/>
  <c r="C197" i="14"/>
  <c r="I205" i="14"/>
  <c r="L205" i="14"/>
  <c r="O216" i="14"/>
  <c r="L216" i="14"/>
  <c r="C237" i="14"/>
  <c r="I235" i="14"/>
  <c r="C235" i="14" s="1"/>
  <c r="O238" i="14"/>
  <c r="O231" i="14" s="1"/>
  <c r="C248" i="14"/>
  <c r="C250" i="14"/>
  <c r="F246" i="14"/>
  <c r="F252" i="14"/>
  <c r="I252" i="14"/>
  <c r="I251" i="14" s="1"/>
  <c r="C253" i="14"/>
  <c r="C256" i="14"/>
  <c r="F259" i="14"/>
  <c r="F270" i="14"/>
  <c r="I276" i="14"/>
  <c r="C276" i="14" s="1"/>
  <c r="C277" i="14"/>
  <c r="C280" i="14"/>
  <c r="O290" i="14"/>
  <c r="C198" i="14"/>
  <c r="C206" i="14"/>
  <c r="F205" i="14"/>
  <c r="O205" i="14"/>
  <c r="C234" i="14"/>
  <c r="F233" i="14"/>
  <c r="C242" i="14"/>
  <c r="F238" i="14"/>
  <c r="I260" i="14"/>
  <c r="C261" i="14"/>
  <c r="O264" i="14"/>
  <c r="O270" i="14"/>
  <c r="O269" i="14" s="1"/>
  <c r="I272" i="14"/>
  <c r="C272" i="14" s="1"/>
  <c r="C273" i="14"/>
  <c r="C293" i="14"/>
  <c r="C294" i="14"/>
  <c r="F290" i="14"/>
  <c r="C228" i="14"/>
  <c r="C236" i="14"/>
  <c r="D117" i="13"/>
  <c r="O298" i="13"/>
  <c r="L298" i="13"/>
  <c r="I298" i="13"/>
  <c r="F298" i="13"/>
  <c r="O297" i="13"/>
  <c r="L297" i="13"/>
  <c r="I297" i="13"/>
  <c r="F297" i="13"/>
  <c r="O296" i="13"/>
  <c r="L296" i="13"/>
  <c r="I296" i="13"/>
  <c r="F296" i="13"/>
  <c r="O295" i="13"/>
  <c r="L295" i="13"/>
  <c r="I295" i="13"/>
  <c r="F295" i="13"/>
  <c r="O294" i="13"/>
  <c r="L294" i="13"/>
  <c r="I294" i="13"/>
  <c r="F294" i="13"/>
  <c r="O293" i="13"/>
  <c r="L293" i="13"/>
  <c r="I293" i="13"/>
  <c r="F293" i="13"/>
  <c r="O292" i="13"/>
  <c r="L292" i="13"/>
  <c r="I292" i="13"/>
  <c r="F292" i="13"/>
  <c r="O291" i="13"/>
  <c r="L291" i="13"/>
  <c r="I291" i="13"/>
  <c r="I290" i="13" s="1"/>
  <c r="F291" i="13"/>
  <c r="N290" i="13"/>
  <c r="M290" i="13"/>
  <c r="L290" i="13"/>
  <c r="K290" i="13"/>
  <c r="J290" i="13"/>
  <c r="H290" i="13"/>
  <c r="G290" i="13"/>
  <c r="E290" i="13"/>
  <c r="D290" i="13"/>
  <c r="O285" i="13"/>
  <c r="L285" i="13"/>
  <c r="I285" i="13"/>
  <c r="F285" i="13"/>
  <c r="O284" i="13"/>
  <c r="O283" i="13" s="1"/>
  <c r="L284" i="13"/>
  <c r="I284" i="13"/>
  <c r="I283" i="13" s="1"/>
  <c r="F284" i="13"/>
  <c r="F283" i="13" s="1"/>
  <c r="N283" i="13"/>
  <c r="M283" i="13"/>
  <c r="K283" i="13"/>
  <c r="J283" i="13"/>
  <c r="H283" i="13"/>
  <c r="G283" i="13"/>
  <c r="E283" i="13"/>
  <c r="D283" i="13"/>
  <c r="O282" i="13"/>
  <c r="O281" i="13" s="1"/>
  <c r="L282" i="13"/>
  <c r="L281" i="13" s="1"/>
  <c r="I282" i="13"/>
  <c r="I281" i="13" s="1"/>
  <c r="F282" i="13"/>
  <c r="F281" i="13" s="1"/>
  <c r="N281" i="13"/>
  <c r="M281" i="13"/>
  <c r="K281" i="13"/>
  <c r="J281" i="13"/>
  <c r="H281" i="13"/>
  <c r="G281" i="13"/>
  <c r="E281" i="13"/>
  <c r="D281" i="13"/>
  <c r="O280" i="13"/>
  <c r="L280" i="13"/>
  <c r="I280" i="13"/>
  <c r="F280" i="13"/>
  <c r="O279" i="13"/>
  <c r="L279" i="13"/>
  <c r="I279" i="13"/>
  <c r="F279" i="13"/>
  <c r="O278" i="13"/>
  <c r="L278" i="13"/>
  <c r="I278" i="13"/>
  <c r="F278" i="13"/>
  <c r="O277" i="13"/>
  <c r="L277" i="13"/>
  <c r="L276" i="13" s="1"/>
  <c r="I277" i="13"/>
  <c r="I276" i="13" s="1"/>
  <c r="F277" i="13"/>
  <c r="O276" i="13"/>
  <c r="N276" i="13"/>
  <c r="M276" i="13"/>
  <c r="K276" i="13"/>
  <c r="J276" i="13"/>
  <c r="H276" i="13"/>
  <c r="G276" i="13"/>
  <c r="E276" i="13"/>
  <c r="D276" i="13"/>
  <c r="O275" i="13"/>
  <c r="L275" i="13"/>
  <c r="I275" i="13"/>
  <c r="F275" i="13"/>
  <c r="O274" i="13"/>
  <c r="L274" i="13"/>
  <c r="I274" i="13"/>
  <c r="F274" i="13"/>
  <c r="O273" i="13"/>
  <c r="L273" i="13"/>
  <c r="L272" i="13" s="1"/>
  <c r="I273" i="13"/>
  <c r="I272" i="13" s="1"/>
  <c r="F273" i="13"/>
  <c r="F272" i="13" s="1"/>
  <c r="O272" i="13"/>
  <c r="N272" i="13"/>
  <c r="M272" i="13"/>
  <c r="K272" i="13"/>
  <c r="J272" i="13"/>
  <c r="H272" i="13"/>
  <c r="G272" i="13"/>
  <c r="E272" i="13"/>
  <c r="D272" i="13"/>
  <c r="O271" i="13"/>
  <c r="L271" i="13"/>
  <c r="I271" i="13"/>
  <c r="F271" i="13"/>
  <c r="O268" i="13"/>
  <c r="L268" i="13"/>
  <c r="I268" i="13"/>
  <c r="F268" i="13"/>
  <c r="O267" i="13"/>
  <c r="L267" i="13"/>
  <c r="I267" i="13"/>
  <c r="F267" i="13"/>
  <c r="O266" i="13"/>
  <c r="L266" i="13"/>
  <c r="I266" i="13"/>
  <c r="F266" i="13"/>
  <c r="O265" i="13"/>
  <c r="L265" i="13"/>
  <c r="L264" i="13" s="1"/>
  <c r="I265" i="13"/>
  <c r="F265" i="13"/>
  <c r="O264" i="13"/>
  <c r="N264" i="13"/>
  <c r="M264" i="13"/>
  <c r="K264" i="13"/>
  <c r="J264" i="13"/>
  <c r="H264" i="13"/>
  <c r="G264" i="13"/>
  <c r="E264" i="13"/>
  <c r="D264" i="13"/>
  <c r="O263" i="13"/>
  <c r="L263" i="13"/>
  <c r="I263" i="13"/>
  <c r="F263" i="13"/>
  <c r="O262" i="13"/>
  <c r="L262" i="13"/>
  <c r="I262" i="13"/>
  <c r="F262" i="13"/>
  <c r="O261" i="13"/>
  <c r="L261" i="13"/>
  <c r="L260" i="13" s="1"/>
  <c r="I261" i="13"/>
  <c r="I260" i="13" s="1"/>
  <c r="F261" i="13"/>
  <c r="O260" i="13"/>
  <c r="N260" i="13"/>
  <c r="M260" i="13"/>
  <c r="K260" i="13"/>
  <c r="J260" i="13"/>
  <c r="H260" i="13"/>
  <c r="G260" i="13"/>
  <c r="E260" i="13"/>
  <c r="D260" i="13"/>
  <c r="O258" i="13"/>
  <c r="L258" i="13"/>
  <c r="I258" i="13"/>
  <c r="F258" i="13"/>
  <c r="O257" i="13"/>
  <c r="L257" i="13"/>
  <c r="I257" i="13"/>
  <c r="F257" i="13"/>
  <c r="O256" i="13"/>
  <c r="L256" i="13"/>
  <c r="I256" i="13"/>
  <c r="F256" i="13"/>
  <c r="O255" i="13"/>
  <c r="L255" i="13"/>
  <c r="I255" i="13"/>
  <c r="F255" i="13"/>
  <c r="O254" i="13"/>
  <c r="L254" i="13"/>
  <c r="I254" i="13"/>
  <c r="F254" i="13"/>
  <c r="O253" i="13"/>
  <c r="L253" i="13"/>
  <c r="L252" i="13" s="1"/>
  <c r="L251" i="13" s="1"/>
  <c r="I253" i="13"/>
  <c r="F253" i="13"/>
  <c r="N252" i="13"/>
  <c r="M252" i="13"/>
  <c r="K252" i="13"/>
  <c r="K251" i="13" s="1"/>
  <c r="J252" i="13"/>
  <c r="J251" i="13" s="1"/>
  <c r="H252" i="13"/>
  <c r="G252" i="13"/>
  <c r="G251" i="13" s="1"/>
  <c r="E252" i="13"/>
  <c r="E251" i="13" s="1"/>
  <c r="D252" i="13"/>
  <c r="D251" i="13" s="1"/>
  <c r="N251" i="13"/>
  <c r="M251" i="13"/>
  <c r="H251" i="13"/>
  <c r="O250" i="13"/>
  <c r="L250" i="13"/>
  <c r="I250" i="13"/>
  <c r="F250" i="13"/>
  <c r="O249" i="13"/>
  <c r="L249" i="13"/>
  <c r="I249" i="13"/>
  <c r="F249" i="13"/>
  <c r="O248" i="13"/>
  <c r="L248" i="13"/>
  <c r="I248" i="13"/>
  <c r="F248" i="13"/>
  <c r="O247" i="13"/>
  <c r="O246" i="13" s="1"/>
  <c r="L247" i="13"/>
  <c r="I247" i="13"/>
  <c r="F247"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O235" i="13" s="1"/>
  <c r="L236" i="13"/>
  <c r="I236" i="13"/>
  <c r="F236" i="13"/>
  <c r="N235" i="13"/>
  <c r="M235" i="13"/>
  <c r="K235" i="13"/>
  <c r="J235" i="13"/>
  <c r="H235" i="13"/>
  <c r="G235" i="13"/>
  <c r="F235" i="13"/>
  <c r="E235" i="13"/>
  <c r="D235" i="13"/>
  <c r="O234" i="13"/>
  <c r="L234" i="13"/>
  <c r="L233" i="13" s="1"/>
  <c r="I234" i="13"/>
  <c r="I233" i="13" s="1"/>
  <c r="F234" i="13"/>
  <c r="F233" i="13" s="1"/>
  <c r="O233" i="13"/>
  <c r="N233" i="13"/>
  <c r="M233" i="13"/>
  <c r="K233" i="13"/>
  <c r="J233" i="13"/>
  <c r="J231" i="13" s="1"/>
  <c r="H233" i="13"/>
  <c r="G233" i="13"/>
  <c r="G231" i="13" s="1"/>
  <c r="E233" i="13"/>
  <c r="D233" i="13"/>
  <c r="O232" i="13"/>
  <c r="L232" i="13"/>
  <c r="I232" i="13"/>
  <c r="F232" i="13"/>
  <c r="O229" i="13"/>
  <c r="L229" i="13"/>
  <c r="I229" i="13"/>
  <c r="F229" i="13"/>
  <c r="O228" i="13"/>
  <c r="O227" i="13" s="1"/>
  <c r="L228" i="13"/>
  <c r="L227" i="13" s="1"/>
  <c r="I228" i="13"/>
  <c r="F228" i="13"/>
  <c r="N227" i="13"/>
  <c r="M227" i="13"/>
  <c r="K227" i="13"/>
  <c r="J227" i="13"/>
  <c r="I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I205" i="13" s="1"/>
  <c r="F206" i="13"/>
  <c r="F205" i="13" s="1"/>
  <c r="N205" i="13"/>
  <c r="M205" i="13"/>
  <c r="K205" i="13"/>
  <c r="J205" i="13"/>
  <c r="H205" i="13"/>
  <c r="G205" i="13"/>
  <c r="E205" i="13"/>
  <c r="E204" i="13" s="1"/>
  <c r="D205" i="13"/>
  <c r="O203" i="13"/>
  <c r="L203" i="13"/>
  <c r="I203" i="13"/>
  <c r="F203" i="13"/>
  <c r="O202" i="13"/>
  <c r="L202" i="13"/>
  <c r="I202" i="13"/>
  <c r="F202" i="13"/>
  <c r="O201" i="13"/>
  <c r="L201" i="13"/>
  <c r="I201" i="13"/>
  <c r="F201" i="13"/>
  <c r="O200" i="13"/>
  <c r="L200" i="13"/>
  <c r="I200" i="13"/>
  <c r="F200" i="13"/>
  <c r="O199" i="13"/>
  <c r="O198" i="13" s="1"/>
  <c r="L199" i="13"/>
  <c r="I199" i="13"/>
  <c r="I198" i="13" s="1"/>
  <c r="F199" i="13"/>
  <c r="N198" i="13"/>
  <c r="N196" i="13" s="1"/>
  <c r="M198" i="13"/>
  <c r="M196" i="13" s="1"/>
  <c r="K198" i="13"/>
  <c r="K196" i="13" s="1"/>
  <c r="J198" i="13"/>
  <c r="J196" i="13" s="1"/>
  <c r="H198" i="13"/>
  <c r="G198" i="13"/>
  <c r="G196" i="13" s="1"/>
  <c r="E198" i="13"/>
  <c r="E196" i="13" s="1"/>
  <c r="E195" i="13" s="1"/>
  <c r="D198" i="13"/>
  <c r="D196" i="13" s="1"/>
  <c r="O197" i="13"/>
  <c r="L197" i="13"/>
  <c r="I197" i="13"/>
  <c r="F197" i="13"/>
  <c r="H196" i="13"/>
  <c r="O193" i="13"/>
  <c r="L193" i="13"/>
  <c r="I193" i="13"/>
  <c r="I192" i="13" s="1"/>
  <c r="I191" i="13" s="1"/>
  <c r="F193" i="13"/>
  <c r="O192" i="13"/>
  <c r="O191" i="13" s="1"/>
  <c r="N192" i="13"/>
  <c r="N191" i="13" s="1"/>
  <c r="M192" i="13"/>
  <c r="K192" i="13"/>
  <c r="K191" i="13" s="1"/>
  <c r="J192" i="13"/>
  <c r="J191" i="13" s="1"/>
  <c r="H192" i="13"/>
  <c r="H191" i="13" s="1"/>
  <c r="G192" i="13"/>
  <c r="G191" i="13" s="1"/>
  <c r="F192" i="13"/>
  <c r="F191" i="13" s="1"/>
  <c r="E192" i="13"/>
  <c r="E191" i="13" s="1"/>
  <c r="D192" i="13"/>
  <c r="D191" i="13" s="1"/>
  <c r="M191" i="13"/>
  <c r="O190" i="13"/>
  <c r="L190" i="13"/>
  <c r="I190" i="13"/>
  <c r="F190" i="13"/>
  <c r="O189" i="13"/>
  <c r="L189" i="13"/>
  <c r="I189" i="13"/>
  <c r="I188" i="13" s="1"/>
  <c r="F189" i="13"/>
  <c r="O188" i="13"/>
  <c r="N188" i="13"/>
  <c r="M188" i="13"/>
  <c r="K188" i="13"/>
  <c r="J188" i="13"/>
  <c r="H188" i="13"/>
  <c r="G188" i="13"/>
  <c r="F188" i="13"/>
  <c r="E188" i="13"/>
  <c r="D188" i="13"/>
  <c r="O186" i="13"/>
  <c r="L186" i="13"/>
  <c r="I186" i="13"/>
  <c r="F186" i="13"/>
  <c r="O185" i="13"/>
  <c r="O184" i="13" s="1"/>
  <c r="L185" i="13"/>
  <c r="L184" i="13" s="1"/>
  <c r="I185" i="13"/>
  <c r="F185" i="13"/>
  <c r="F184" i="13" s="1"/>
  <c r="N184" i="13"/>
  <c r="M184" i="13"/>
  <c r="K184" i="13"/>
  <c r="J184" i="13"/>
  <c r="H184" i="13"/>
  <c r="G184" i="13"/>
  <c r="E184" i="13"/>
  <c r="D184" i="13"/>
  <c r="O183" i="13"/>
  <c r="L183" i="13"/>
  <c r="I183" i="13"/>
  <c r="F183" i="13"/>
  <c r="O182" i="13"/>
  <c r="L182" i="13"/>
  <c r="I182" i="13"/>
  <c r="F182" i="13"/>
  <c r="O181" i="13"/>
  <c r="L181" i="13"/>
  <c r="I181" i="13"/>
  <c r="F181" i="13"/>
  <c r="O180" i="13"/>
  <c r="L180" i="13"/>
  <c r="L179" i="13" s="1"/>
  <c r="I180" i="13"/>
  <c r="F180" i="13"/>
  <c r="N179" i="13"/>
  <c r="M179" i="13"/>
  <c r="K179" i="13"/>
  <c r="J179" i="13"/>
  <c r="H179" i="13"/>
  <c r="G179" i="13"/>
  <c r="E179" i="13"/>
  <c r="D179" i="13"/>
  <c r="O178" i="13"/>
  <c r="L178" i="13"/>
  <c r="I178" i="13"/>
  <c r="F178" i="13"/>
  <c r="O177" i="13"/>
  <c r="L177" i="13"/>
  <c r="I177" i="13"/>
  <c r="F177" i="13"/>
  <c r="O176" i="13"/>
  <c r="O175" i="13" s="1"/>
  <c r="L176" i="13"/>
  <c r="I176" i="13"/>
  <c r="F176" i="13"/>
  <c r="F175" i="13" s="1"/>
  <c r="N175" i="13"/>
  <c r="M175" i="13"/>
  <c r="K175" i="13"/>
  <c r="K174" i="13" s="1"/>
  <c r="J175" i="13"/>
  <c r="J174" i="13" s="1"/>
  <c r="H175" i="13"/>
  <c r="G175" i="13"/>
  <c r="E175" i="13"/>
  <c r="E174" i="13" s="1"/>
  <c r="D175" i="13"/>
  <c r="D174" i="13" s="1"/>
  <c r="O172" i="13"/>
  <c r="L172" i="13"/>
  <c r="I172" i="13"/>
  <c r="F172" i="13"/>
  <c r="O171" i="13"/>
  <c r="L171" i="13"/>
  <c r="I171" i="13"/>
  <c r="F171" i="13"/>
  <c r="O170" i="13"/>
  <c r="L170" i="13"/>
  <c r="I170" i="13"/>
  <c r="F170" i="13"/>
  <c r="O169" i="13"/>
  <c r="L169" i="13"/>
  <c r="I169" i="13"/>
  <c r="F169" i="13"/>
  <c r="O168" i="13"/>
  <c r="L168" i="13"/>
  <c r="I168" i="13"/>
  <c r="F168" i="13"/>
  <c r="O167" i="13"/>
  <c r="O166" i="13" s="1"/>
  <c r="O165" i="13" s="1"/>
  <c r="L167" i="13"/>
  <c r="I167" i="13"/>
  <c r="I166" i="13" s="1"/>
  <c r="I165" i="13" s="1"/>
  <c r="F167" i="13"/>
  <c r="N166" i="13"/>
  <c r="N165" i="13" s="1"/>
  <c r="M166" i="13"/>
  <c r="M165" i="13" s="1"/>
  <c r="K166" i="13"/>
  <c r="K165" i="13" s="1"/>
  <c r="J166" i="13"/>
  <c r="J165" i="13" s="1"/>
  <c r="H166" i="13"/>
  <c r="H165" i="13" s="1"/>
  <c r="G166" i="13"/>
  <c r="E166" i="13"/>
  <c r="E165" i="13" s="1"/>
  <c r="D166" i="13"/>
  <c r="D165" i="13" s="1"/>
  <c r="G165" i="13"/>
  <c r="O164" i="13"/>
  <c r="L164" i="13"/>
  <c r="I164" i="13"/>
  <c r="F164" i="13"/>
  <c r="O163" i="13"/>
  <c r="L163" i="13"/>
  <c r="I163" i="13"/>
  <c r="F163" i="13"/>
  <c r="O162" i="13"/>
  <c r="L162" i="13"/>
  <c r="I162" i="13"/>
  <c r="F162" i="13"/>
  <c r="O161" i="13"/>
  <c r="L161" i="13"/>
  <c r="I161" i="13"/>
  <c r="I160" i="13" s="1"/>
  <c r="F161" i="13"/>
  <c r="O160" i="13"/>
  <c r="N160" i="13"/>
  <c r="M160" i="13"/>
  <c r="K160" i="13"/>
  <c r="J160" i="13"/>
  <c r="H160" i="13"/>
  <c r="G160" i="13"/>
  <c r="F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L145" i="13"/>
  <c r="I145" i="13"/>
  <c r="F145" i="13"/>
  <c r="O144" i="13"/>
  <c r="N144" i="13"/>
  <c r="M144" i="13"/>
  <c r="K144" i="13"/>
  <c r="J144" i="13"/>
  <c r="H144" i="13"/>
  <c r="G144" i="13"/>
  <c r="E144" i="13"/>
  <c r="D144" i="13"/>
  <c r="O143" i="13"/>
  <c r="L143" i="13"/>
  <c r="I143" i="13"/>
  <c r="F143" i="13"/>
  <c r="O142" i="13"/>
  <c r="L142" i="13"/>
  <c r="I142" i="13"/>
  <c r="I141" i="13" s="1"/>
  <c r="F142" i="13"/>
  <c r="N141" i="13"/>
  <c r="M141" i="13"/>
  <c r="L141" i="13"/>
  <c r="K141" i="13"/>
  <c r="J141" i="13"/>
  <c r="H141" i="13"/>
  <c r="G141" i="13"/>
  <c r="F141" i="13"/>
  <c r="E141" i="13"/>
  <c r="D141" i="13"/>
  <c r="O140" i="13"/>
  <c r="L140" i="13"/>
  <c r="I140" i="13"/>
  <c r="F140" i="13"/>
  <c r="O139" i="13"/>
  <c r="L139" i="13"/>
  <c r="I139" i="13"/>
  <c r="F139" i="13"/>
  <c r="O138" i="13"/>
  <c r="L138" i="13"/>
  <c r="I138" i="13"/>
  <c r="F138" i="13"/>
  <c r="O137" i="13"/>
  <c r="L137" i="13"/>
  <c r="L136" i="13" s="1"/>
  <c r="I137" i="13"/>
  <c r="I136" i="13" s="1"/>
  <c r="F137" i="13"/>
  <c r="O136" i="13"/>
  <c r="N136" i="13"/>
  <c r="M136" i="13"/>
  <c r="K136" i="13"/>
  <c r="J136" i="13"/>
  <c r="H136" i="13"/>
  <c r="G136" i="13"/>
  <c r="E136" i="13"/>
  <c r="D136" i="13"/>
  <c r="O135" i="13"/>
  <c r="L135" i="13"/>
  <c r="I135" i="13"/>
  <c r="F135" i="13"/>
  <c r="O134" i="13"/>
  <c r="L134" i="13"/>
  <c r="I134" i="13"/>
  <c r="F134" i="13"/>
  <c r="O133" i="13"/>
  <c r="L133" i="13"/>
  <c r="I133" i="13"/>
  <c r="F133" i="13"/>
  <c r="O132" i="13"/>
  <c r="O131" i="13" s="1"/>
  <c r="L132" i="13"/>
  <c r="I132" i="13"/>
  <c r="F132" i="13"/>
  <c r="N131" i="13"/>
  <c r="M131" i="13"/>
  <c r="K131" i="13"/>
  <c r="J131" i="13"/>
  <c r="H131" i="13"/>
  <c r="G131" i="13"/>
  <c r="E131" i="13"/>
  <c r="D131" i="13"/>
  <c r="O129" i="13"/>
  <c r="O128" i="13" s="1"/>
  <c r="L129" i="13"/>
  <c r="I129" i="13"/>
  <c r="I128" i="13" s="1"/>
  <c r="F129" i="13"/>
  <c r="F128" i="13" s="1"/>
  <c r="N128" i="13"/>
  <c r="M128" i="13"/>
  <c r="K128" i="13"/>
  <c r="J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L117" i="13"/>
  <c r="I117" i="13"/>
  <c r="F117" i="13"/>
  <c r="N116" i="13"/>
  <c r="M116" i="13"/>
  <c r="K116" i="13"/>
  <c r="J116" i="13"/>
  <c r="H116" i="13"/>
  <c r="G116" i="13"/>
  <c r="E116" i="13"/>
  <c r="D116" i="13"/>
  <c r="O115" i="13"/>
  <c r="L115" i="13"/>
  <c r="I115" i="13"/>
  <c r="F115" i="13"/>
  <c r="O114" i="13"/>
  <c r="L114" i="13"/>
  <c r="I114" i="13"/>
  <c r="F114" i="13"/>
  <c r="O113" i="13"/>
  <c r="L113" i="13"/>
  <c r="L112" i="13" s="1"/>
  <c r="I113" i="13"/>
  <c r="F113" i="13"/>
  <c r="F112" i="13" s="1"/>
  <c r="O112"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L95" i="13" s="1"/>
  <c r="I96" i="13"/>
  <c r="F96" i="13"/>
  <c r="N95" i="13"/>
  <c r="M95" i="13"/>
  <c r="K95" i="13"/>
  <c r="J95" i="13"/>
  <c r="H95" i="13"/>
  <c r="G95" i="13"/>
  <c r="E95" i="13"/>
  <c r="D95" i="13"/>
  <c r="O94" i="13"/>
  <c r="L94" i="13"/>
  <c r="I94" i="13"/>
  <c r="F94" i="13"/>
  <c r="O93" i="13"/>
  <c r="L93" i="13"/>
  <c r="I93" i="13"/>
  <c r="F93" i="13"/>
  <c r="O92" i="13"/>
  <c r="L92" i="13"/>
  <c r="I92" i="13"/>
  <c r="F92" i="13"/>
  <c r="O91" i="13"/>
  <c r="L91" i="13"/>
  <c r="I91" i="13"/>
  <c r="F91" i="13"/>
  <c r="O90" i="13"/>
  <c r="O89" i="13" s="1"/>
  <c r="L90" i="13"/>
  <c r="I90" i="13"/>
  <c r="F90" i="13"/>
  <c r="F89" i="13" s="1"/>
  <c r="N89" i="13"/>
  <c r="M89" i="13"/>
  <c r="K89" i="13"/>
  <c r="J89" i="13"/>
  <c r="H89" i="13"/>
  <c r="G89" i="13"/>
  <c r="E89" i="13"/>
  <c r="D89" i="13"/>
  <c r="O88" i="13"/>
  <c r="L88" i="13"/>
  <c r="I88" i="13"/>
  <c r="F88" i="13"/>
  <c r="O87" i="13"/>
  <c r="L87" i="13"/>
  <c r="I87" i="13"/>
  <c r="F87" i="13"/>
  <c r="O86" i="13"/>
  <c r="L86" i="13"/>
  <c r="I86" i="13"/>
  <c r="F86" i="13"/>
  <c r="O85" i="13"/>
  <c r="L85" i="13"/>
  <c r="L84" i="13" s="1"/>
  <c r="I85" i="13"/>
  <c r="F85" i="13"/>
  <c r="N84" i="13"/>
  <c r="M84" i="13"/>
  <c r="K84" i="13"/>
  <c r="J84" i="13"/>
  <c r="H84" i="13"/>
  <c r="G84" i="13"/>
  <c r="E84" i="13"/>
  <c r="D84" i="13"/>
  <c r="O82" i="13"/>
  <c r="L82" i="13"/>
  <c r="I82" i="13"/>
  <c r="F82" i="13"/>
  <c r="O81" i="13"/>
  <c r="L81" i="13"/>
  <c r="I81" i="13"/>
  <c r="I80" i="13" s="1"/>
  <c r="F81" i="13"/>
  <c r="N80" i="13"/>
  <c r="M80" i="13"/>
  <c r="K80" i="13"/>
  <c r="J80" i="13"/>
  <c r="H80" i="13"/>
  <c r="G80" i="13"/>
  <c r="E80" i="13"/>
  <c r="D80" i="13"/>
  <c r="O79" i="13"/>
  <c r="L79" i="13"/>
  <c r="I79" i="13"/>
  <c r="F79" i="13"/>
  <c r="O78" i="13"/>
  <c r="O77" i="13" s="1"/>
  <c r="L78" i="13"/>
  <c r="L77" i="13" s="1"/>
  <c r="I78" i="13"/>
  <c r="F78" i="13"/>
  <c r="F77" i="13" s="1"/>
  <c r="N77" i="13"/>
  <c r="M77" i="13"/>
  <c r="K77" i="13"/>
  <c r="J77" i="13"/>
  <c r="H77" i="13"/>
  <c r="H76" i="13" s="1"/>
  <c r="G77" i="13"/>
  <c r="E77" i="13"/>
  <c r="E76" i="13" s="1"/>
  <c r="D77" i="13"/>
  <c r="J76" i="13"/>
  <c r="O74" i="13"/>
  <c r="L74" i="13"/>
  <c r="I74" i="13"/>
  <c r="F74" i="13"/>
  <c r="O73" i="13"/>
  <c r="L73" i="13"/>
  <c r="I73" i="13"/>
  <c r="F73" i="13"/>
  <c r="O72" i="13"/>
  <c r="L72" i="13"/>
  <c r="I72" i="13"/>
  <c r="F72" i="13"/>
  <c r="O71" i="13"/>
  <c r="L71" i="13"/>
  <c r="I71" i="13"/>
  <c r="F71" i="13"/>
  <c r="O70" i="13"/>
  <c r="O69" i="13" s="1"/>
  <c r="L70" i="13"/>
  <c r="L69" i="13" s="1"/>
  <c r="I70" i="13"/>
  <c r="F70" i="13"/>
  <c r="F69" i="13" s="1"/>
  <c r="N69" i="13"/>
  <c r="N67" i="13" s="1"/>
  <c r="M69" i="13"/>
  <c r="M67" i="13" s="1"/>
  <c r="K69" i="13"/>
  <c r="K67" i="13" s="1"/>
  <c r="J69" i="13"/>
  <c r="J67" i="13" s="1"/>
  <c r="H69" i="13"/>
  <c r="H67" i="13" s="1"/>
  <c r="G69" i="13"/>
  <c r="G67" i="13" s="1"/>
  <c r="E69" i="13"/>
  <c r="E67" i="13" s="1"/>
  <c r="D69" i="13"/>
  <c r="D67" i="13" s="1"/>
  <c r="O68" i="13"/>
  <c r="L68" i="13"/>
  <c r="I68" i="13"/>
  <c r="F68"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I58" i="13" s="1"/>
  <c r="F59" i="13"/>
  <c r="F58" i="13" s="1"/>
  <c r="N58" i="13"/>
  <c r="M58" i="13"/>
  <c r="K58" i="13"/>
  <c r="J58" i="13"/>
  <c r="H58" i="13"/>
  <c r="G58" i="13"/>
  <c r="E58" i="13"/>
  <c r="D58" i="13"/>
  <c r="O57" i="13"/>
  <c r="L57" i="13"/>
  <c r="I57" i="13"/>
  <c r="F57" i="13"/>
  <c r="O56" i="13"/>
  <c r="L56" i="13"/>
  <c r="L55" i="13" s="1"/>
  <c r="I56" i="13"/>
  <c r="I55" i="13" s="1"/>
  <c r="F56" i="13"/>
  <c r="N55" i="13"/>
  <c r="M55" i="13"/>
  <c r="M54" i="13" s="1"/>
  <c r="K55" i="13"/>
  <c r="J55" i="13"/>
  <c r="J54" i="13" s="1"/>
  <c r="H55" i="13"/>
  <c r="H54" i="13" s="1"/>
  <c r="G55" i="13"/>
  <c r="G54" i="13" s="1"/>
  <c r="G53" i="13" s="1"/>
  <c r="E55" i="13"/>
  <c r="D55" i="13"/>
  <c r="D54" i="13" s="1"/>
  <c r="N54" i="13"/>
  <c r="N53" i="13" s="1"/>
  <c r="O47" i="13"/>
  <c r="C47" i="13" s="1"/>
  <c r="O46" i="13"/>
  <c r="N45" i="13"/>
  <c r="M45" i="13"/>
  <c r="L44" i="13"/>
  <c r="L43" i="13" s="1"/>
  <c r="I44" i="13"/>
  <c r="I43" i="13" s="1"/>
  <c r="F44" i="13"/>
  <c r="F43" i="13" s="1"/>
  <c r="K43" i="13"/>
  <c r="J43" i="13"/>
  <c r="H43" i="13"/>
  <c r="G43" i="13"/>
  <c r="E43" i="13"/>
  <c r="D43" i="13"/>
  <c r="F42" i="13"/>
  <c r="C42" i="13" s="1"/>
  <c r="E41" i="13"/>
  <c r="D41" i="13"/>
  <c r="L40" i="13"/>
  <c r="C40" i="13" s="1"/>
  <c r="L39" i="13"/>
  <c r="C39" i="13" s="1"/>
  <c r="L38" i="13"/>
  <c r="C38" i="13" s="1"/>
  <c r="L37" i="13"/>
  <c r="C37" i="13" s="1"/>
  <c r="K36" i="13"/>
  <c r="J36" i="13"/>
  <c r="L35" i="13"/>
  <c r="C35" i="13" s="1"/>
  <c r="L34" i="13"/>
  <c r="C34" i="13" s="1"/>
  <c r="K33" i="13"/>
  <c r="J33" i="13"/>
  <c r="L32" i="13"/>
  <c r="C32" i="13" s="1"/>
  <c r="K31" i="13"/>
  <c r="J31" i="13"/>
  <c r="L30" i="13"/>
  <c r="C30" i="13" s="1"/>
  <c r="L29" i="13"/>
  <c r="C29" i="13" s="1"/>
  <c r="L28" i="13"/>
  <c r="K27" i="13"/>
  <c r="J27" i="13"/>
  <c r="F25" i="13"/>
  <c r="C25" i="13" s="1"/>
  <c r="I24" i="13"/>
  <c r="F24" i="13"/>
  <c r="O23" i="13"/>
  <c r="L23" i="13"/>
  <c r="I23" i="13"/>
  <c r="F23" i="13"/>
  <c r="O22" i="13"/>
  <c r="O21" i="13" s="1"/>
  <c r="L22" i="13"/>
  <c r="L21" i="13" s="1"/>
  <c r="I22" i="13"/>
  <c r="I21" i="13" s="1"/>
  <c r="F22" i="13"/>
  <c r="F21" i="13" s="1"/>
  <c r="N21" i="13"/>
  <c r="M21" i="13"/>
  <c r="K21" i="13"/>
  <c r="K289" i="13" s="1"/>
  <c r="K288" i="13" s="1"/>
  <c r="J21" i="13"/>
  <c r="H21" i="13"/>
  <c r="G21" i="13"/>
  <c r="E21" i="13"/>
  <c r="D21" i="13"/>
  <c r="E52" i="14" l="1"/>
  <c r="J230" i="14"/>
  <c r="L259" i="14"/>
  <c r="I130" i="14"/>
  <c r="F41" i="13"/>
  <c r="C41" i="13" s="1"/>
  <c r="C246" i="14"/>
  <c r="L204" i="14"/>
  <c r="L195" i="14" s="1"/>
  <c r="C192" i="14"/>
  <c r="D230" i="14"/>
  <c r="D286" i="14" s="1"/>
  <c r="C95" i="14"/>
  <c r="M230" i="14"/>
  <c r="C179" i="14"/>
  <c r="C112" i="14"/>
  <c r="J75" i="14"/>
  <c r="J52" i="14" s="1"/>
  <c r="C238" i="14"/>
  <c r="H52" i="14"/>
  <c r="L53" i="14"/>
  <c r="L230" i="14"/>
  <c r="K194" i="14"/>
  <c r="I83" i="14"/>
  <c r="G75" i="14"/>
  <c r="G52" i="14" s="1"/>
  <c r="L130" i="14"/>
  <c r="L83" i="14"/>
  <c r="C67" i="14"/>
  <c r="E194" i="14"/>
  <c r="E51" i="14" s="1"/>
  <c r="K75" i="14"/>
  <c r="K52" i="14" s="1"/>
  <c r="K51" i="14" s="1"/>
  <c r="C45" i="14"/>
  <c r="C89" i="14"/>
  <c r="M75" i="14"/>
  <c r="M286" i="14" s="1"/>
  <c r="M194" i="14"/>
  <c r="C184" i="14"/>
  <c r="N75" i="14"/>
  <c r="N52" i="14" s="1"/>
  <c r="O259" i="14"/>
  <c r="O204" i="14"/>
  <c r="O195" i="14" s="1"/>
  <c r="C144" i="14"/>
  <c r="C116" i="14"/>
  <c r="K286" i="14"/>
  <c r="C136" i="14"/>
  <c r="E286" i="14"/>
  <c r="C290" i="14"/>
  <c r="I259" i="14"/>
  <c r="C259" i="14" s="1"/>
  <c r="C216" i="14"/>
  <c r="D75" i="14"/>
  <c r="D52" i="14" s="1"/>
  <c r="F20" i="14"/>
  <c r="C289" i="14"/>
  <c r="H230" i="14"/>
  <c r="H286" i="14" s="1"/>
  <c r="N194" i="14"/>
  <c r="C84" i="14"/>
  <c r="F83" i="14"/>
  <c r="F165" i="14"/>
  <c r="C165" i="14" s="1"/>
  <c r="C166" i="14"/>
  <c r="C77" i="14"/>
  <c r="F76" i="14"/>
  <c r="F269" i="14"/>
  <c r="I204" i="14"/>
  <c r="I195" i="14" s="1"/>
  <c r="J194" i="14"/>
  <c r="J51" i="14" s="1"/>
  <c r="G194" i="14"/>
  <c r="C131" i="14"/>
  <c r="F130" i="14"/>
  <c r="O130" i="14"/>
  <c r="C69" i="14"/>
  <c r="C103" i="14"/>
  <c r="C27" i="14"/>
  <c r="L26" i="14"/>
  <c r="C122" i="14"/>
  <c r="I270" i="14"/>
  <c r="I269" i="14" s="1"/>
  <c r="C260" i="14"/>
  <c r="C188" i="14"/>
  <c r="F187" i="14"/>
  <c r="C175" i="14"/>
  <c r="F174" i="14"/>
  <c r="O83" i="14"/>
  <c r="I75" i="14"/>
  <c r="C151" i="14"/>
  <c r="C55" i="14"/>
  <c r="I54" i="14"/>
  <c r="I53" i="14" s="1"/>
  <c r="F231" i="14"/>
  <c r="C233" i="14"/>
  <c r="C205" i="14"/>
  <c r="F204" i="14"/>
  <c r="F251" i="14"/>
  <c r="C251" i="14" s="1"/>
  <c r="C252" i="14"/>
  <c r="O230" i="14"/>
  <c r="I231" i="14"/>
  <c r="C264" i="14"/>
  <c r="L174" i="14"/>
  <c r="L173" i="14" s="1"/>
  <c r="F195" i="14"/>
  <c r="C196" i="14"/>
  <c r="I187" i="14"/>
  <c r="C58" i="14"/>
  <c r="F54" i="14"/>
  <c r="F288" i="14"/>
  <c r="C288" i="14" s="1"/>
  <c r="N174" i="13"/>
  <c r="N173" i="13" s="1"/>
  <c r="D231" i="13"/>
  <c r="E259" i="13"/>
  <c r="K259" i="13"/>
  <c r="M270" i="13"/>
  <c r="M269" i="13" s="1"/>
  <c r="K26" i="13"/>
  <c r="K20" i="13" s="1"/>
  <c r="E173" i="13"/>
  <c r="K173" i="13"/>
  <c r="G270" i="13"/>
  <c r="G269" i="13" s="1"/>
  <c r="O179" i="13"/>
  <c r="E130" i="13"/>
  <c r="J130" i="13"/>
  <c r="D270" i="13"/>
  <c r="D269" i="13" s="1"/>
  <c r="F187" i="13"/>
  <c r="J204" i="13"/>
  <c r="J195" i="13" s="1"/>
  <c r="C208" i="13"/>
  <c r="C24" i="13"/>
  <c r="C88" i="13"/>
  <c r="C100" i="13"/>
  <c r="C244" i="13"/>
  <c r="D259" i="13"/>
  <c r="D230" i="13" s="1"/>
  <c r="J259" i="13"/>
  <c r="H270" i="13"/>
  <c r="H269" i="13" s="1"/>
  <c r="N270" i="13"/>
  <c r="N269" i="13" s="1"/>
  <c r="O84" i="13"/>
  <c r="L33" i="13"/>
  <c r="C33" i="13" s="1"/>
  <c r="C176" i="13"/>
  <c r="C212" i="13"/>
  <c r="C213" i="13"/>
  <c r="G204" i="13"/>
  <c r="C232" i="13"/>
  <c r="C280" i="13"/>
  <c r="L131" i="13"/>
  <c r="E20" i="13"/>
  <c r="M289" i="13"/>
  <c r="M288" i="13" s="1"/>
  <c r="C65" i="13"/>
  <c r="C66" i="13"/>
  <c r="C124" i="13"/>
  <c r="O174" i="13"/>
  <c r="O173" i="13" s="1"/>
  <c r="K187" i="13"/>
  <c r="O196" i="13"/>
  <c r="C294" i="13"/>
  <c r="E83" i="13"/>
  <c r="C63" i="13"/>
  <c r="C96" i="13"/>
  <c r="M130" i="13"/>
  <c r="H187" i="13"/>
  <c r="D53" i="13"/>
  <c r="O67" i="13"/>
  <c r="C73" i="13"/>
  <c r="K76" i="13"/>
  <c r="D76" i="13"/>
  <c r="N76" i="13"/>
  <c r="C92" i="13"/>
  <c r="L89" i="13"/>
  <c r="C120" i="13"/>
  <c r="O122" i="13"/>
  <c r="C172" i="13"/>
  <c r="M174" i="13"/>
  <c r="M173" i="13" s="1"/>
  <c r="E187" i="13"/>
  <c r="I196" i="13"/>
  <c r="C207" i="13"/>
  <c r="H204" i="13"/>
  <c r="H195" i="13" s="1"/>
  <c r="H231" i="13"/>
  <c r="C240" i="13"/>
  <c r="C243" i="13"/>
  <c r="C256" i="13"/>
  <c r="H259" i="13"/>
  <c r="L259" i="13"/>
  <c r="I270" i="13"/>
  <c r="I269" i="13" s="1"/>
  <c r="E270" i="13"/>
  <c r="E269" i="13" s="1"/>
  <c r="C277" i="13"/>
  <c r="C278" i="13"/>
  <c r="M53" i="13"/>
  <c r="C97" i="13"/>
  <c r="O116" i="13"/>
  <c r="D187" i="13"/>
  <c r="D289" i="13"/>
  <c r="D288" i="13" s="1"/>
  <c r="H289" i="13"/>
  <c r="H288" i="13" s="1"/>
  <c r="N289" i="13"/>
  <c r="N288" i="13" s="1"/>
  <c r="C68" i="13"/>
  <c r="M76" i="13"/>
  <c r="C82" i="13"/>
  <c r="C87" i="13"/>
  <c r="N83" i="13"/>
  <c r="C104" i="13"/>
  <c r="C132" i="13"/>
  <c r="C133" i="13"/>
  <c r="C134" i="13"/>
  <c r="C156" i="13"/>
  <c r="C159" i="13"/>
  <c r="C168" i="13"/>
  <c r="K204" i="13"/>
  <c r="K195" i="13" s="1"/>
  <c r="C224" i="13"/>
  <c r="D204" i="13"/>
  <c r="D195" i="13" s="1"/>
  <c r="E231" i="13"/>
  <c r="E230" i="13" s="1"/>
  <c r="K231" i="13"/>
  <c r="C248" i="13"/>
  <c r="C298" i="13"/>
  <c r="C140" i="13"/>
  <c r="C183" i="13"/>
  <c r="M187" i="13"/>
  <c r="C201" i="13"/>
  <c r="C220" i="13"/>
  <c r="I246" i="13"/>
  <c r="G259" i="13"/>
  <c r="G230" i="13" s="1"/>
  <c r="M259" i="13"/>
  <c r="J270" i="13"/>
  <c r="J269" i="13" s="1"/>
  <c r="C291" i="13"/>
  <c r="C292" i="13"/>
  <c r="C293" i="13"/>
  <c r="F84" i="13"/>
  <c r="H83" i="13"/>
  <c r="I54" i="13"/>
  <c r="E75" i="13"/>
  <c r="C190" i="13"/>
  <c r="C236" i="13"/>
  <c r="I235" i="13"/>
  <c r="F20" i="13"/>
  <c r="C23" i="13"/>
  <c r="L36" i="13"/>
  <c r="C36" i="13" s="1"/>
  <c r="C57" i="13"/>
  <c r="O58" i="13"/>
  <c r="C61" i="13"/>
  <c r="C71" i="13"/>
  <c r="G76" i="13"/>
  <c r="C79" i="13"/>
  <c r="F80" i="13"/>
  <c r="F76" i="13" s="1"/>
  <c r="O80" i="13"/>
  <c r="G83" i="13"/>
  <c r="C108" i="13"/>
  <c r="C143" i="13"/>
  <c r="C164" i="13"/>
  <c r="D173" i="13"/>
  <c r="J173" i="13"/>
  <c r="I184" i="13"/>
  <c r="C184" i="13" s="1"/>
  <c r="C185" i="13"/>
  <c r="L198" i="13"/>
  <c r="C200" i="13"/>
  <c r="C268" i="13"/>
  <c r="C46" i="13"/>
  <c r="O45" i="13"/>
  <c r="C45" i="13" s="1"/>
  <c r="H53" i="13"/>
  <c r="L103" i="13"/>
  <c r="L160" i="13"/>
  <c r="C160" i="13" s="1"/>
  <c r="F179" i="13"/>
  <c r="F174" i="13" s="1"/>
  <c r="C180" i="13"/>
  <c r="C284" i="13"/>
  <c r="C28" i="13"/>
  <c r="L27" i="13"/>
  <c r="J83" i="13"/>
  <c r="J75" i="13" s="1"/>
  <c r="C91" i="13"/>
  <c r="O103" i="13"/>
  <c r="N130" i="13"/>
  <c r="O141" i="13"/>
  <c r="C141" i="13" s="1"/>
  <c r="L166" i="13"/>
  <c r="L165" i="13" s="1"/>
  <c r="L175" i="13"/>
  <c r="L174" i="13" s="1"/>
  <c r="L173" i="13" s="1"/>
  <c r="C181" i="13"/>
  <c r="M20" i="13"/>
  <c r="G289" i="13"/>
  <c r="G288" i="13" s="1"/>
  <c r="G20" i="13"/>
  <c r="C44" i="13"/>
  <c r="K54" i="13"/>
  <c r="K53" i="13" s="1"/>
  <c r="C60" i="13"/>
  <c r="C62" i="13"/>
  <c r="C64" i="13"/>
  <c r="C94" i="13"/>
  <c r="C110" i="13"/>
  <c r="C115" i="13"/>
  <c r="F116" i="13"/>
  <c r="C119" i="13"/>
  <c r="C148" i="13"/>
  <c r="C152" i="13"/>
  <c r="C154" i="13"/>
  <c r="C155" i="13"/>
  <c r="C228" i="13"/>
  <c r="F227" i="13"/>
  <c r="C227" i="13" s="1"/>
  <c r="O290" i="13"/>
  <c r="C210" i="13"/>
  <c r="C211" i="13"/>
  <c r="C221" i="13"/>
  <c r="C237" i="13"/>
  <c r="M231" i="13"/>
  <c r="M230" i="13" s="1"/>
  <c r="I238" i="13"/>
  <c r="C261" i="13"/>
  <c r="C295" i="13"/>
  <c r="C296" i="13"/>
  <c r="C297" i="13"/>
  <c r="E289" i="13"/>
  <c r="E288" i="13" s="1"/>
  <c r="J289" i="13"/>
  <c r="J288" i="13" s="1"/>
  <c r="J26" i="13"/>
  <c r="J20" i="13" s="1"/>
  <c r="E54" i="13"/>
  <c r="E53" i="13" s="1"/>
  <c r="C56" i="13"/>
  <c r="O55" i="13"/>
  <c r="L58" i="13"/>
  <c r="L54" i="13" s="1"/>
  <c r="C72" i="13"/>
  <c r="C74" i="13"/>
  <c r="L80" i="13"/>
  <c r="L76" i="13" s="1"/>
  <c r="D83" i="13"/>
  <c r="C102" i="13"/>
  <c r="C105" i="13"/>
  <c r="L116" i="13"/>
  <c r="C125" i="13"/>
  <c r="C127" i="13"/>
  <c r="I131" i="13"/>
  <c r="K130" i="13"/>
  <c r="C138" i="13"/>
  <c r="C145" i="13"/>
  <c r="L151" i="13"/>
  <c r="C157" i="13"/>
  <c r="C170" i="13"/>
  <c r="C171" i="13"/>
  <c r="G187" i="13"/>
  <c r="I187" i="13"/>
  <c r="C203" i="13"/>
  <c r="M204" i="13"/>
  <c r="C214" i="13"/>
  <c r="C215" i="13"/>
  <c r="O216" i="13"/>
  <c r="J230" i="13"/>
  <c r="N231" i="13"/>
  <c r="O252" i="13"/>
  <c r="O251" i="13" s="1"/>
  <c r="C109" i="13"/>
  <c r="C111" i="13"/>
  <c r="M83" i="13"/>
  <c r="L122" i="13"/>
  <c r="C126" i="13"/>
  <c r="I144" i="13"/>
  <c r="C149" i="13"/>
  <c r="C150" i="13"/>
  <c r="C162" i="13"/>
  <c r="C163" i="13"/>
  <c r="G174" i="13"/>
  <c r="G173" i="13" s="1"/>
  <c r="C177" i="13"/>
  <c r="N187" i="13"/>
  <c r="M195" i="13"/>
  <c r="N204" i="13"/>
  <c r="N195" i="13" s="1"/>
  <c r="C209" i="13"/>
  <c r="I216" i="13"/>
  <c r="I204" i="13" s="1"/>
  <c r="I195" i="13" s="1"/>
  <c r="C222" i="13"/>
  <c r="C223" i="13"/>
  <c r="O238" i="13"/>
  <c r="C245" i="13"/>
  <c r="I252" i="13"/>
  <c r="I251" i="13" s="1"/>
  <c r="C258" i="13"/>
  <c r="N259" i="13"/>
  <c r="I264" i="13"/>
  <c r="I259" i="13" s="1"/>
  <c r="C275" i="13"/>
  <c r="L283" i="13"/>
  <c r="L289" i="13" s="1"/>
  <c r="L288" i="13" s="1"/>
  <c r="C43" i="13"/>
  <c r="J53" i="13"/>
  <c r="L67" i="13"/>
  <c r="O289" i="13"/>
  <c r="O20" i="13"/>
  <c r="I289" i="13"/>
  <c r="I288" i="13" s="1"/>
  <c r="I20" i="13"/>
  <c r="C135" i="13"/>
  <c r="F131" i="13"/>
  <c r="C249" i="13"/>
  <c r="L246" i="13"/>
  <c r="L270" i="13"/>
  <c r="L269" i="13" s="1"/>
  <c r="C272" i="13"/>
  <c r="D20" i="13"/>
  <c r="H20" i="13"/>
  <c r="C21" i="13"/>
  <c r="C27" i="13"/>
  <c r="F55" i="13"/>
  <c r="F67" i="13"/>
  <c r="C70" i="13"/>
  <c r="C78" i="13"/>
  <c r="C98" i="13"/>
  <c r="I95" i="13"/>
  <c r="C101" i="13"/>
  <c r="C118" i="13"/>
  <c r="I116" i="13"/>
  <c r="C121" i="13"/>
  <c r="I122" i="13"/>
  <c r="C129" i="13"/>
  <c r="L128" i="13"/>
  <c r="C128" i="13" s="1"/>
  <c r="H130" i="13"/>
  <c r="C142" i="13"/>
  <c r="L144" i="13"/>
  <c r="O151" i="13"/>
  <c r="C167" i="13"/>
  <c r="F166" i="13"/>
  <c r="C178" i="13"/>
  <c r="J187" i="13"/>
  <c r="O187" i="13"/>
  <c r="C99" i="13"/>
  <c r="F95" i="13"/>
  <c r="C22" i="13"/>
  <c r="L31" i="13"/>
  <c r="C31" i="13" s="1"/>
  <c r="C59" i="13"/>
  <c r="I69" i="13"/>
  <c r="I67" i="13" s="1"/>
  <c r="I77" i="13"/>
  <c r="I76" i="13" s="1"/>
  <c r="I89" i="13"/>
  <c r="C90" i="13"/>
  <c r="C93" i="13"/>
  <c r="C123" i="13"/>
  <c r="F122" i="13"/>
  <c r="D130" i="13"/>
  <c r="C137" i="13"/>
  <c r="C139" i="13"/>
  <c r="F136" i="13"/>
  <c r="C136" i="13" s="1"/>
  <c r="H174" i="13"/>
  <c r="H173" i="13" s="1"/>
  <c r="C233" i="13"/>
  <c r="F289" i="13"/>
  <c r="C86" i="13"/>
  <c r="I84" i="13"/>
  <c r="C106" i="13"/>
  <c r="I103" i="13"/>
  <c r="N20" i="13"/>
  <c r="C81" i="13"/>
  <c r="K83" i="13"/>
  <c r="K75" i="13" s="1"/>
  <c r="O95" i="13"/>
  <c r="C107" i="13"/>
  <c r="F103" i="13"/>
  <c r="C114" i="13"/>
  <c r="I112" i="13"/>
  <c r="C112" i="13" s="1"/>
  <c r="G130" i="13"/>
  <c r="C146" i="13"/>
  <c r="C147" i="13"/>
  <c r="F144" i="13"/>
  <c r="C153" i="13"/>
  <c r="C158" i="13"/>
  <c r="C169" i="13"/>
  <c r="C182" i="13"/>
  <c r="C279" i="13"/>
  <c r="F276" i="13"/>
  <c r="C276" i="13" s="1"/>
  <c r="C85" i="13"/>
  <c r="C113" i="13"/>
  <c r="C117" i="13"/>
  <c r="I151" i="13"/>
  <c r="C161" i="13"/>
  <c r="I175" i="13"/>
  <c r="I179" i="13"/>
  <c r="C179" i="13" s="1"/>
  <c r="C186" i="13"/>
  <c r="G195" i="13"/>
  <c r="C197" i="13"/>
  <c r="L196" i="13"/>
  <c r="F198" i="13"/>
  <c r="C199" i="13"/>
  <c r="L205" i="13"/>
  <c r="C217" i="13"/>
  <c r="L216" i="13"/>
  <c r="C226" i="13"/>
  <c r="C229" i="13"/>
  <c r="O231" i="13"/>
  <c r="C234" i="13"/>
  <c r="L235" i="13"/>
  <c r="C241" i="13"/>
  <c r="L238" i="13"/>
  <c r="F246" i="13"/>
  <c r="C247" i="13"/>
  <c r="C257" i="13"/>
  <c r="C265" i="13"/>
  <c r="C266" i="13"/>
  <c r="C267" i="13"/>
  <c r="F264" i="13"/>
  <c r="F151" i="13"/>
  <c r="C202" i="13"/>
  <c r="C225" i="13"/>
  <c r="H230" i="13"/>
  <c r="F238" i="13"/>
  <c r="C239" i="13"/>
  <c r="C250" i="13"/>
  <c r="O259" i="13"/>
  <c r="O270" i="13"/>
  <c r="O269" i="13" s="1"/>
  <c r="K270" i="13"/>
  <c r="K269" i="13" s="1"/>
  <c r="C273" i="13"/>
  <c r="C274" i="13"/>
  <c r="C285" i="13"/>
  <c r="C189" i="13"/>
  <c r="L188" i="13"/>
  <c r="C193" i="13"/>
  <c r="L192" i="13"/>
  <c r="C206" i="13"/>
  <c r="O205" i="13"/>
  <c r="C218" i="13"/>
  <c r="C219" i="13"/>
  <c r="F216" i="13"/>
  <c r="C242" i="13"/>
  <c r="C254" i="13"/>
  <c r="C255" i="13"/>
  <c r="F252" i="13"/>
  <c r="C262" i="13"/>
  <c r="C263" i="13"/>
  <c r="F260" i="13"/>
  <c r="C271" i="13"/>
  <c r="C281" i="13"/>
  <c r="C282" i="13"/>
  <c r="C253" i="13"/>
  <c r="F290" i="13"/>
  <c r="C290" i="13" s="1"/>
  <c r="G57" i="12"/>
  <c r="D70" i="12"/>
  <c r="D57" i="12"/>
  <c r="O298" i="12"/>
  <c r="L298" i="12"/>
  <c r="I298" i="12"/>
  <c r="F298" i="12"/>
  <c r="O297" i="12"/>
  <c r="L297" i="12"/>
  <c r="I297" i="12"/>
  <c r="F297" i="12"/>
  <c r="O296" i="12"/>
  <c r="L296" i="12"/>
  <c r="I296" i="12"/>
  <c r="F296" i="12"/>
  <c r="O295" i="12"/>
  <c r="L295" i="12"/>
  <c r="I295" i="12"/>
  <c r="F295" i="12"/>
  <c r="O294" i="12"/>
  <c r="L294" i="12"/>
  <c r="I294" i="12"/>
  <c r="F294" i="12"/>
  <c r="O293" i="12"/>
  <c r="L293" i="12"/>
  <c r="I293" i="12"/>
  <c r="F293" i="12"/>
  <c r="O292" i="12"/>
  <c r="L292" i="12"/>
  <c r="I292" i="12"/>
  <c r="F292" i="12"/>
  <c r="O291" i="12"/>
  <c r="L291" i="12"/>
  <c r="I291" i="12"/>
  <c r="I290" i="12" s="1"/>
  <c r="F291" i="12"/>
  <c r="N290" i="12"/>
  <c r="M290" i="12"/>
  <c r="K290" i="12"/>
  <c r="J290" i="12"/>
  <c r="H290" i="12"/>
  <c r="G290" i="12"/>
  <c r="E290" i="12"/>
  <c r="D290" i="12"/>
  <c r="O285" i="12"/>
  <c r="L285" i="12"/>
  <c r="I285" i="12"/>
  <c r="F285" i="12"/>
  <c r="O284" i="12"/>
  <c r="L284" i="12"/>
  <c r="L283" i="12" s="1"/>
  <c r="I284" i="12"/>
  <c r="F284" i="12"/>
  <c r="O283" i="12"/>
  <c r="N283" i="12"/>
  <c r="M283" i="12"/>
  <c r="K283" i="12"/>
  <c r="J283" i="12"/>
  <c r="H283" i="12"/>
  <c r="G283" i="12"/>
  <c r="F283" i="12"/>
  <c r="E283" i="12"/>
  <c r="D283" i="12"/>
  <c r="O282" i="12"/>
  <c r="L282" i="12"/>
  <c r="L281" i="12" s="1"/>
  <c r="I282" i="12"/>
  <c r="I281" i="12" s="1"/>
  <c r="F282" i="12"/>
  <c r="O281" i="12"/>
  <c r="N281" i="12"/>
  <c r="M281" i="12"/>
  <c r="K281" i="12"/>
  <c r="J281" i="12"/>
  <c r="H281" i="12"/>
  <c r="G281" i="12"/>
  <c r="E281" i="12"/>
  <c r="D281" i="12"/>
  <c r="O280" i="12"/>
  <c r="L280" i="12"/>
  <c r="I280" i="12"/>
  <c r="F280" i="12"/>
  <c r="O279" i="12"/>
  <c r="L279" i="12"/>
  <c r="I279" i="12"/>
  <c r="F279" i="12"/>
  <c r="O278" i="12"/>
  <c r="L278" i="12"/>
  <c r="I278" i="12"/>
  <c r="F278" i="12"/>
  <c r="O277" i="12"/>
  <c r="L277" i="12"/>
  <c r="L276" i="12" s="1"/>
  <c r="I277" i="12"/>
  <c r="F277" i="12"/>
  <c r="F276" i="12" s="1"/>
  <c r="N276" i="12"/>
  <c r="M276" i="12"/>
  <c r="K276" i="12"/>
  <c r="J276" i="12"/>
  <c r="H276" i="12"/>
  <c r="G276" i="12"/>
  <c r="E276" i="12"/>
  <c r="D276" i="12"/>
  <c r="O275" i="12"/>
  <c r="L275" i="12"/>
  <c r="I275" i="12"/>
  <c r="F275" i="12"/>
  <c r="O274" i="12"/>
  <c r="L274" i="12"/>
  <c r="I274" i="12"/>
  <c r="F274" i="12"/>
  <c r="O273" i="12"/>
  <c r="O272" i="12" s="1"/>
  <c r="L273" i="12"/>
  <c r="L272" i="12" s="1"/>
  <c r="I273" i="12"/>
  <c r="F273" i="12"/>
  <c r="N272" i="12"/>
  <c r="M272" i="12"/>
  <c r="K272" i="12"/>
  <c r="J272" i="12"/>
  <c r="H272" i="12"/>
  <c r="G272" i="12"/>
  <c r="E272" i="12"/>
  <c r="D272" i="12"/>
  <c r="O271" i="12"/>
  <c r="L271" i="12"/>
  <c r="I271" i="12"/>
  <c r="F271" i="12"/>
  <c r="O268" i="12"/>
  <c r="L268" i="12"/>
  <c r="I268" i="12"/>
  <c r="F268" i="12"/>
  <c r="O267" i="12"/>
  <c r="L267" i="12"/>
  <c r="I267" i="12"/>
  <c r="F267" i="12"/>
  <c r="O266" i="12"/>
  <c r="L266" i="12"/>
  <c r="I266" i="12"/>
  <c r="F266" i="12"/>
  <c r="O265" i="12"/>
  <c r="L265" i="12"/>
  <c r="I265" i="12"/>
  <c r="F265" i="12"/>
  <c r="F264" i="12" s="1"/>
  <c r="N264" i="12"/>
  <c r="M264" i="12"/>
  <c r="K264" i="12"/>
  <c r="J264" i="12"/>
  <c r="H264" i="12"/>
  <c r="G264" i="12"/>
  <c r="E264" i="12"/>
  <c r="D264" i="12"/>
  <c r="O263" i="12"/>
  <c r="L263" i="12"/>
  <c r="I263" i="12"/>
  <c r="F263" i="12"/>
  <c r="O262" i="12"/>
  <c r="L262" i="12"/>
  <c r="I262" i="12"/>
  <c r="F262" i="12"/>
  <c r="O261" i="12"/>
  <c r="L261" i="12"/>
  <c r="I261" i="12"/>
  <c r="F261" i="12"/>
  <c r="N260" i="12"/>
  <c r="M260" i="12"/>
  <c r="M259" i="12" s="1"/>
  <c r="K260" i="12"/>
  <c r="J260" i="12"/>
  <c r="J259" i="12" s="1"/>
  <c r="H260" i="12"/>
  <c r="H259" i="12" s="1"/>
  <c r="G260" i="12"/>
  <c r="G259" i="12" s="1"/>
  <c r="E260" i="12"/>
  <c r="E259" i="12" s="1"/>
  <c r="D260" i="12"/>
  <c r="O258" i="12"/>
  <c r="L258" i="12"/>
  <c r="I258" i="12"/>
  <c r="F258" i="12"/>
  <c r="O257" i="12"/>
  <c r="L257" i="12"/>
  <c r="I257" i="12"/>
  <c r="F257" i="12"/>
  <c r="O256" i="12"/>
  <c r="L256" i="12"/>
  <c r="I256" i="12"/>
  <c r="F256" i="12"/>
  <c r="O255" i="12"/>
  <c r="L255" i="12"/>
  <c r="I255" i="12"/>
  <c r="F255" i="12"/>
  <c r="O254" i="12"/>
  <c r="L254" i="12"/>
  <c r="I254" i="12"/>
  <c r="F254" i="12"/>
  <c r="O253" i="12"/>
  <c r="L253" i="12"/>
  <c r="I253" i="12"/>
  <c r="F253" i="12"/>
  <c r="N252" i="12"/>
  <c r="N251" i="12" s="1"/>
  <c r="M252" i="12"/>
  <c r="M251" i="12" s="1"/>
  <c r="K252" i="12"/>
  <c r="K251" i="12" s="1"/>
  <c r="J252" i="12"/>
  <c r="J251" i="12" s="1"/>
  <c r="H252" i="12"/>
  <c r="H251" i="12" s="1"/>
  <c r="G252" i="12"/>
  <c r="G251" i="12" s="1"/>
  <c r="E252" i="12"/>
  <c r="E251" i="12" s="1"/>
  <c r="D252" i="12"/>
  <c r="D251" i="12" s="1"/>
  <c r="O250" i="12"/>
  <c r="L250" i="12"/>
  <c r="I250" i="12"/>
  <c r="F250" i="12"/>
  <c r="O249" i="12"/>
  <c r="L249" i="12"/>
  <c r="I249" i="12"/>
  <c r="F249" i="12"/>
  <c r="O248" i="12"/>
  <c r="L248" i="12"/>
  <c r="I248" i="12"/>
  <c r="F248" i="12"/>
  <c r="O247" i="12"/>
  <c r="O246" i="12" s="1"/>
  <c r="L247" i="12"/>
  <c r="L246" i="12" s="1"/>
  <c r="I247" i="12"/>
  <c r="F247" i="12"/>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F239" i="12"/>
  <c r="N238" i="12"/>
  <c r="M238" i="12"/>
  <c r="K238" i="12"/>
  <c r="J238" i="12"/>
  <c r="H238" i="12"/>
  <c r="G238" i="12"/>
  <c r="E238" i="12"/>
  <c r="D238" i="12"/>
  <c r="O237" i="12"/>
  <c r="L237" i="12"/>
  <c r="I237" i="12"/>
  <c r="F237" i="12"/>
  <c r="O236" i="12"/>
  <c r="L236" i="12"/>
  <c r="I236" i="12"/>
  <c r="F236" i="12"/>
  <c r="O235" i="12"/>
  <c r="N235" i="12"/>
  <c r="M235" i="12"/>
  <c r="K235" i="12"/>
  <c r="J235" i="12"/>
  <c r="H235" i="12"/>
  <c r="G235" i="12"/>
  <c r="E235" i="12"/>
  <c r="D235" i="12"/>
  <c r="O234" i="12"/>
  <c r="L234" i="12"/>
  <c r="L233" i="12" s="1"/>
  <c r="I234" i="12"/>
  <c r="I233" i="12" s="1"/>
  <c r="F234" i="12"/>
  <c r="O233" i="12"/>
  <c r="N233" i="12"/>
  <c r="M233" i="12"/>
  <c r="K233" i="12"/>
  <c r="J233" i="12"/>
  <c r="H233" i="12"/>
  <c r="G233" i="12"/>
  <c r="E233" i="12"/>
  <c r="D233" i="12"/>
  <c r="O232" i="12"/>
  <c r="L232" i="12"/>
  <c r="I232" i="12"/>
  <c r="F232" i="12"/>
  <c r="O229" i="12"/>
  <c r="L229" i="12"/>
  <c r="I229" i="12"/>
  <c r="F229" i="12"/>
  <c r="O228" i="12"/>
  <c r="L228" i="12"/>
  <c r="L227" i="12" s="1"/>
  <c r="I228" i="12"/>
  <c r="I227" i="12" s="1"/>
  <c r="F228" i="12"/>
  <c r="O227" i="12"/>
  <c r="N227" i="12"/>
  <c r="M227" i="12"/>
  <c r="K227" i="12"/>
  <c r="J227" i="12"/>
  <c r="H227" i="12"/>
  <c r="G227" i="12"/>
  <c r="F227" i="12"/>
  <c r="E227" i="12"/>
  <c r="D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O217" i="12"/>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I205" i="12" s="1"/>
  <c r="F206" i="12"/>
  <c r="N205" i="12"/>
  <c r="M205" i="12"/>
  <c r="K205" i="12"/>
  <c r="J205" i="12"/>
  <c r="H205" i="12"/>
  <c r="G205" i="12"/>
  <c r="E205" i="12"/>
  <c r="E204" i="12" s="1"/>
  <c r="D205" i="12"/>
  <c r="O203" i="12"/>
  <c r="L203" i="12"/>
  <c r="I203" i="12"/>
  <c r="F203" i="12"/>
  <c r="O202" i="12"/>
  <c r="L202" i="12"/>
  <c r="I202" i="12"/>
  <c r="F202" i="12"/>
  <c r="O201" i="12"/>
  <c r="L201" i="12"/>
  <c r="I201" i="12"/>
  <c r="F201" i="12"/>
  <c r="O200" i="12"/>
  <c r="L200" i="12"/>
  <c r="I200" i="12"/>
  <c r="F200" i="12"/>
  <c r="O199" i="12"/>
  <c r="O198" i="12" s="1"/>
  <c r="L199" i="12"/>
  <c r="I199" i="12"/>
  <c r="I198" i="12" s="1"/>
  <c r="F199" i="12"/>
  <c r="F198" i="12" s="1"/>
  <c r="N198" i="12"/>
  <c r="N196" i="12" s="1"/>
  <c r="M198" i="12"/>
  <c r="M196" i="12" s="1"/>
  <c r="K198" i="12"/>
  <c r="K196" i="12" s="1"/>
  <c r="J198" i="12"/>
  <c r="J196" i="12" s="1"/>
  <c r="H198" i="12"/>
  <c r="H196" i="12" s="1"/>
  <c r="G198" i="12"/>
  <c r="G196" i="12" s="1"/>
  <c r="E198" i="12"/>
  <c r="E196" i="12" s="1"/>
  <c r="D198" i="12"/>
  <c r="D196" i="12" s="1"/>
  <c r="O197" i="12"/>
  <c r="L197" i="12"/>
  <c r="I197" i="12"/>
  <c r="F197" i="12"/>
  <c r="O193" i="12"/>
  <c r="O192" i="12" s="1"/>
  <c r="O191" i="12" s="1"/>
  <c r="L193" i="12"/>
  <c r="L192" i="12" s="1"/>
  <c r="L191" i="12" s="1"/>
  <c r="I193" i="12"/>
  <c r="I192" i="12" s="1"/>
  <c r="I191" i="12" s="1"/>
  <c r="F193" i="12"/>
  <c r="F192" i="12" s="1"/>
  <c r="N192" i="12"/>
  <c r="N191" i="12" s="1"/>
  <c r="M192" i="12"/>
  <c r="M191" i="12" s="1"/>
  <c r="K192" i="12"/>
  <c r="K191" i="12" s="1"/>
  <c r="J192" i="12"/>
  <c r="J191" i="12" s="1"/>
  <c r="H192" i="12"/>
  <c r="H191" i="12" s="1"/>
  <c r="G192" i="12"/>
  <c r="G191" i="12" s="1"/>
  <c r="E192" i="12"/>
  <c r="E191" i="12" s="1"/>
  <c r="D192" i="12"/>
  <c r="D191" i="12" s="1"/>
  <c r="O190" i="12"/>
  <c r="L190" i="12"/>
  <c r="I190" i="12"/>
  <c r="F190" i="12"/>
  <c r="O189" i="12"/>
  <c r="O188" i="12" s="1"/>
  <c r="L189" i="12"/>
  <c r="L188" i="12" s="1"/>
  <c r="I189" i="12"/>
  <c r="I188" i="12" s="1"/>
  <c r="I187" i="12" s="1"/>
  <c r="F189" i="12"/>
  <c r="N188" i="12"/>
  <c r="M188" i="12"/>
  <c r="K188" i="12"/>
  <c r="J188" i="12"/>
  <c r="H188" i="12"/>
  <c r="G188" i="12"/>
  <c r="E188" i="12"/>
  <c r="D188" i="12"/>
  <c r="O186" i="12"/>
  <c r="L186" i="12"/>
  <c r="I186" i="12"/>
  <c r="F186" i="12"/>
  <c r="O185" i="12"/>
  <c r="O184" i="12" s="1"/>
  <c r="L185" i="12"/>
  <c r="I185" i="12"/>
  <c r="I184" i="12" s="1"/>
  <c r="F185" i="12"/>
  <c r="F184" i="12" s="1"/>
  <c r="N184" i="12"/>
  <c r="M184" i="12"/>
  <c r="K184" i="12"/>
  <c r="J184" i="12"/>
  <c r="H184" i="12"/>
  <c r="G184" i="12"/>
  <c r="E184" i="12"/>
  <c r="D184" i="12"/>
  <c r="O183" i="12"/>
  <c r="L183" i="12"/>
  <c r="I183" i="12"/>
  <c r="F183" i="12"/>
  <c r="O182" i="12"/>
  <c r="L182" i="12"/>
  <c r="I182" i="12"/>
  <c r="F182" i="12"/>
  <c r="O181" i="12"/>
  <c r="L181" i="12"/>
  <c r="I181" i="12"/>
  <c r="F181" i="12"/>
  <c r="O180" i="12"/>
  <c r="L180" i="12"/>
  <c r="I180" i="12"/>
  <c r="F180" i="12"/>
  <c r="N179" i="12"/>
  <c r="M179" i="12"/>
  <c r="K179" i="12"/>
  <c r="J179" i="12"/>
  <c r="H179" i="12"/>
  <c r="G179" i="12"/>
  <c r="E179" i="12"/>
  <c r="D179" i="12"/>
  <c r="O178" i="12"/>
  <c r="L178" i="12"/>
  <c r="I178" i="12"/>
  <c r="F178" i="12"/>
  <c r="O177" i="12"/>
  <c r="L177" i="12"/>
  <c r="I177" i="12"/>
  <c r="F177" i="12"/>
  <c r="O176" i="12"/>
  <c r="L176" i="12"/>
  <c r="I176" i="12"/>
  <c r="I175" i="12" s="1"/>
  <c r="F176" i="12"/>
  <c r="N175" i="12"/>
  <c r="N174" i="12" s="1"/>
  <c r="M175" i="12"/>
  <c r="K175" i="12"/>
  <c r="K174" i="12" s="1"/>
  <c r="J175" i="12"/>
  <c r="J174" i="12" s="1"/>
  <c r="H175" i="12"/>
  <c r="G175" i="12"/>
  <c r="E175" i="12"/>
  <c r="D175" i="12"/>
  <c r="O172" i="12"/>
  <c r="L172" i="12"/>
  <c r="I172" i="12"/>
  <c r="F172" i="12"/>
  <c r="O171" i="12"/>
  <c r="L171" i="12"/>
  <c r="I171" i="12"/>
  <c r="F171" i="12"/>
  <c r="O170" i="12"/>
  <c r="L170" i="12"/>
  <c r="I170" i="12"/>
  <c r="F170" i="12"/>
  <c r="O169" i="12"/>
  <c r="L169" i="12"/>
  <c r="I169" i="12"/>
  <c r="F169" i="12"/>
  <c r="O168" i="12"/>
  <c r="L168" i="12"/>
  <c r="I168" i="12"/>
  <c r="F168" i="12"/>
  <c r="O167" i="12"/>
  <c r="L167" i="12"/>
  <c r="I167" i="12"/>
  <c r="I166" i="12" s="1"/>
  <c r="F167" i="12"/>
  <c r="N166" i="12"/>
  <c r="N165" i="12" s="1"/>
  <c r="M166" i="12"/>
  <c r="M165" i="12" s="1"/>
  <c r="K166" i="12"/>
  <c r="K165" i="12" s="1"/>
  <c r="J166" i="12"/>
  <c r="J165" i="12" s="1"/>
  <c r="H166" i="12"/>
  <c r="G166" i="12"/>
  <c r="E166" i="12"/>
  <c r="E165" i="12" s="1"/>
  <c r="D166" i="12"/>
  <c r="D165" i="12" s="1"/>
  <c r="H165" i="12"/>
  <c r="G165" i="12"/>
  <c r="O164" i="12"/>
  <c r="L164" i="12"/>
  <c r="I164" i="12"/>
  <c r="F164" i="12"/>
  <c r="O163" i="12"/>
  <c r="L163" i="12"/>
  <c r="I163" i="12"/>
  <c r="F163" i="12"/>
  <c r="O162" i="12"/>
  <c r="L162" i="12"/>
  <c r="I162" i="12"/>
  <c r="F162" i="12"/>
  <c r="O161" i="12"/>
  <c r="O160" i="12" s="1"/>
  <c r="L161" i="12"/>
  <c r="I161" i="12"/>
  <c r="F161" i="12"/>
  <c r="F160" i="12" s="1"/>
  <c r="N160" i="12"/>
  <c r="M160" i="12"/>
  <c r="K160" i="12"/>
  <c r="J160" i="12"/>
  <c r="H160" i="12"/>
  <c r="G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I151" i="12" s="1"/>
  <c r="F152"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I145" i="12"/>
  <c r="F145" i="12"/>
  <c r="N144" i="12"/>
  <c r="M144" i="12"/>
  <c r="K144" i="12"/>
  <c r="J144" i="12"/>
  <c r="H144" i="12"/>
  <c r="G144" i="12"/>
  <c r="E144" i="12"/>
  <c r="D144" i="12"/>
  <c r="O143" i="12"/>
  <c r="L143" i="12"/>
  <c r="I143" i="12"/>
  <c r="F143" i="12"/>
  <c r="O142" i="12"/>
  <c r="L142" i="12"/>
  <c r="L141" i="12" s="1"/>
  <c r="I142" i="12"/>
  <c r="I141" i="12" s="1"/>
  <c r="F142" i="12"/>
  <c r="O141" i="12"/>
  <c r="N141" i="12"/>
  <c r="M141" i="12"/>
  <c r="K141" i="12"/>
  <c r="J141" i="12"/>
  <c r="H141" i="12"/>
  <c r="G141" i="12"/>
  <c r="F141" i="12"/>
  <c r="E141" i="12"/>
  <c r="D141" i="12"/>
  <c r="O140" i="12"/>
  <c r="L140" i="12"/>
  <c r="I140" i="12"/>
  <c r="F140" i="12"/>
  <c r="O139" i="12"/>
  <c r="L139" i="12"/>
  <c r="I139" i="12"/>
  <c r="F139" i="12"/>
  <c r="O138" i="12"/>
  <c r="L138" i="12"/>
  <c r="I138" i="12"/>
  <c r="F138" i="12"/>
  <c r="O137" i="12"/>
  <c r="O136" i="12" s="1"/>
  <c r="L137" i="12"/>
  <c r="I137" i="12"/>
  <c r="F137" i="12"/>
  <c r="F136" i="12" s="1"/>
  <c r="N136" i="12"/>
  <c r="M136" i="12"/>
  <c r="K136" i="12"/>
  <c r="J136" i="12"/>
  <c r="H136" i="12"/>
  <c r="G136" i="12"/>
  <c r="E136" i="12"/>
  <c r="D136" i="12"/>
  <c r="O135" i="12"/>
  <c r="L135" i="12"/>
  <c r="I135" i="12"/>
  <c r="F135" i="12"/>
  <c r="O134" i="12"/>
  <c r="L134" i="12"/>
  <c r="I134" i="12"/>
  <c r="F134" i="12"/>
  <c r="O133" i="12"/>
  <c r="L133" i="12"/>
  <c r="I133" i="12"/>
  <c r="F133" i="12"/>
  <c r="O132" i="12"/>
  <c r="L132" i="12"/>
  <c r="I132" i="12"/>
  <c r="I131" i="12" s="1"/>
  <c r="F132" i="12"/>
  <c r="N131" i="12"/>
  <c r="M131" i="12"/>
  <c r="K131" i="12"/>
  <c r="J131" i="12"/>
  <c r="H131" i="12"/>
  <c r="G131" i="12"/>
  <c r="E131" i="12"/>
  <c r="D131" i="12"/>
  <c r="O129" i="12"/>
  <c r="O128" i="12" s="1"/>
  <c r="L129" i="12"/>
  <c r="L128" i="12" s="1"/>
  <c r="I129" i="12"/>
  <c r="I128" i="12" s="1"/>
  <c r="F129" i="12"/>
  <c r="N128" i="12"/>
  <c r="M128" i="12"/>
  <c r="K128" i="12"/>
  <c r="J128" i="12"/>
  <c r="H128" i="12"/>
  <c r="G128" i="12"/>
  <c r="E128" i="12"/>
  <c r="D128" i="12"/>
  <c r="O127" i="12"/>
  <c r="L127" i="12"/>
  <c r="I127" i="12"/>
  <c r="F127" i="12"/>
  <c r="O126" i="12"/>
  <c r="L126" i="12"/>
  <c r="I126" i="12"/>
  <c r="F126" i="12"/>
  <c r="O125" i="12"/>
  <c r="L125" i="12"/>
  <c r="I125" i="12"/>
  <c r="F125" i="12"/>
  <c r="O124" i="12"/>
  <c r="L124" i="12"/>
  <c r="I124" i="12"/>
  <c r="F124" i="12"/>
  <c r="O123" i="12"/>
  <c r="L123" i="12"/>
  <c r="I123" i="12"/>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I117" i="12"/>
  <c r="I116" i="12" s="1"/>
  <c r="F117" i="12"/>
  <c r="N116" i="12"/>
  <c r="M116" i="12"/>
  <c r="K116" i="12"/>
  <c r="J116" i="12"/>
  <c r="H116" i="12"/>
  <c r="G116" i="12"/>
  <c r="E116" i="12"/>
  <c r="D116" i="12"/>
  <c r="O115" i="12"/>
  <c r="L115" i="12"/>
  <c r="I115" i="12"/>
  <c r="F115" i="12"/>
  <c r="O114" i="12"/>
  <c r="L114" i="12"/>
  <c r="I114" i="12"/>
  <c r="F114" i="12"/>
  <c r="O113" i="12"/>
  <c r="O112" i="12" s="1"/>
  <c r="L113" i="12"/>
  <c r="L112" i="12" s="1"/>
  <c r="I113" i="12"/>
  <c r="I112" i="12" s="1"/>
  <c r="F113" i="12"/>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L90" i="12"/>
  <c r="L89" i="12" s="1"/>
  <c r="I90" i="12"/>
  <c r="F90" i="12"/>
  <c r="N89" i="12"/>
  <c r="M89" i="12"/>
  <c r="K89" i="12"/>
  <c r="J89" i="12"/>
  <c r="H89" i="12"/>
  <c r="G89" i="12"/>
  <c r="E89" i="12"/>
  <c r="D89" i="12"/>
  <c r="O88" i="12"/>
  <c r="L88" i="12"/>
  <c r="I88" i="12"/>
  <c r="F88" i="12"/>
  <c r="O87" i="12"/>
  <c r="L87" i="12"/>
  <c r="I87" i="12"/>
  <c r="F87" i="12"/>
  <c r="O86" i="12"/>
  <c r="L86" i="12"/>
  <c r="I86" i="12"/>
  <c r="F86" i="12"/>
  <c r="O85" i="12"/>
  <c r="O84" i="12" s="1"/>
  <c r="L85" i="12"/>
  <c r="L84" i="12" s="1"/>
  <c r="I85" i="12"/>
  <c r="F85" i="12"/>
  <c r="N84" i="12"/>
  <c r="M84" i="12"/>
  <c r="K84" i="12"/>
  <c r="J84" i="12"/>
  <c r="H84" i="12"/>
  <c r="G84" i="12"/>
  <c r="E84" i="12"/>
  <c r="D84" i="12"/>
  <c r="O82" i="12"/>
  <c r="L82" i="12"/>
  <c r="I82" i="12"/>
  <c r="F82" i="12"/>
  <c r="O81" i="12"/>
  <c r="L81" i="12"/>
  <c r="I81" i="12"/>
  <c r="I80" i="12" s="1"/>
  <c r="F81" i="12"/>
  <c r="F80" i="12" s="1"/>
  <c r="N80" i="12"/>
  <c r="M80" i="12"/>
  <c r="K80" i="12"/>
  <c r="J80" i="12"/>
  <c r="H80" i="12"/>
  <c r="G80" i="12"/>
  <c r="E80" i="12"/>
  <c r="D80" i="12"/>
  <c r="O79" i="12"/>
  <c r="L79" i="12"/>
  <c r="I79" i="12"/>
  <c r="F79" i="12"/>
  <c r="O78" i="12"/>
  <c r="O77" i="12" s="1"/>
  <c r="L78" i="12"/>
  <c r="L77" i="12" s="1"/>
  <c r="I78" i="12"/>
  <c r="I77" i="12" s="1"/>
  <c r="F78" i="12"/>
  <c r="N77" i="12"/>
  <c r="M77" i="12"/>
  <c r="M76" i="12" s="1"/>
  <c r="K77" i="12"/>
  <c r="K76" i="12" s="1"/>
  <c r="J77" i="12"/>
  <c r="H77" i="12"/>
  <c r="G77" i="12"/>
  <c r="G76" i="12" s="1"/>
  <c r="E77" i="12"/>
  <c r="E76" i="12" s="1"/>
  <c r="D77" i="12"/>
  <c r="O74" i="12"/>
  <c r="L74" i="12"/>
  <c r="I74" i="12"/>
  <c r="F74" i="12"/>
  <c r="O73" i="12"/>
  <c r="L73" i="12"/>
  <c r="I73" i="12"/>
  <c r="F73" i="12"/>
  <c r="O72" i="12"/>
  <c r="L72" i="12"/>
  <c r="I72" i="12"/>
  <c r="F72" i="12"/>
  <c r="O71" i="12"/>
  <c r="L71" i="12"/>
  <c r="I71" i="12"/>
  <c r="F71" i="12"/>
  <c r="O70" i="12"/>
  <c r="L70" i="12"/>
  <c r="I70" i="12"/>
  <c r="I69" i="12" s="1"/>
  <c r="F70" i="12"/>
  <c r="N69" i="12"/>
  <c r="N67" i="12" s="1"/>
  <c r="M69" i="12"/>
  <c r="M67" i="12" s="1"/>
  <c r="K69" i="12"/>
  <c r="K67" i="12" s="1"/>
  <c r="J69" i="12"/>
  <c r="J67" i="12" s="1"/>
  <c r="H69" i="12"/>
  <c r="H67" i="12" s="1"/>
  <c r="G69" i="12"/>
  <c r="G67" i="12" s="1"/>
  <c r="E69" i="12"/>
  <c r="E67" i="12" s="1"/>
  <c r="D69" i="12"/>
  <c r="D67" i="12" s="1"/>
  <c r="O68" i="12"/>
  <c r="L68" i="12"/>
  <c r="I68" i="12"/>
  <c r="I67" i="12" s="1"/>
  <c r="F68"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I59" i="12"/>
  <c r="I58" i="12" s="1"/>
  <c r="F59" i="12"/>
  <c r="O58" i="12"/>
  <c r="N58" i="12"/>
  <c r="M58" i="12"/>
  <c r="K58" i="12"/>
  <c r="J58" i="12"/>
  <c r="H58" i="12"/>
  <c r="G58" i="12"/>
  <c r="E58" i="12"/>
  <c r="D58" i="12"/>
  <c r="O57" i="12"/>
  <c r="L57" i="12"/>
  <c r="I57" i="12"/>
  <c r="F57" i="12"/>
  <c r="O56" i="12"/>
  <c r="O55" i="12" s="1"/>
  <c r="L56" i="12"/>
  <c r="L55" i="12" s="1"/>
  <c r="I56" i="12"/>
  <c r="F56" i="12"/>
  <c r="N55" i="12"/>
  <c r="N54" i="12" s="1"/>
  <c r="M55" i="12"/>
  <c r="M54" i="12" s="1"/>
  <c r="K55" i="12"/>
  <c r="J55" i="12"/>
  <c r="H55" i="12"/>
  <c r="G55" i="12"/>
  <c r="E55" i="12"/>
  <c r="D55" i="12"/>
  <c r="O47" i="12"/>
  <c r="C47" i="12" s="1"/>
  <c r="O46" i="12"/>
  <c r="C46" i="12" s="1"/>
  <c r="N45" i="12"/>
  <c r="M45" i="12"/>
  <c r="L44" i="12"/>
  <c r="L43" i="12" s="1"/>
  <c r="I44" i="12"/>
  <c r="I43" i="12" s="1"/>
  <c r="F44" i="12"/>
  <c r="F43" i="12" s="1"/>
  <c r="K43" i="12"/>
  <c r="J43" i="12"/>
  <c r="H43" i="12"/>
  <c r="G43" i="12"/>
  <c r="E43" i="12"/>
  <c r="D43" i="12"/>
  <c r="F42" i="12"/>
  <c r="F41" i="12" s="1"/>
  <c r="C41" i="12" s="1"/>
  <c r="E41" i="12"/>
  <c r="D41" i="12"/>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J27" i="12"/>
  <c r="F25" i="12"/>
  <c r="C25" i="12" s="1"/>
  <c r="I24" i="12"/>
  <c r="F24" i="12"/>
  <c r="O23" i="12"/>
  <c r="L23" i="12"/>
  <c r="I23" i="12"/>
  <c r="F23" i="12"/>
  <c r="O22" i="12"/>
  <c r="L22" i="12"/>
  <c r="L21" i="12" s="1"/>
  <c r="I22" i="12"/>
  <c r="I21" i="12" s="1"/>
  <c r="F22" i="12"/>
  <c r="O21" i="12"/>
  <c r="N21" i="12"/>
  <c r="M21" i="12"/>
  <c r="K21" i="12"/>
  <c r="J21" i="12"/>
  <c r="H21" i="12"/>
  <c r="G21" i="12"/>
  <c r="F21" i="12"/>
  <c r="E21" i="12"/>
  <c r="D21" i="12"/>
  <c r="D194" i="14" l="1"/>
  <c r="D51" i="14" s="1"/>
  <c r="D50" i="14" s="1"/>
  <c r="M52" i="14"/>
  <c r="L194" i="14"/>
  <c r="H270" i="12"/>
  <c r="G51" i="14"/>
  <c r="G287" i="14" s="1"/>
  <c r="G286" i="14"/>
  <c r="J286" i="14"/>
  <c r="N286" i="14"/>
  <c r="L75" i="14"/>
  <c r="L52" i="14" s="1"/>
  <c r="L286" i="14"/>
  <c r="N51" i="14"/>
  <c r="N287" i="14" s="1"/>
  <c r="E287" i="14"/>
  <c r="E50" i="14"/>
  <c r="I230" i="14"/>
  <c r="I194" i="14" s="1"/>
  <c r="M51" i="14"/>
  <c r="M287" i="14" s="1"/>
  <c r="O75" i="14"/>
  <c r="O52" i="14" s="1"/>
  <c r="H194" i="14"/>
  <c r="H51" i="14" s="1"/>
  <c r="K50" i="14"/>
  <c r="K287" i="14"/>
  <c r="C130" i="14"/>
  <c r="J50" i="14"/>
  <c r="J287" i="14"/>
  <c r="D287" i="14"/>
  <c r="G50" i="14"/>
  <c r="C187" i="14"/>
  <c r="C269" i="14"/>
  <c r="C76" i="14"/>
  <c r="F75" i="14"/>
  <c r="C83" i="14"/>
  <c r="C54" i="14"/>
  <c r="F53" i="14"/>
  <c r="C195" i="14"/>
  <c r="F230" i="14"/>
  <c r="C231" i="14"/>
  <c r="C270" i="14"/>
  <c r="C204" i="14"/>
  <c r="I52" i="14"/>
  <c r="F173" i="14"/>
  <c r="C173" i="14" s="1"/>
  <c r="C174" i="14"/>
  <c r="C26" i="14"/>
  <c r="L20" i="14"/>
  <c r="C20" i="14" s="1"/>
  <c r="O194" i="14"/>
  <c r="F204" i="13"/>
  <c r="C204" i="13" s="1"/>
  <c r="C89" i="13"/>
  <c r="K230" i="13"/>
  <c r="J194" i="13"/>
  <c r="E52" i="13"/>
  <c r="E51" i="13" s="1"/>
  <c r="E50" i="13" s="1"/>
  <c r="D194" i="13"/>
  <c r="C238" i="13"/>
  <c r="L53" i="13"/>
  <c r="H194" i="13"/>
  <c r="L130" i="13"/>
  <c r="E194" i="13"/>
  <c r="C69" i="13"/>
  <c r="C246" i="13"/>
  <c r="N75" i="13"/>
  <c r="N52" i="13" s="1"/>
  <c r="O83" i="13"/>
  <c r="O204" i="13"/>
  <c r="O195" i="13" s="1"/>
  <c r="I174" i="13"/>
  <c r="I173" i="13" s="1"/>
  <c r="M75" i="13"/>
  <c r="M52" i="13" s="1"/>
  <c r="N230" i="13"/>
  <c r="O130" i="13"/>
  <c r="C84" i="13"/>
  <c r="G75" i="13"/>
  <c r="G286" i="13" s="1"/>
  <c r="C80" i="13"/>
  <c r="C283" i="13"/>
  <c r="F270" i="13"/>
  <c r="F269" i="13" s="1"/>
  <c r="G194" i="13"/>
  <c r="H75" i="13"/>
  <c r="H52" i="13" s="1"/>
  <c r="C58" i="13"/>
  <c r="O288" i="13"/>
  <c r="I231" i="13"/>
  <c r="I230" i="13" s="1"/>
  <c r="I194" i="13" s="1"/>
  <c r="E286" i="13"/>
  <c r="J286" i="13"/>
  <c r="M194" i="13"/>
  <c r="C216" i="13"/>
  <c r="C264" i="13"/>
  <c r="I130" i="13"/>
  <c r="C103" i="13"/>
  <c r="I53" i="13"/>
  <c r="C67" i="13"/>
  <c r="O76" i="13"/>
  <c r="O54" i="13"/>
  <c r="O53" i="13" s="1"/>
  <c r="D75" i="13"/>
  <c r="D52" i="13" s="1"/>
  <c r="D51" i="13" s="1"/>
  <c r="K286" i="13"/>
  <c r="L204" i="13"/>
  <c r="C144" i="13"/>
  <c r="C116" i="13"/>
  <c r="C55" i="13"/>
  <c r="F54" i="13"/>
  <c r="J52" i="13"/>
  <c r="O230" i="13"/>
  <c r="C198" i="13"/>
  <c r="F196" i="13"/>
  <c r="C205" i="13"/>
  <c r="C289" i="13"/>
  <c r="F288" i="13"/>
  <c r="F231" i="13"/>
  <c r="C122" i="13"/>
  <c r="C166" i="13"/>
  <c r="F165" i="13"/>
  <c r="C165" i="13" s="1"/>
  <c r="C192" i="13"/>
  <c r="L191" i="13"/>
  <c r="C191" i="13" s="1"/>
  <c r="F251" i="13"/>
  <c r="C251" i="13" s="1"/>
  <c r="C252" i="13"/>
  <c r="C188" i="13"/>
  <c r="C151" i="13"/>
  <c r="L195" i="13"/>
  <c r="K194" i="13"/>
  <c r="F83" i="13"/>
  <c r="C95" i="13"/>
  <c r="F173" i="13"/>
  <c r="L83" i="13"/>
  <c r="C77" i="13"/>
  <c r="K52" i="13"/>
  <c r="F259" i="13"/>
  <c r="C259" i="13" s="1"/>
  <c r="C260" i="13"/>
  <c r="C235" i="13"/>
  <c r="L231" i="13"/>
  <c r="L230" i="13" s="1"/>
  <c r="I83" i="13"/>
  <c r="I75" i="13" s="1"/>
  <c r="C175" i="13"/>
  <c r="C131" i="13"/>
  <c r="F130" i="13"/>
  <c r="L26" i="13"/>
  <c r="F235" i="12"/>
  <c r="G54" i="12"/>
  <c r="D187" i="12"/>
  <c r="N270" i="12"/>
  <c r="N269" i="12" s="1"/>
  <c r="C279" i="12"/>
  <c r="K173" i="12"/>
  <c r="G270" i="12"/>
  <c r="G269" i="12" s="1"/>
  <c r="G53" i="12"/>
  <c r="C177" i="12"/>
  <c r="H54" i="12"/>
  <c r="H53" i="12" s="1"/>
  <c r="D174" i="12"/>
  <c r="D173" i="12" s="1"/>
  <c r="G187" i="12"/>
  <c r="C211" i="12"/>
  <c r="O276" i="12"/>
  <c r="L33" i="12"/>
  <c r="C33" i="12" s="1"/>
  <c r="C42" i="12"/>
  <c r="C105" i="12"/>
  <c r="J173" i="12"/>
  <c r="C201" i="12"/>
  <c r="L289" i="12"/>
  <c r="M53" i="12"/>
  <c r="O187" i="12"/>
  <c r="C44" i="12"/>
  <c r="C78" i="12"/>
  <c r="C109" i="12"/>
  <c r="M130" i="12"/>
  <c r="C149" i="12"/>
  <c r="C150" i="12"/>
  <c r="N130" i="12"/>
  <c r="C153" i="12"/>
  <c r="K187" i="12"/>
  <c r="K231" i="12"/>
  <c r="C243" i="12"/>
  <c r="C245" i="12"/>
  <c r="C263" i="12"/>
  <c r="C278" i="12"/>
  <c r="C295" i="12"/>
  <c r="C296" i="12"/>
  <c r="I55" i="12"/>
  <c r="I54" i="12" s="1"/>
  <c r="I53" i="12" s="1"/>
  <c r="N289" i="12"/>
  <c r="N288" i="12" s="1"/>
  <c r="C24" i="12"/>
  <c r="K54" i="12"/>
  <c r="K53" i="12" s="1"/>
  <c r="C56" i="12"/>
  <c r="C57" i="12"/>
  <c r="L69" i="12"/>
  <c r="C93" i="12"/>
  <c r="I103" i="12"/>
  <c r="H187" i="12"/>
  <c r="N187" i="12"/>
  <c r="D204" i="12"/>
  <c r="D195" i="12" s="1"/>
  <c r="C207" i="12"/>
  <c r="C210" i="12"/>
  <c r="C255" i="12"/>
  <c r="M270" i="12"/>
  <c r="M269" i="12" s="1"/>
  <c r="E270" i="12"/>
  <c r="E269" i="12" s="1"/>
  <c r="F55" i="12"/>
  <c r="C62" i="12"/>
  <c r="C72" i="12"/>
  <c r="C74" i="12"/>
  <c r="F77" i="12"/>
  <c r="C77" i="12" s="1"/>
  <c r="C129" i="12"/>
  <c r="C145" i="12"/>
  <c r="C223" i="12"/>
  <c r="C226" i="12"/>
  <c r="C253" i="12"/>
  <c r="C293" i="12"/>
  <c r="M20" i="12"/>
  <c r="L27" i="12"/>
  <c r="C27" i="12" s="1"/>
  <c r="L36" i="12"/>
  <c r="C36" i="12" s="1"/>
  <c r="O45" i="12"/>
  <c r="C45" i="12" s="1"/>
  <c r="C66" i="12"/>
  <c r="C85" i="12"/>
  <c r="C86" i="12"/>
  <c r="O89" i="12"/>
  <c r="C114" i="12"/>
  <c r="C115" i="12"/>
  <c r="C117" i="12"/>
  <c r="J130" i="12"/>
  <c r="C140" i="12"/>
  <c r="C141" i="12"/>
  <c r="G174" i="12"/>
  <c r="G173" i="12" s="1"/>
  <c r="E187" i="12"/>
  <c r="F196" i="12"/>
  <c r="C221" i="12"/>
  <c r="J231" i="12"/>
  <c r="J230" i="12" s="1"/>
  <c r="N231" i="12"/>
  <c r="L260" i="12"/>
  <c r="K259" i="12"/>
  <c r="C271" i="12"/>
  <c r="K270" i="12"/>
  <c r="K269" i="12" s="1"/>
  <c r="L270" i="12"/>
  <c r="L269" i="12" s="1"/>
  <c r="L290" i="12"/>
  <c r="I95" i="12"/>
  <c r="C247" i="12"/>
  <c r="D259" i="12"/>
  <c r="F289" i="12"/>
  <c r="C71" i="12"/>
  <c r="C73" i="12"/>
  <c r="C82" i="12"/>
  <c r="M83" i="12"/>
  <c r="C121" i="12"/>
  <c r="C157" i="12"/>
  <c r="J187" i="12"/>
  <c r="C193" i="12"/>
  <c r="H204" i="12"/>
  <c r="H195" i="12" s="1"/>
  <c r="L235" i="12"/>
  <c r="C254" i="12"/>
  <c r="O252" i="12"/>
  <c r="O251" i="12" s="1"/>
  <c r="C267" i="12"/>
  <c r="J270" i="12"/>
  <c r="E54" i="12"/>
  <c r="E53" i="12" s="1"/>
  <c r="N53" i="12"/>
  <c r="D76" i="12"/>
  <c r="N76" i="12"/>
  <c r="L80" i="12"/>
  <c r="L76" i="12" s="1"/>
  <c r="C101" i="12"/>
  <c r="C125" i="12"/>
  <c r="C203" i="12"/>
  <c r="C215" i="12"/>
  <c r="M231" i="12"/>
  <c r="M230" i="12" s="1"/>
  <c r="C239" i="12"/>
  <c r="N259" i="12"/>
  <c r="C275" i="12"/>
  <c r="D270" i="12"/>
  <c r="D269" i="12" s="1"/>
  <c r="D289" i="12"/>
  <c r="D288" i="12" s="1"/>
  <c r="D20" i="12"/>
  <c r="H289" i="12"/>
  <c r="H288" i="12" s="1"/>
  <c r="H20" i="12"/>
  <c r="I144" i="12"/>
  <c r="L184" i="12"/>
  <c r="C184" i="12" s="1"/>
  <c r="C185" i="12"/>
  <c r="C43" i="12"/>
  <c r="C113" i="12"/>
  <c r="F112" i="12"/>
  <c r="C112" i="12" s="1"/>
  <c r="C133" i="12"/>
  <c r="C219" i="12"/>
  <c r="I160" i="12"/>
  <c r="C181" i="12"/>
  <c r="I179" i="12"/>
  <c r="I174" i="12" s="1"/>
  <c r="I173" i="12" s="1"/>
  <c r="M187" i="12"/>
  <c r="J76" i="12"/>
  <c r="C199" i="12"/>
  <c r="L238" i="12"/>
  <c r="E289" i="12"/>
  <c r="E288" i="12" s="1"/>
  <c r="J289" i="12"/>
  <c r="J288" i="12" s="1"/>
  <c r="C59" i="12"/>
  <c r="C60" i="12"/>
  <c r="C61" i="12"/>
  <c r="L67" i="12"/>
  <c r="C81" i="12"/>
  <c r="K83" i="12"/>
  <c r="C94" i="12"/>
  <c r="O95" i="12"/>
  <c r="C106" i="12"/>
  <c r="C107" i="12"/>
  <c r="C108" i="12"/>
  <c r="N83" i="12"/>
  <c r="L122" i="12"/>
  <c r="F128" i="12"/>
  <c r="C128" i="12" s="1"/>
  <c r="O131" i="12"/>
  <c r="L131" i="12"/>
  <c r="L144" i="12"/>
  <c r="C156" i="12"/>
  <c r="L160" i="12"/>
  <c r="L166" i="12"/>
  <c r="L165" i="12" s="1"/>
  <c r="L179" i="12"/>
  <c r="L198" i="12"/>
  <c r="L196" i="12" s="1"/>
  <c r="M204" i="12"/>
  <c r="M195" i="12" s="1"/>
  <c r="C209" i="12"/>
  <c r="C214" i="12"/>
  <c r="N204" i="12"/>
  <c r="N195" i="12" s="1"/>
  <c r="C227" i="12"/>
  <c r="D231" i="12"/>
  <c r="O238" i="12"/>
  <c r="O231" i="12" s="1"/>
  <c r="C248" i="12"/>
  <c r="I252" i="12"/>
  <c r="I251" i="12" s="1"/>
  <c r="C258" i="12"/>
  <c r="F260" i="12"/>
  <c r="F259" i="12" s="1"/>
  <c r="C262" i="12"/>
  <c r="C274" i="12"/>
  <c r="C280" i="12"/>
  <c r="C284" i="12"/>
  <c r="D54" i="12"/>
  <c r="D53" i="12" s="1"/>
  <c r="C63" i="12"/>
  <c r="C64" i="12"/>
  <c r="C65" i="12"/>
  <c r="C79" i="12"/>
  <c r="G83" i="12"/>
  <c r="E83" i="12"/>
  <c r="C100" i="12"/>
  <c r="J83" i="12"/>
  <c r="C123" i="12"/>
  <c r="C124" i="12"/>
  <c r="L136" i="12"/>
  <c r="K130" i="12"/>
  <c r="K75" i="12" s="1"/>
  <c r="C142" i="12"/>
  <c r="C143" i="12"/>
  <c r="C169" i="12"/>
  <c r="N173" i="12"/>
  <c r="H174" i="12"/>
  <c r="H173" i="12" s="1"/>
  <c r="M174" i="12"/>
  <c r="M173" i="12" s="1"/>
  <c r="C186" i="12"/>
  <c r="L187" i="12"/>
  <c r="C213" i="12"/>
  <c r="J204" i="12"/>
  <c r="J195" i="12" s="1"/>
  <c r="O216" i="12"/>
  <c r="C232" i="12"/>
  <c r="G231" i="12"/>
  <c r="G230" i="12" s="1"/>
  <c r="C257" i="12"/>
  <c r="H269" i="12"/>
  <c r="O270" i="12"/>
  <c r="O269" i="12" s="1"/>
  <c r="C291" i="12"/>
  <c r="J26" i="12"/>
  <c r="J20" i="12" s="1"/>
  <c r="K26" i="12"/>
  <c r="K20" i="12" s="1"/>
  <c r="J54" i="12"/>
  <c r="J53" i="12" s="1"/>
  <c r="O54" i="12"/>
  <c r="L58" i="12"/>
  <c r="L54" i="12" s="1"/>
  <c r="C68" i="12"/>
  <c r="O69" i="12"/>
  <c r="O67" i="12" s="1"/>
  <c r="H76" i="12"/>
  <c r="C99" i="12"/>
  <c r="L116" i="12"/>
  <c r="G130" i="12"/>
  <c r="C148" i="12"/>
  <c r="C164" i="12"/>
  <c r="C167" i="12"/>
  <c r="C168" i="12"/>
  <c r="C172" i="12"/>
  <c r="O175" i="12"/>
  <c r="L175" i="12"/>
  <c r="C182" i="12"/>
  <c r="C183" i="12"/>
  <c r="C190" i="12"/>
  <c r="C202" i="12"/>
  <c r="E195" i="12"/>
  <c r="O205" i="12"/>
  <c r="C222" i="12"/>
  <c r="G204" i="12"/>
  <c r="G195" i="12" s="1"/>
  <c r="K204" i="12"/>
  <c r="K195" i="12" s="1"/>
  <c r="E231" i="12"/>
  <c r="E230" i="12" s="1"/>
  <c r="L252" i="12"/>
  <c r="L251" i="12" s="1"/>
  <c r="C266" i="12"/>
  <c r="O264" i="12"/>
  <c r="J269" i="12"/>
  <c r="C292" i="12"/>
  <c r="O289" i="12"/>
  <c r="K289" i="12"/>
  <c r="K288" i="12" s="1"/>
  <c r="C22" i="12"/>
  <c r="C23" i="12"/>
  <c r="C21" i="12"/>
  <c r="G289" i="12"/>
  <c r="G288" i="12" s="1"/>
  <c r="G20" i="12"/>
  <c r="I20" i="12"/>
  <c r="I76" i="12"/>
  <c r="C70" i="12"/>
  <c r="C137" i="12"/>
  <c r="C161" i="12"/>
  <c r="C218" i="12"/>
  <c r="F216" i="12"/>
  <c r="C250" i="12"/>
  <c r="F246" i="12"/>
  <c r="M289" i="12"/>
  <c r="M288" i="12" s="1"/>
  <c r="C298" i="12"/>
  <c r="E20" i="12"/>
  <c r="L31" i="12"/>
  <c r="O80" i="12"/>
  <c r="O76" i="12" s="1"/>
  <c r="H83" i="12"/>
  <c r="C87" i="12"/>
  <c r="I84" i="12"/>
  <c r="C98" i="12"/>
  <c r="C110" i="12"/>
  <c r="C111" i="12"/>
  <c r="O116" i="12"/>
  <c r="F122" i="12"/>
  <c r="I122" i="12"/>
  <c r="C126" i="12"/>
  <c r="C127" i="12"/>
  <c r="E130" i="12"/>
  <c r="C132" i="12"/>
  <c r="F131" i="12"/>
  <c r="C139" i="12"/>
  <c r="O144" i="12"/>
  <c r="C154" i="12"/>
  <c r="C155" i="12"/>
  <c r="C162" i="12"/>
  <c r="C163" i="12"/>
  <c r="F166" i="12"/>
  <c r="I165" i="12"/>
  <c r="C170" i="12"/>
  <c r="C171" i="12"/>
  <c r="E174" i="12"/>
  <c r="E173" i="12" s="1"/>
  <c r="C176" i="12"/>
  <c r="F175" i="12"/>
  <c r="F191" i="12"/>
  <c r="C191" i="12" s="1"/>
  <c r="C192" i="12"/>
  <c r="C206" i="12"/>
  <c r="F205" i="12"/>
  <c r="C237" i="12"/>
  <c r="I235" i="12"/>
  <c r="C96" i="12"/>
  <c r="F95" i="12"/>
  <c r="C152" i="12"/>
  <c r="F151" i="12"/>
  <c r="F20" i="12"/>
  <c r="N20" i="12"/>
  <c r="F69" i="12"/>
  <c r="D83" i="12"/>
  <c r="C90" i="12"/>
  <c r="C92" i="12"/>
  <c r="F89" i="12"/>
  <c r="L95" i="12"/>
  <c r="C102" i="12"/>
  <c r="O103" i="12"/>
  <c r="L103" i="12"/>
  <c r="C118" i="12"/>
  <c r="C119" i="12"/>
  <c r="C120" i="12"/>
  <c r="F116" i="12"/>
  <c r="C134" i="12"/>
  <c r="C135" i="12"/>
  <c r="D130" i="12"/>
  <c r="H130" i="12"/>
  <c r="C138" i="12"/>
  <c r="C146" i="12"/>
  <c r="C147" i="12"/>
  <c r="C158" i="12"/>
  <c r="C159" i="12"/>
  <c r="C178" i="12"/>
  <c r="O179" i="12"/>
  <c r="I272" i="12"/>
  <c r="C273" i="12"/>
  <c r="C88" i="12"/>
  <c r="F84" i="12"/>
  <c r="C97" i="12"/>
  <c r="F58" i="12"/>
  <c r="C91" i="12"/>
  <c r="I89" i="12"/>
  <c r="C104" i="12"/>
  <c r="F103" i="12"/>
  <c r="O122" i="12"/>
  <c r="O151" i="12"/>
  <c r="L151" i="12"/>
  <c r="O166" i="12"/>
  <c r="O165" i="12" s="1"/>
  <c r="C180" i="12"/>
  <c r="F179" i="12"/>
  <c r="I136" i="12"/>
  <c r="F188" i="12"/>
  <c r="O196" i="12"/>
  <c r="C200" i="12"/>
  <c r="C208" i="12"/>
  <c r="I216" i="12"/>
  <c r="I204" i="12" s="1"/>
  <c r="C217" i="12"/>
  <c r="C234" i="12"/>
  <c r="F233" i="12"/>
  <c r="C240" i="12"/>
  <c r="C242" i="12"/>
  <c r="F238" i="12"/>
  <c r="C249" i="12"/>
  <c r="I246" i="12"/>
  <c r="I260" i="12"/>
  <c r="C261" i="12"/>
  <c r="L264" i="12"/>
  <c r="C268" i="12"/>
  <c r="C282" i="12"/>
  <c r="F281" i="12"/>
  <c r="C281" i="12" s="1"/>
  <c r="C285" i="12"/>
  <c r="I283" i="12"/>
  <c r="C297" i="12"/>
  <c r="F144" i="12"/>
  <c r="C189" i="12"/>
  <c r="L205" i="12"/>
  <c r="C212" i="12"/>
  <c r="C224" i="12"/>
  <c r="C225" i="12"/>
  <c r="C229" i="12"/>
  <c r="H231" i="12"/>
  <c r="H230" i="12" s="1"/>
  <c r="C241" i="12"/>
  <c r="I238" i="12"/>
  <c r="C244" i="12"/>
  <c r="F252" i="12"/>
  <c r="C256" i="12"/>
  <c r="F272" i="12"/>
  <c r="O290" i="12"/>
  <c r="I196" i="12"/>
  <c r="C197" i="12"/>
  <c r="L216" i="12"/>
  <c r="C220" i="12"/>
  <c r="C228" i="12"/>
  <c r="O260" i="12"/>
  <c r="I264" i="12"/>
  <c r="C265" i="12"/>
  <c r="I276" i="12"/>
  <c r="C276" i="12" s="1"/>
  <c r="C277" i="12"/>
  <c r="C294" i="12"/>
  <c r="F290" i="12"/>
  <c r="C236" i="12"/>
  <c r="O298" i="11"/>
  <c r="L298" i="11"/>
  <c r="I298" i="11"/>
  <c r="F298" i="11"/>
  <c r="C298" i="11" s="1"/>
  <c r="O297" i="11"/>
  <c r="L297" i="11"/>
  <c r="I297" i="11"/>
  <c r="F297" i="11"/>
  <c r="O296" i="11"/>
  <c r="L296" i="11"/>
  <c r="I296" i="11"/>
  <c r="F296" i="11"/>
  <c r="O295" i="11"/>
  <c r="L295" i="11"/>
  <c r="I295" i="11"/>
  <c r="F295" i="11"/>
  <c r="O294" i="11"/>
  <c r="L294" i="11"/>
  <c r="I294" i="11"/>
  <c r="F294" i="11"/>
  <c r="O293" i="11"/>
  <c r="L293" i="11"/>
  <c r="I293" i="11"/>
  <c r="F293" i="11"/>
  <c r="O292" i="11"/>
  <c r="L292" i="11"/>
  <c r="I292" i="11"/>
  <c r="F292" i="11"/>
  <c r="O291" i="11"/>
  <c r="L291" i="11"/>
  <c r="L290" i="11" s="1"/>
  <c r="I291" i="11"/>
  <c r="F291" i="11"/>
  <c r="N290" i="11"/>
  <c r="M290" i="11"/>
  <c r="K290" i="11"/>
  <c r="J290" i="11"/>
  <c r="H290" i="11"/>
  <c r="G290" i="11"/>
  <c r="E290" i="11"/>
  <c r="D290" i="11"/>
  <c r="O285" i="11"/>
  <c r="L285" i="11"/>
  <c r="I285" i="11"/>
  <c r="F285" i="11"/>
  <c r="O284" i="11"/>
  <c r="O283" i="11" s="1"/>
  <c r="L284" i="11"/>
  <c r="L283" i="11" s="1"/>
  <c r="I284" i="11"/>
  <c r="I283" i="11" s="1"/>
  <c r="F284" i="11"/>
  <c r="F283" i="11" s="1"/>
  <c r="N283" i="11"/>
  <c r="M283" i="11"/>
  <c r="K283" i="11"/>
  <c r="J283" i="11"/>
  <c r="H283" i="11"/>
  <c r="G283" i="11"/>
  <c r="E283" i="11"/>
  <c r="D283" i="11"/>
  <c r="O282" i="11"/>
  <c r="O281" i="11" s="1"/>
  <c r="L282" i="11"/>
  <c r="L281" i="11" s="1"/>
  <c r="I282" i="11"/>
  <c r="I281" i="11" s="1"/>
  <c r="F282" i="11"/>
  <c r="N281" i="11"/>
  <c r="M281" i="11"/>
  <c r="K281" i="11"/>
  <c r="J281" i="11"/>
  <c r="H281" i="11"/>
  <c r="G281" i="11"/>
  <c r="E281" i="11"/>
  <c r="D281" i="11"/>
  <c r="O280" i="11"/>
  <c r="L280" i="11"/>
  <c r="I280" i="11"/>
  <c r="F280" i="11"/>
  <c r="O279" i="11"/>
  <c r="L279" i="11"/>
  <c r="I279" i="11"/>
  <c r="F279" i="11"/>
  <c r="O278" i="11"/>
  <c r="L278" i="11"/>
  <c r="I278" i="11"/>
  <c r="F278" i="11"/>
  <c r="O277" i="11"/>
  <c r="L277" i="11"/>
  <c r="I277" i="11"/>
  <c r="F277" i="11"/>
  <c r="N276" i="11"/>
  <c r="M276" i="11"/>
  <c r="K276" i="11"/>
  <c r="J276" i="11"/>
  <c r="H276" i="11"/>
  <c r="G276" i="11"/>
  <c r="E276" i="11"/>
  <c r="D276" i="11"/>
  <c r="O275" i="11"/>
  <c r="L275" i="11"/>
  <c r="I275" i="11"/>
  <c r="F275" i="11"/>
  <c r="O274" i="11"/>
  <c r="L274" i="11"/>
  <c r="I274" i="11"/>
  <c r="F274" i="11"/>
  <c r="O273" i="11"/>
  <c r="L273" i="11"/>
  <c r="L272" i="11" s="1"/>
  <c r="I273" i="11"/>
  <c r="I272" i="11" s="1"/>
  <c r="F273" i="11"/>
  <c r="N272" i="11"/>
  <c r="N270" i="11" s="1"/>
  <c r="N269" i="11" s="1"/>
  <c r="M272" i="11"/>
  <c r="K272" i="11"/>
  <c r="K270" i="11" s="1"/>
  <c r="K269" i="11" s="1"/>
  <c r="J272" i="11"/>
  <c r="J270" i="11" s="1"/>
  <c r="J269" i="11" s="1"/>
  <c r="H272" i="11"/>
  <c r="G272" i="11"/>
  <c r="G270" i="11" s="1"/>
  <c r="E272" i="11"/>
  <c r="D272" i="11"/>
  <c r="D270" i="11" s="1"/>
  <c r="D269" i="11" s="1"/>
  <c r="O271" i="11"/>
  <c r="L271" i="11"/>
  <c r="I271" i="11"/>
  <c r="F271" i="11"/>
  <c r="O268" i="11"/>
  <c r="L268" i="11"/>
  <c r="I268" i="11"/>
  <c r="F268" i="11"/>
  <c r="O267" i="11"/>
  <c r="L267" i="11"/>
  <c r="I267" i="11"/>
  <c r="F267" i="11"/>
  <c r="O266" i="11"/>
  <c r="L266" i="11"/>
  <c r="I266" i="11"/>
  <c r="F266" i="11"/>
  <c r="O265" i="11"/>
  <c r="L265" i="11"/>
  <c r="I265" i="11"/>
  <c r="I264" i="11" s="1"/>
  <c r="F265" i="11"/>
  <c r="N264" i="11"/>
  <c r="M264" i="11"/>
  <c r="K264" i="11"/>
  <c r="J264" i="11"/>
  <c r="H264" i="11"/>
  <c r="G264" i="11"/>
  <c r="E264" i="11"/>
  <c r="D264" i="11"/>
  <c r="O263" i="11"/>
  <c r="L263" i="11"/>
  <c r="I263" i="11"/>
  <c r="F263" i="11"/>
  <c r="O262" i="11"/>
  <c r="L262" i="11"/>
  <c r="I262" i="11"/>
  <c r="F262" i="11"/>
  <c r="O261" i="11"/>
  <c r="O260" i="11" s="1"/>
  <c r="L261" i="11"/>
  <c r="I261" i="11"/>
  <c r="I260" i="11" s="1"/>
  <c r="F261" i="11"/>
  <c r="N260" i="11"/>
  <c r="N259" i="11" s="1"/>
  <c r="M260" i="11"/>
  <c r="K260" i="11"/>
  <c r="K259" i="11" s="1"/>
  <c r="J260" i="11"/>
  <c r="H260" i="11"/>
  <c r="H259" i="11" s="1"/>
  <c r="G260" i="11"/>
  <c r="G259" i="11" s="1"/>
  <c r="E260" i="11"/>
  <c r="D260" i="11"/>
  <c r="J259" i="11"/>
  <c r="O258" i="11"/>
  <c r="L258" i="11"/>
  <c r="I258" i="11"/>
  <c r="F258" i="11"/>
  <c r="C258" i="11" s="1"/>
  <c r="O257" i="11"/>
  <c r="L257" i="11"/>
  <c r="I257" i="11"/>
  <c r="F257" i="11"/>
  <c r="O256" i="11"/>
  <c r="L256" i="11"/>
  <c r="I256" i="11"/>
  <c r="F256" i="11"/>
  <c r="O255" i="11"/>
  <c r="L255" i="11"/>
  <c r="I255" i="11"/>
  <c r="F255" i="11"/>
  <c r="O254" i="11"/>
  <c r="L254" i="11"/>
  <c r="I254" i="11"/>
  <c r="F254" i="11"/>
  <c r="O253" i="11"/>
  <c r="L253" i="11"/>
  <c r="I253" i="11"/>
  <c r="F253" i="11"/>
  <c r="N252" i="11"/>
  <c r="M252" i="11"/>
  <c r="M251" i="11" s="1"/>
  <c r="K252" i="11"/>
  <c r="J252" i="11"/>
  <c r="J251" i="11" s="1"/>
  <c r="H252" i="11"/>
  <c r="H251" i="11" s="1"/>
  <c r="G252" i="11"/>
  <c r="G251" i="11" s="1"/>
  <c r="E252" i="11"/>
  <c r="E251" i="11" s="1"/>
  <c r="D252" i="11"/>
  <c r="D251" i="11" s="1"/>
  <c r="N251" i="11"/>
  <c r="K251" i="11"/>
  <c r="O250" i="11"/>
  <c r="L250" i="11"/>
  <c r="I250" i="11"/>
  <c r="F250" i="11"/>
  <c r="O249" i="11"/>
  <c r="L249" i="11"/>
  <c r="I249" i="11"/>
  <c r="F249" i="11"/>
  <c r="O248" i="11"/>
  <c r="L248" i="11"/>
  <c r="I248" i="11"/>
  <c r="F248" i="11"/>
  <c r="O247" i="11"/>
  <c r="L247" i="11"/>
  <c r="L246" i="11" s="1"/>
  <c r="I247" i="11"/>
  <c r="F247"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O240" i="11"/>
  <c r="L240" i="11"/>
  <c r="I240" i="11"/>
  <c r="F240" i="11"/>
  <c r="O239" i="11"/>
  <c r="O238" i="11" s="1"/>
  <c r="L239" i="11"/>
  <c r="I239" i="11"/>
  <c r="F239" i="11"/>
  <c r="N238" i="11"/>
  <c r="M238" i="11"/>
  <c r="K238" i="11"/>
  <c r="J238" i="11"/>
  <c r="H238" i="11"/>
  <c r="G238" i="11"/>
  <c r="E238" i="11"/>
  <c r="D238" i="11"/>
  <c r="O237" i="11"/>
  <c r="L237" i="11"/>
  <c r="I237" i="11"/>
  <c r="F237" i="11"/>
  <c r="O236" i="11"/>
  <c r="L236" i="11"/>
  <c r="L235" i="11" s="1"/>
  <c r="I236" i="11"/>
  <c r="I235" i="11" s="1"/>
  <c r="F236" i="11"/>
  <c r="F235" i="11" s="1"/>
  <c r="O235" i="11"/>
  <c r="N235" i="11"/>
  <c r="M235" i="11"/>
  <c r="K235" i="11"/>
  <c r="J235" i="11"/>
  <c r="H235" i="11"/>
  <c r="G235" i="11"/>
  <c r="E235" i="11"/>
  <c r="D235" i="11"/>
  <c r="O234" i="11"/>
  <c r="O233" i="11" s="1"/>
  <c r="L234" i="11"/>
  <c r="L233" i="11" s="1"/>
  <c r="I234" i="11"/>
  <c r="I233" i="11" s="1"/>
  <c r="F234" i="11"/>
  <c r="N233" i="11"/>
  <c r="M233" i="11"/>
  <c r="K233" i="11"/>
  <c r="J233" i="11"/>
  <c r="H233" i="11"/>
  <c r="G233" i="11"/>
  <c r="F233" i="11"/>
  <c r="E233" i="11"/>
  <c r="D233" i="11"/>
  <c r="O232" i="11"/>
  <c r="L232" i="11"/>
  <c r="I232" i="11"/>
  <c r="F232" i="11"/>
  <c r="O229" i="11"/>
  <c r="L229" i="11"/>
  <c r="I229" i="11"/>
  <c r="F229" i="11"/>
  <c r="O228" i="11"/>
  <c r="L228" i="11"/>
  <c r="L227" i="11" s="1"/>
  <c r="I228" i="11"/>
  <c r="F228" i="11"/>
  <c r="F227" i="11" s="1"/>
  <c r="O227" i="11"/>
  <c r="N227" i="11"/>
  <c r="M227" i="11"/>
  <c r="K227" i="11"/>
  <c r="J227" i="11"/>
  <c r="H227" i="11"/>
  <c r="G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L217" i="1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C210" i="11" s="1"/>
  <c r="O209" i="11"/>
  <c r="L209" i="11"/>
  <c r="I209" i="11"/>
  <c r="F209" i="11"/>
  <c r="O208" i="11"/>
  <c r="L208" i="11"/>
  <c r="I208" i="11"/>
  <c r="F208" i="11"/>
  <c r="O207" i="11"/>
  <c r="L207" i="11"/>
  <c r="I207" i="11"/>
  <c r="F207" i="11"/>
  <c r="O206" i="11"/>
  <c r="L206" i="11"/>
  <c r="I206" i="11"/>
  <c r="F206" i="11"/>
  <c r="C206" i="11" s="1"/>
  <c r="N205" i="11"/>
  <c r="M205" i="11"/>
  <c r="M204" i="11" s="1"/>
  <c r="K205" i="11"/>
  <c r="K204" i="11" s="1"/>
  <c r="J205" i="11"/>
  <c r="H205" i="11"/>
  <c r="G205" i="11"/>
  <c r="G204" i="11" s="1"/>
  <c r="E205" i="11"/>
  <c r="E204" i="11" s="1"/>
  <c r="D205" i="11"/>
  <c r="O203" i="11"/>
  <c r="L203" i="11"/>
  <c r="I203" i="11"/>
  <c r="F203" i="11"/>
  <c r="O202" i="11"/>
  <c r="L202" i="11"/>
  <c r="I202" i="11"/>
  <c r="F202" i="11"/>
  <c r="O201" i="11"/>
  <c r="L201" i="11"/>
  <c r="I201" i="11"/>
  <c r="F201" i="11"/>
  <c r="O200" i="11"/>
  <c r="L200" i="11"/>
  <c r="I200" i="11"/>
  <c r="F200" i="11"/>
  <c r="O199" i="11"/>
  <c r="L199" i="11"/>
  <c r="L198" i="11" s="1"/>
  <c r="I199" i="11"/>
  <c r="F199" i="11"/>
  <c r="F198" i="11" s="1"/>
  <c r="O198" i="11"/>
  <c r="N198" i="11"/>
  <c r="M198" i="11"/>
  <c r="K198" i="11"/>
  <c r="K196" i="11" s="1"/>
  <c r="J198" i="11"/>
  <c r="J196" i="11" s="1"/>
  <c r="H198" i="11"/>
  <c r="G198" i="11"/>
  <c r="G196" i="11" s="1"/>
  <c r="E198" i="11"/>
  <c r="E196" i="11" s="1"/>
  <c r="D198" i="11"/>
  <c r="O197" i="11"/>
  <c r="L197" i="11"/>
  <c r="I197" i="11"/>
  <c r="F197" i="11"/>
  <c r="N196" i="11"/>
  <c r="M196" i="11"/>
  <c r="H196" i="11"/>
  <c r="D196" i="11"/>
  <c r="O193" i="11"/>
  <c r="L193" i="11"/>
  <c r="L192" i="11" s="1"/>
  <c r="L191" i="11" s="1"/>
  <c r="I193" i="11"/>
  <c r="I192" i="11" s="1"/>
  <c r="I191" i="11" s="1"/>
  <c r="F193" i="11"/>
  <c r="O192" i="11"/>
  <c r="N192" i="11"/>
  <c r="N191" i="11" s="1"/>
  <c r="M192" i="11"/>
  <c r="M191" i="11" s="1"/>
  <c r="K192" i="11"/>
  <c r="J192" i="11"/>
  <c r="J191" i="11" s="1"/>
  <c r="H192" i="11"/>
  <c r="H191" i="11" s="1"/>
  <c r="G192" i="11"/>
  <c r="G191" i="11" s="1"/>
  <c r="E192" i="11"/>
  <c r="E191" i="11" s="1"/>
  <c r="D192" i="11"/>
  <c r="D191" i="11" s="1"/>
  <c r="O191" i="11"/>
  <c r="K191" i="11"/>
  <c r="O190" i="11"/>
  <c r="L190" i="11"/>
  <c r="I190" i="11"/>
  <c r="F190" i="11"/>
  <c r="O189" i="11"/>
  <c r="L189" i="11"/>
  <c r="L188" i="11" s="1"/>
  <c r="L187" i="11" s="1"/>
  <c r="I189" i="11"/>
  <c r="F189" i="11"/>
  <c r="N188" i="11"/>
  <c r="M188" i="11"/>
  <c r="M187" i="11" s="1"/>
  <c r="K188" i="11"/>
  <c r="J188" i="11"/>
  <c r="I188" i="11"/>
  <c r="H188" i="11"/>
  <c r="G188" i="11"/>
  <c r="E188" i="11"/>
  <c r="D188" i="11"/>
  <c r="O186" i="11"/>
  <c r="L186" i="11"/>
  <c r="I186" i="11"/>
  <c r="F186" i="11"/>
  <c r="O185" i="11"/>
  <c r="O184" i="11" s="1"/>
  <c r="L185" i="11"/>
  <c r="I185" i="11"/>
  <c r="I184" i="11" s="1"/>
  <c r="F185" i="11"/>
  <c r="N184" i="11"/>
  <c r="M184" i="11"/>
  <c r="K184" i="11"/>
  <c r="J184" i="11"/>
  <c r="H184" i="11"/>
  <c r="G184" i="11"/>
  <c r="E184" i="11"/>
  <c r="D184" i="11"/>
  <c r="O183" i="11"/>
  <c r="L183" i="11"/>
  <c r="I183" i="11"/>
  <c r="F183" i="11"/>
  <c r="O182" i="11"/>
  <c r="L182" i="11"/>
  <c r="I182" i="11"/>
  <c r="F182" i="11"/>
  <c r="O181" i="11"/>
  <c r="L181" i="11"/>
  <c r="I181" i="11"/>
  <c r="F181" i="11"/>
  <c r="O180" i="11"/>
  <c r="L180" i="11"/>
  <c r="I180" i="11"/>
  <c r="I179" i="11" s="1"/>
  <c r="F180" i="11"/>
  <c r="N179" i="11"/>
  <c r="M179" i="11"/>
  <c r="K179" i="11"/>
  <c r="J179" i="11"/>
  <c r="H179" i="11"/>
  <c r="G179" i="11"/>
  <c r="E179" i="11"/>
  <c r="D179" i="11"/>
  <c r="O178" i="11"/>
  <c r="L178" i="11"/>
  <c r="I178" i="11"/>
  <c r="F178" i="11"/>
  <c r="O177" i="11"/>
  <c r="L177" i="11"/>
  <c r="I177" i="11"/>
  <c r="F177" i="11"/>
  <c r="O176" i="11"/>
  <c r="L176" i="11"/>
  <c r="I176" i="11"/>
  <c r="F176" i="11"/>
  <c r="N175" i="11"/>
  <c r="N174" i="11" s="1"/>
  <c r="M175" i="11"/>
  <c r="K175" i="11"/>
  <c r="J175" i="11"/>
  <c r="J174" i="11" s="1"/>
  <c r="J173" i="11" s="1"/>
  <c r="I175" i="11"/>
  <c r="H175" i="11"/>
  <c r="G175" i="11"/>
  <c r="E175" i="11"/>
  <c r="E174" i="11" s="1"/>
  <c r="E173" i="11" s="1"/>
  <c r="D175" i="11"/>
  <c r="D174" i="11" s="1"/>
  <c r="O172" i="11"/>
  <c r="L172" i="11"/>
  <c r="I172" i="11"/>
  <c r="F172" i="11"/>
  <c r="O171" i="11"/>
  <c r="L171" i="11"/>
  <c r="I171" i="11"/>
  <c r="F171" i="11"/>
  <c r="O170" i="11"/>
  <c r="L170" i="11"/>
  <c r="I170" i="11"/>
  <c r="F170" i="11"/>
  <c r="O169" i="11"/>
  <c r="L169" i="11"/>
  <c r="I169" i="11"/>
  <c r="F169" i="11"/>
  <c r="O168" i="11"/>
  <c r="L168" i="11"/>
  <c r="I168" i="11"/>
  <c r="F168" i="11"/>
  <c r="O167" i="11"/>
  <c r="L167" i="11"/>
  <c r="I167" i="11"/>
  <c r="F167" i="11"/>
  <c r="N166" i="11"/>
  <c r="N165" i="11" s="1"/>
  <c r="M166" i="11"/>
  <c r="M165" i="11" s="1"/>
  <c r="K166" i="11"/>
  <c r="K165" i="11" s="1"/>
  <c r="J166" i="11"/>
  <c r="J165" i="11" s="1"/>
  <c r="H166" i="11"/>
  <c r="H165" i="11" s="1"/>
  <c r="G166" i="11"/>
  <c r="G165" i="11" s="1"/>
  <c r="E166" i="11"/>
  <c r="E165" i="11" s="1"/>
  <c r="D166" i="11"/>
  <c r="D165" i="11" s="1"/>
  <c r="O164" i="11"/>
  <c r="L164" i="11"/>
  <c r="I164" i="11"/>
  <c r="F164" i="11"/>
  <c r="O163" i="11"/>
  <c r="L163" i="11"/>
  <c r="I163" i="11"/>
  <c r="F163" i="11"/>
  <c r="O162" i="11"/>
  <c r="L162" i="11"/>
  <c r="I162" i="11"/>
  <c r="F162" i="11"/>
  <c r="O161" i="11"/>
  <c r="O160" i="11" s="1"/>
  <c r="L161" i="11"/>
  <c r="I161" i="11"/>
  <c r="I160" i="11" s="1"/>
  <c r="F161" i="11"/>
  <c r="F160" i="11" s="1"/>
  <c r="N160" i="11"/>
  <c r="M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L152" i="1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L145" i="11"/>
  <c r="I145" i="11"/>
  <c r="I144" i="11" s="1"/>
  <c r="F145" i="11"/>
  <c r="N144" i="11"/>
  <c r="M144" i="11"/>
  <c r="K144" i="11"/>
  <c r="J144" i="11"/>
  <c r="H144" i="11"/>
  <c r="G144" i="11"/>
  <c r="E144" i="11"/>
  <c r="D144" i="11"/>
  <c r="O143" i="11"/>
  <c r="L143" i="11"/>
  <c r="I143" i="11"/>
  <c r="F143" i="11"/>
  <c r="O142" i="11"/>
  <c r="L142" i="11"/>
  <c r="L141" i="11" s="1"/>
  <c r="I142" i="11"/>
  <c r="F142" i="11"/>
  <c r="F141" i="11" s="1"/>
  <c r="O141" i="11"/>
  <c r="N141" i="11"/>
  <c r="M141" i="11"/>
  <c r="K141" i="11"/>
  <c r="J141" i="11"/>
  <c r="H141" i="11"/>
  <c r="G141" i="11"/>
  <c r="E141" i="11"/>
  <c r="D141" i="11"/>
  <c r="O140" i="11"/>
  <c r="L140" i="11"/>
  <c r="I140" i="11"/>
  <c r="F140" i="11"/>
  <c r="O139" i="11"/>
  <c r="L139" i="11"/>
  <c r="I139" i="11"/>
  <c r="F139" i="11"/>
  <c r="O138" i="11"/>
  <c r="L138" i="11"/>
  <c r="I138" i="11"/>
  <c r="F138" i="11"/>
  <c r="O137" i="11"/>
  <c r="O136" i="11" s="1"/>
  <c r="L137" i="11"/>
  <c r="I137" i="11"/>
  <c r="I136" i="11" s="1"/>
  <c r="F137" i="11"/>
  <c r="F136" i="11" s="1"/>
  <c r="N136" i="11"/>
  <c r="M136" i="11"/>
  <c r="K136" i="11"/>
  <c r="J136" i="11"/>
  <c r="H136" i="11"/>
  <c r="G136" i="11"/>
  <c r="E136" i="11"/>
  <c r="D136" i="11"/>
  <c r="O135" i="11"/>
  <c r="L135" i="11"/>
  <c r="I135" i="11"/>
  <c r="F135" i="11"/>
  <c r="O134" i="11"/>
  <c r="L134" i="11"/>
  <c r="I134" i="11"/>
  <c r="F134" i="11"/>
  <c r="O133" i="11"/>
  <c r="L133" i="11"/>
  <c r="I133" i="11"/>
  <c r="F133" i="11"/>
  <c r="O132" i="11"/>
  <c r="L132" i="11"/>
  <c r="I132" i="11"/>
  <c r="F132" i="11"/>
  <c r="O131" i="11"/>
  <c r="N131" i="11"/>
  <c r="M131" i="11"/>
  <c r="K131" i="11"/>
  <c r="J131" i="11"/>
  <c r="H131" i="11"/>
  <c r="G131" i="11"/>
  <c r="E131" i="11"/>
  <c r="D131" i="11"/>
  <c r="O129" i="11"/>
  <c r="O128" i="11" s="1"/>
  <c r="L129" i="11"/>
  <c r="L128" i="11" s="1"/>
  <c r="I129" i="11"/>
  <c r="I128" i="11" s="1"/>
  <c r="F129" i="11"/>
  <c r="F128" i="11" s="1"/>
  <c r="N128" i="11"/>
  <c r="M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F123" i="1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L117" i="11"/>
  <c r="I117" i="11"/>
  <c r="F117" i="11"/>
  <c r="O116" i="11"/>
  <c r="N116" i="11"/>
  <c r="M116" i="11"/>
  <c r="K116" i="11"/>
  <c r="J116" i="11"/>
  <c r="H116" i="11"/>
  <c r="G116" i="11"/>
  <c r="F116" i="11"/>
  <c r="E116" i="11"/>
  <c r="D116" i="11"/>
  <c r="O115" i="11"/>
  <c r="L115" i="11"/>
  <c r="I115" i="11"/>
  <c r="F115" i="11"/>
  <c r="O114" i="11"/>
  <c r="L114" i="11"/>
  <c r="I114" i="11"/>
  <c r="F114" i="11"/>
  <c r="O113" i="11"/>
  <c r="L113" i="11"/>
  <c r="I113" i="11"/>
  <c r="F113" i="1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O103"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O95" i="11" s="1"/>
  <c r="L96" i="11"/>
  <c r="L95" i="11" s="1"/>
  <c r="I96" i="1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L90" i="11"/>
  <c r="I90" i="11"/>
  <c r="F90" i="11"/>
  <c r="N89" i="11"/>
  <c r="M89" i="11"/>
  <c r="K89" i="11"/>
  <c r="J89" i="11"/>
  <c r="H89" i="11"/>
  <c r="G89" i="11"/>
  <c r="E89" i="11"/>
  <c r="D89" i="11"/>
  <c r="O88" i="11"/>
  <c r="L88" i="11"/>
  <c r="I88" i="11"/>
  <c r="F88" i="11"/>
  <c r="O87" i="11"/>
  <c r="L87" i="11"/>
  <c r="I87" i="11"/>
  <c r="F87" i="11"/>
  <c r="O86" i="11"/>
  <c r="L86" i="11"/>
  <c r="I86" i="11"/>
  <c r="F86" i="11"/>
  <c r="O85" i="11"/>
  <c r="L85" i="11"/>
  <c r="L84" i="11" s="1"/>
  <c r="I85" i="11"/>
  <c r="F85" i="11"/>
  <c r="N84" i="11"/>
  <c r="M84" i="11"/>
  <c r="K84" i="11"/>
  <c r="J84" i="11"/>
  <c r="H84" i="11"/>
  <c r="G84" i="11"/>
  <c r="E84" i="11"/>
  <c r="D84" i="11"/>
  <c r="O82" i="11"/>
  <c r="L82" i="11"/>
  <c r="I82" i="11"/>
  <c r="F82" i="11"/>
  <c r="O81" i="11"/>
  <c r="L81" i="11"/>
  <c r="L80" i="11" s="1"/>
  <c r="I81" i="11"/>
  <c r="I80" i="11" s="1"/>
  <c r="F81" i="11"/>
  <c r="O80" i="11"/>
  <c r="N80" i="11"/>
  <c r="M80" i="11"/>
  <c r="K80" i="11"/>
  <c r="J80" i="11"/>
  <c r="H80" i="11"/>
  <c r="G80" i="11"/>
  <c r="E80" i="11"/>
  <c r="D80" i="11"/>
  <c r="O79" i="11"/>
  <c r="L79" i="11"/>
  <c r="I79" i="11"/>
  <c r="F79" i="11"/>
  <c r="O78" i="11"/>
  <c r="O77" i="11" s="1"/>
  <c r="O76" i="11" s="1"/>
  <c r="L78" i="11"/>
  <c r="I78" i="11"/>
  <c r="I77" i="11" s="1"/>
  <c r="F78" i="11"/>
  <c r="F77" i="11" s="1"/>
  <c r="N77" i="11"/>
  <c r="N76" i="11" s="1"/>
  <c r="M77" i="11"/>
  <c r="K77" i="11"/>
  <c r="K76" i="11" s="1"/>
  <c r="J77" i="11"/>
  <c r="J76" i="11" s="1"/>
  <c r="H77" i="11"/>
  <c r="H76" i="11" s="1"/>
  <c r="G77" i="11"/>
  <c r="G76" i="11" s="1"/>
  <c r="E77" i="11"/>
  <c r="D77" i="11"/>
  <c r="D76" i="11" s="1"/>
  <c r="O74" i="11"/>
  <c r="L74" i="11"/>
  <c r="I74" i="11"/>
  <c r="C74" i="11" s="1"/>
  <c r="F74" i="11"/>
  <c r="O73" i="11"/>
  <c r="L73" i="11"/>
  <c r="I73" i="11"/>
  <c r="F73" i="11"/>
  <c r="O72" i="11"/>
  <c r="L72" i="11"/>
  <c r="I72" i="11"/>
  <c r="F72" i="11"/>
  <c r="O71" i="11"/>
  <c r="L71" i="11"/>
  <c r="I71" i="11"/>
  <c r="F71" i="11"/>
  <c r="O70" i="11"/>
  <c r="L70" i="11"/>
  <c r="I70" i="11"/>
  <c r="F70" i="11"/>
  <c r="C70" i="11" s="1"/>
  <c r="N69" i="11"/>
  <c r="M69" i="11"/>
  <c r="K69" i="11"/>
  <c r="K67" i="11" s="1"/>
  <c r="J69" i="11"/>
  <c r="J67" i="11" s="1"/>
  <c r="H69" i="11"/>
  <c r="H67" i="11" s="1"/>
  <c r="G69" i="11"/>
  <c r="G67" i="11" s="1"/>
  <c r="E69" i="11"/>
  <c r="E67" i="11" s="1"/>
  <c r="D69" i="11"/>
  <c r="D67" i="11" s="1"/>
  <c r="O68" i="11"/>
  <c r="L68" i="11"/>
  <c r="I68" i="11"/>
  <c r="F68" i="11"/>
  <c r="N67" i="11"/>
  <c r="M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L59" i="11"/>
  <c r="L58" i="11" s="1"/>
  <c r="I59" i="11"/>
  <c r="F59" i="11"/>
  <c r="F58" i="11" s="1"/>
  <c r="N58" i="11"/>
  <c r="M58" i="11"/>
  <c r="K58" i="11"/>
  <c r="J58" i="11"/>
  <c r="H58" i="11"/>
  <c r="G58" i="11"/>
  <c r="E58" i="11"/>
  <c r="E54" i="11" s="1"/>
  <c r="D58" i="11"/>
  <c r="O57" i="11"/>
  <c r="L57" i="11"/>
  <c r="I57" i="11"/>
  <c r="F57" i="11"/>
  <c r="O56" i="11"/>
  <c r="O55" i="11" s="1"/>
  <c r="L56" i="11"/>
  <c r="L55" i="11" s="1"/>
  <c r="I56" i="11"/>
  <c r="F56" i="11"/>
  <c r="N55" i="11"/>
  <c r="N54" i="11" s="1"/>
  <c r="M55" i="11"/>
  <c r="M54" i="11" s="1"/>
  <c r="M53" i="11" s="1"/>
  <c r="K55" i="11"/>
  <c r="J55" i="11"/>
  <c r="J54" i="11" s="1"/>
  <c r="H55" i="11"/>
  <c r="H54" i="11" s="1"/>
  <c r="H53" i="11" s="1"/>
  <c r="G55" i="11"/>
  <c r="E55" i="11"/>
  <c r="D55" i="11"/>
  <c r="D54" i="11" s="1"/>
  <c r="O47" i="11"/>
  <c r="C47" i="11" s="1"/>
  <c r="O46" i="11"/>
  <c r="C46" i="11"/>
  <c r="N45" i="11"/>
  <c r="M45" i="11"/>
  <c r="L44" i="11"/>
  <c r="L43" i="11" s="1"/>
  <c r="I44" i="11"/>
  <c r="F44" i="11"/>
  <c r="F43" i="11" s="1"/>
  <c r="K43" i="11"/>
  <c r="J43" i="11"/>
  <c r="I43" i="11"/>
  <c r="H43" i="11"/>
  <c r="G43" i="11"/>
  <c r="E43" i="11"/>
  <c r="D43" i="11"/>
  <c r="F42" i="11"/>
  <c r="F41" i="11" s="1"/>
  <c r="C41" i="11" s="1"/>
  <c r="C42" i="11"/>
  <c r="E41" i="11"/>
  <c r="D41" i="11"/>
  <c r="L40" i="11"/>
  <c r="C40" i="11" s="1"/>
  <c r="L39" i="11"/>
  <c r="C39" i="11" s="1"/>
  <c r="L38" i="11"/>
  <c r="C38" i="11" s="1"/>
  <c r="L37" i="11"/>
  <c r="C37" i="11" s="1"/>
  <c r="K36" i="11"/>
  <c r="J36" i="11"/>
  <c r="L35" i="11"/>
  <c r="C35" i="11" s="1"/>
  <c r="L34" i="11"/>
  <c r="L33" i="11" s="1"/>
  <c r="C33" i="11" s="1"/>
  <c r="K33" i="11"/>
  <c r="J33" i="11"/>
  <c r="L32" i="11"/>
  <c r="L31" i="11" s="1"/>
  <c r="K31" i="11"/>
  <c r="J31" i="11"/>
  <c r="L30" i="11"/>
  <c r="C30" i="11" s="1"/>
  <c r="L29" i="11"/>
  <c r="C29" i="11" s="1"/>
  <c r="L28" i="11"/>
  <c r="C28" i="11" s="1"/>
  <c r="K27" i="11"/>
  <c r="J27" i="11"/>
  <c r="F25" i="11"/>
  <c r="C25" i="11" s="1"/>
  <c r="I24" i="11"/>
  <c r="F24" i="11"/>
  <c r="O23" i="11"/>
  <c r="L23" i="11"/>
  <c r="I23" i="11"/>
  <c r="F23" i="11"/>
  <c r="O22" i="11"/>
  <c r="L22" i="11"/>
  <c r="I22" i="11"/>
  <c r="F22" i="11"/>
  <c r="N21" i="11"/>
  <c r="N289" i="11" s="1"/>
  <c r="N288" i="11" s="1"/>
  <c r="M21" i="11"/>
  <c r="K21" i="11"/>
  <c r="J21" i="11"/>
  <c r="I21" i="11"/>
  <c r="H21" i="11"/>
  <c r="G21" i="11"/>
  <c r="E21" i="11"/>
  <c r="D21" i="11"/>
  <c r="C34" i="11" l="1"/>
  <c r="O45" i="11"/>
  <c r="C45" i="11" s="1"/>
  <c r="C92" i="11"/>
  <c r="H174" i="11"/>
  <c r="L51" i="14"/>
  <c r="L50" i="14" s="1"/>
  <c r="N50" i="14"/>
  <c r="I286" i="14"/>
  <c r="O51" i="14"/>
  <c r="O50" i="14" s="1"/>
  <c r="M50" i="14"/>
  <c r="J51" i="13"/>
  <c r="C230" i="14"/>
  <c r="C75" i="14"/>
  <c r="O286" i="14"/>
  <c r="H287" i="14"/>
  <c r="H50" i="14"/>
  <c r="I51" i="14"/>
  <c r="I287" i="14" s="1"/>
  <c r="F194" i="14"/>
  <c r="C194" i="14" s="1"/>
  <c r="C53" i="14"/>
  <c r="F52" i="14"/>
  <c r="F286" i="14"/>
  <c r="L75" i="13"/>
  <c r="G52" i="13"/>
  <c r="G51" i="13" s="1"/>
  <c r="G287" i="13" s="1"/>
  <c r="C173" i="13"/>
  <c r="C288" i="13"/>
  <c r="N286" i="13"/>
  <c r="C270" i="13"/>
  <c r="H286" i="13"/>
  <c r="C130" i="13"/>
  <c r="K51" i="13"/>
  <c r="K50" i="13" s="1"/>
  <c r="G50" i="13"/>
  <c r="O75" i="13"/>
  <c r="O52" i="13" s="1"/>
  <c r="M286" i="13"/>
  <c r="H51" i="13"/>
  <c r="H287" i="13" s="1"/>
  <c r="D286" i="13"/>
  <c r="E287" i="13"/>
  <c r="M51" i="13"/>
  <c r="M287" i="13" s="1"/>
  <c r="C174" i="13"/>
  <c r="N194" i="13"/>
  <c r="N51" i="13" s="1"/>
  <c r="N50" i="13" s="1"/>
  <c r="L187" i="13"/>
  <c r="C187" i="13" s="1"/>
  <c r="C76" i="13"/>
  <c r="L194" i="13"/>
  <c r="I286" i="13"/>
  <c r="I52" i="13"/>
  <c r="I51" i="13" s="1"/>
  <c r="C83" i="13"/>
  <c r="C269" i="13"/>
  <c r="F75" i="13"/>
  <c r="D287" i="13"/>
  <c r="D50" i="13"/>
  <c r="F230" i="13"/>
  <c r="C230" i="13" s="1"/>
  <c r="C231" i="13"/>
  <c r="F195" i="13"/>
  <c r="C196" i="13"/>
  <c r="J50" i="13"/>
  <c r="J287" i="13"/>
  <c r="O194" i="13"/>
  <c r="C26" i="13"/>
  <c r="L20" i="13"/>
  <c r="C20" i="13" s="1"/>
  <c r="F53" i="13"/>
  <c r="C54" i="13"/>
  <c r="L288" i="12"/>
  <c r="L231" i="12"/>
  <c r="F288" i="12"/>
  <c r="N230" i="12"/>
  <c r="N194" i="12" s="1"/>
  <c r="L83" i="12"/>
  <c r="C80" i="12"/>
  <c r="G75" i="12"/>
  <c r="G52" i="12" s="1"/>
  <c r="G194" i="12"/>
  <c r="C55" i="12"/>
  <c r="E194" i="12"/>
  <c r="L53" i="12"/>
  <c r="M75" i="12"/>
  <c r="M286" i="12" s="1"/>
  <c r="C160" i="12"/>
  <c r="N75" i="12"/>
  <c r="N52" i="12" s="1"/>
  <c r="O204" i="12"/>
  <c r="O195" i="12" s="1"/>
  <c r="C58" i="12"/>
  <c r="J194" i="12"/>
  <c r="E75" i="12"/>
  <c r="E52" i="12" s="1"/>
  <c r="E51" i="12" s="1"/>
  <c r="E50" i="12" s="1"/>
  <c r="K230" i="12"/>
  <c r="K194" i="12" s="1"/>
  <c r="C260" i="12"/>
  <c r="D75" i="12"/>
  <c r="D52" i="12" s="1"/>
  <c r="J75" i="12"/>
  <c r="J52" i="12" s="1"/>
  <c r="C144" i="12"/>
  <c r="C179" i="12"/>
  <c r="M194" i="12"/>
  <c r="F76" i="12"/>
  <c r="C76" i="12" s="1"/>
  <c r="L259" i="12"/>
  <c r="L230" i="12" s="1"/>
  <c r="O130" i="12"/>
  <c r="O20" i="12"/>
  <c r="G286" i="12"/>
  <c r="D230" i="12"/>
  <c r="D194" i="12" s="1"/>
  <c r="H194" i="12"/>
  <c r="O259" i="12"/>
  <c r="O230" i="12" s="1"/>
  <c r="I231" i="12"/>
  <c r="C235" i="12"/>
  <c r="C95" i="12"/>
  <c r="C264" i="12"/>
  <c r="O83" i="12"/>
  <c r="O174" i="12"/>
  <c r="O173" i="12" s="1"/>
  <c r="C116" i="12"/>
  <c r="C89" i="12"/>
  <c r="K52" i="12"/>
  <c r="L174" i="12"/>
  <c r="L173" i="12" s="1"/>
  <c r="I83" i="12"/>
  <c r="C136" i="12"/>
  <c r="H75" i="12"/>
  <c r="H52" i="12" s="1"/>
  <c r="C246" i="12"/>
  <c r="C196" i="12"/>
  <c r="L130" i="12"/>
  <c r="I130" i="12"/>
  <c r="C198" i="12"/>
  <c r="O53" i="12"/>
  <c r="N286" i="12"/>
  <c r="C283" i="12"/>
  <c r="C151" i="12"/>
  <c r="I289" i="12"/>
  <c r="F54" i="12"/>
  <c r="C188" i="12"/>
  <c r="F187" i="12"/>
  <c r="C187" i="12" s="1"/>
  <c r="C69" i="12"/>
  <c r="F67" i="12"/>
  <c r="C67" i="12" s="1"/>
  <c r="C290" i="12"/>
  <c r="E286" i="12"/>
  <c r="F251" i="12"/>
  <c r="C251" i="12" s="1"/>
  <c r="C252" i="12"/>
  <c r="F231" i="12"/>
  <c r="C233" i="12"/>
  <c r="C84" i="12"/>
  <c r="F83" i="12"/>
  <c r="I270" i="12"/>
  <c r="I269" i="12" s="1"/>
  <c r="C205" i="12"/>
  <c r="F204" i="12"/>
  <c r="C175" i="12"/>
  <c r="F174" i="12"/>
  <c r="C122" i="12"/>
  <c r="L26" i="12"/>
  <c r="C31" i="12"/>
  <c r="F165" i="12"/>
  <c r="C165" i="12" s="1"/>
  <c r="C166" i="12"/>
  <c r="C216" i="12"/>
  <c r="I195" i="12"/>
  <c r="F270" i="12"/>
  <c r="C272" i="12"/>
  <c r="L204" i="12"/>
  <c r="L195" i="12" s="1"/>
  <c r="I259" i="12"/>
  <c r="I230" i="12" s="1"/>
  <c r="C238" i="12"/>
  <c r="C103" i="12"/>
  <c r="C131" i="12"/>
  <c r="F130" i="12"/>
  <c r="O288" i="12"/>
  <c r="I276" i="11"/>
  <c r="C177" i="11"/>
  <c r="C181" i="11"/>
  <c r="D187" i="11"/>
  <c r="I187" i="11"/>
  <c r="I216" i="11"/>
  <c r="H231" i="11"/>
  <c r="M231" i="11"/>
  <c r="C242" i="11"/>
  <c r="C244" i="11"/>
  <c r="C245" i="11"/>
  <c r="C247" i="11"/>
  <c r="C248" i="11"/>
  <c r="D289" i="11"/>
  <c r="D288" i="11" s="1"/>
  <c r="L36" i="11"/>
  <c r="C36" i="11" s="1"/>
  <c r="C91" i="11"/>
  <c r="O89" i="11"/>
  <c r="M83" i="11"/>
  <c r="C113" i="11"/>
  <c r="C121" i="11"/>
  <c r="C127" i="11"/>
  <c r="C139" i="11"/>
  <c r="C145" i="11"/>
  <c r="E231" i="11"/>
  <c r="O264" i="11"/>
  <c r="K26" i="11"/>
  <c r="E83" i="11"/>
  <c r="I89" i="11"/>
  <c r="C218" i="11"/>
  <c r="N204" i="11"/>
  <c r="N195" i="11" s="1"/>
  <c r="J231" i="11"/>
  <c r="J289" i="11"/>
  <c r="J288" i="11" s="1"/>
  <c r="C24" i="11"/>
  <c r="C32" i="11"/>
  <c r="D53" i="11"/>
  <c r="C88" i="11"/>
  <c r="C101" i="11"/>
  <c r="C125" i="11"/>
  <c r="C149" i="11"/>
  <c r="C157" i="11"/>
  <c r="C169" i="11"/>
  <c r="C171" i="11"/>
  <c r="C185" i="11"/>
  <c r="O188" i="11"/>
  <c r="O187" i="11" s="1"/>
  <c r="H187" i="11"/>
  <c r="E195" i="11"/>
  <c r="K195" i="11"/>
  <c r="C202" i="11"/>
  <c r="C203" i="11"/>
  <c r="C214" i="11"/>
  <c r="C222" i="11"/>
  <c r="N231" i="11"/>
  <c r="G231" i="11"/>
  <c r="G230" i="11" s="1"/>
  <c r="C239" i="11"/>
  <c r="C254" i="11"/>
  <c r="C262" i="11"/>
  <c r="C278" i="11"/>
  <c r="C294" i="11"/>
  <c r="H20" i="11"/>
  <c r="C66" i="11"/>
  <c r="C96" i="11"/>
  <c r="C97" i="11"/>
  <c r="C99" i="11"/>
  <c r="C108" i="11"/>
  <c r="H130" i="11"/>
  <c r="C153" i="11"/>
  <c r="C155" i="11"/>
  <c r="C161" i="11"/>
  <c r="F184" i="11"/>
  <c r="N187" i="11"/>
  <c r="H204" i="11"/>
  <c r="H195" i="11" s="1"/>
  <c r="C211" i="11"/>
  <c r="C226" i="11"/>
  <c r="I259" i="11"/>
  <c r="C266" i="11"/>
  <c r="G269" i="11"/>
  <c r="C274" i="11"/>
  <c r="M76" i="11"/>
  <c r="D20" i="11"/>
  <c r="C23" i="11"/>
  <c r="G54" i="11"/>
  <c r="G53" i="11" s="1"/>
  <c r="N83" i="11"/>
  <c r="C115" i="11"/>
  <c r="N173" i="11"/>
  <c r="G187" i="11"/>
  <c r="K187" i="11"/>
  <c r="C190" i="11"/>
  <c r="J187" i="11"/>
  <c r="D204" i="11"/>
  <c r="C223" i="11"/>
  <c r="C234" i="11"/>
  <c r="O246" i="11"/>
  <c r="O231" i="11" s="1"/>
  <c r="M259" i="11"/>
  <c r="C282" i="11"/>
  <c r="O290" i="11"/>
  <c r="N230" i="11"/>
  <c r="N194" i="11" s="1"/>
  <c r="D130" i="11"/>
  <c r="L184" i="11"/>
  <c r="C184" i="11" s="1"/>
  <c r="J204" i="11"/>
  <c r="J195" i="11" s="1"/>
  <c r="I238" i="11"/>
  <c r="C43" i="11"/>
  <c r="C44" i="11"/>
  <c r="O58" i="11"/>
  <c r="O54" i="11" s="1"/>
  <c r="C72" i="11"/>
  <c r="C94" i="11"/>
  <c r="K83" i="11"/>
  <c r="C107" i="11"/>
  <c r="C120" i="11"/>
  <c r="L122" i="11"/>
  <c r="E130" i="11"/>
  <c r="N130" i="11"/>
  <c r="L136" i="11"/>
  <c r="C159" i="11"/>
  <c r="L166" i="11"/>
  <c r="L165" i="11" s="1"/>
  <c r="O175" i="11"/>
  <c r="C183" i="11"/>
  <c r="C220" i="11"/>
  <c r="C221" i="11"/>
  <c r="I246" i="11"/>
  <c r="I252" i="11"/>
  <c r="I251" i="11" s="1"/>
  <c r="O252" i="11"/>
  <c r="L252" i="11"/>
  <c r="L251" i="11" s="1"/>
  <c r="E270" i="11"/>
  <c r="E269" i="11" s="1"/>
  <c r="O272" i="11"/>
  <c r="C280" i="11"/>
  <c r="L160" i="11"/>
  <c r="C160" i="11" s="1"/>
  <c r="G195" i="11"/>
  <c r="L264" i="11"/>
  <c r="L27" i="11"/>
  <c r="C27" i="11" s="1"/>
  <c r="J26" i="11"/>
  <c r="J20" i="11" s="1"/>
  <c r="E53" i="11"/>
  <c r="C57" i="11"/>
  <c r="C61" i="11"/>
  <c r="C65" i="11"/>
  <c r="L69" i="11"/>
  <c r="L67" i="11" s="1"/>
  <c r="I76" i="11"/>
  <c r="E76" i="11"/>
  <c r="C87" i="11"/>
  <c r="O112" i="11"/>
  <c r="C117" i="11"/>
  <c r="C119" i="11"/>
  <c r="C124" i="11"/>
  <c r="C129" i="11"/>
  <c r="G130" i="11"/>
  <c r="M130" i="11"/>
  <c r="C133" i="11"/>
  <c r="J130" i="11"/>
  <c r="C137" i="11"/>
  <c r="C147" i="11"/>
  <c r="C150" i="11"/>
  <c r="O151" i="11"/>
  <c r="C164" i="11"/>
  <c r="G174" i="11"/>
  <c r="G173" i="11" s="1"/>
  <c r="K174" i="11"/>
  <c r="K173" i="11" s="1"/>
  <c r="C178" i="11"/>
  <c r="C213" i="11"/>
  <c r="C225" i="11"/>
  <c r="C229" i="11"/>
  <c r="C237" i="11"/>
  <c r="D259" i="11"/>
  <c r="O259" i="11"/>
  <c r="L260" i="11"/>
  <c r="C267" i="11"/>
  <c r="C268" i="11"/>
  <c r="C285" i="11"/>
  <c r="C292" i="11"/>
  <c r="H83" i="11"/>
  <c r="M195" i="11"/>
  <c r="D195" i="11"/>
  <c r="C250" i="11"/>
  <c r="O21" i="11"/>
  <c r="O289" i="11" s="1"/>
  <c r="O288" i="11" s="1"/>
  <c r="C31" i="11"/>
  <c r="N20" i="11"/>
  <c r="H289" i="11"/>
  <c r="H288" i="11" s="1"/>
  <c r="L21" i="11"/>
  <c r="L289" i="11" s="1"/>
  <c r="L288" i="11" s="1"/>
  <c r="K54" i="11"/>
  <c r="K53" i="11" s="1"/>
  <c r="C64" i="11"/>
  <c r="O69" i="11"/>
  <c r="L77" i="11"/>
  <c r="L76" i="11" s="1"/>
  <c r="C82" i="11"/>
  <c r="C93" i="11"/>
  <c r="C100" i="11"/>
  <c r="C111" i="11"/>
  <c r="L116" i="11"/>
  <c r="C140" i="11"/>
  <c r="L144" i="11"/>
  <c r="C156" i="11"/>
  <c r="C163" i="11"/>
  <c r="C172" i="11"/>
  <c r="O179" i="11"/>
  <c r="C201" i="11"/>
  <c r="C212" i="11"/>
  <c r="C215" i="11"/>
  <c r="O216" i="11"/>
  <c r="L216" i="11"/>
  <c r="C232" i="11"/>
  <c r="D231" i="11"/>
  <c r="H230" i="11"/>
  <c r="C255" i="11"/>
  <c r="C256" i="11"/>
  <c r="C257" i="11"/>
  <c r="H270" i="11"/>
  <c r="H269" i="11" s="1"/>
  <c r="C275" i="11"/>
  <c r="O276" i="11"/>
  <c r="L276" i="11"/>
  <c r="F281" i="11"/>
  <c r="C295" i="11"/>
  <c r="F21" i="11"/>
  <c r="C22" i="11"/>
  <c r="F84" i="11"/>
  <c r="I131" i="11"/>
  <c r="C135" i="11"/>
  <c r="C249" i="11"/>
  <c r="F246" i="11"/>
  <c r="M289" i="11"/>
  <c r="M288" i="11" s="1"/>
  <c r="M20" i="11"/>
  <c r="J53" i="11"/>
  <c r="N53" i="11"/>
  <c r="C60" i="11"/>
  <c r="I58" i="11"/>
  <c r="C58" i="11" s="1"/>
  <c r="C63" i="11"/>
  <c r="C71" i="11"/>
  <c r="C73" i="11"/>
  <c r="F69" i="11"/>
  <c r="C79" i="11"/>
  <c r="G83" i="11"/>
  <c r="I84" i="11"/>
  <c r="C85" i="11"/>
  <c r="C104" i="11"/>
  <c r="C197" i="11"/>
  <c r="F196" i="11"/>
  <c r="K289" i="11"/>
  <c r="K288" i="11" s="1"/>
  <c r="K20" i="11"/>
  <c r="C68" i="11"/>
  <c r="C78" i="11"/>
  <c r="C152" i="11"/>
  <c r="F151" i="11"/>
  <c r="I69" i="11"/>
  <c r="I67" i="11" s="1"/>
  <c r="C105" i="11"/>
  <c r="I103" i="11"/>
  <c r="G289" i="11"/>
  <c r="G288" i="11" s="1"/>
  <c r="G20" i="11"/>
  <c r="C62" i="11"/>
  <c r="C168" i="11"/>
  <c r="F166" i="11"/>
  <c r="I289" i="11"/>
  <c r="I20" i="11"/>
  <c r="F55" i="11"/>
  <c r="O67" i="11"/>
  <c r="C114" i="11"/>
  <c r="F112" i="11"/>
  <c r="E289" i="11"/>
  <c r="E288" i="11" s="1"/>
  <c r="E20" i="11"/>
  <c r="L54" i="11"/>
  <c r="I55" i="11"/>
  <c r="I54" i="11" s="1"/>
  <c r="C56" i="11"/>
  <c r="C81" i="11"/>
  <c r="F80" i="11"/>
  <c r="C80" i="11" s="1"/>
  <c r="D83" i="11"/>
  <c r="J83" i="11"/>
  <c r="O84" i="11"/>
  <c r="F89" i="11"/>
  <c r="L103" i="11"/>
  <c r="C109" i="11"/>
  <c r="I122" i="11"/>
  <c r="C123" i="11"/>
  <c r="C126" i="11"/>
  <c r="F122" i="11"/>
  <c r="C59" i="11"/>
  <c r="F76" i="11"/>
  <c r="C90" i="11"/>
  <c r="I95" i="11"/>
  <c r="F95" i="11"/>
  <c r="C102" i="11"/>
  <c r="I112" i="11"/>
  <c r="K130" i="11"/>
  <c r="C132" i="11"/>
  <c r="F131" i="11"/>
  <c r="C136" i="11"/>
  <c r="C143" i="11"/>
  <c r="I141" i="11"/>
  <c r="C141" i="11" s="1"/>
  <c r="O144" i="11"/>
  <c r="C154" i="11"/>
  <c r="C162" i="11"/>
  <c r="I166" i="11"/>
  <c r="I165" i="11" s="1"/>
  <c r="C167" i="11"/>
  <c r="C170" i="11"/>
  <c r="D173" i="11"/>
  <c r="M174" i="11"/>
  <c r="M173" i="11" s="1"/>
  <c r="L175" i="11"/>
  <c r="C180" i="11"/>
  <c r="F179" i="11"/>
  <c r="C186" i="11"/>
  <c r="E187" i="11"/>
  <c r="G194" i="11"/>
  <c r="C98" i="11"/>
  <c r="F103" i="11"/>
  <c r="C110" i="11"/>
  <c r="C118" i="11"/>
  <c r="O122" i="11"/>
  <c r="C134" i="11"/>
  <c r="C138" i="11"/>
  <c r="C146" i="11"/>
  <c r="C148" i="11"/>
  <c r="F144" i="11"/>
  <c r="L151" i="11"/>
  <c r="C158" i="11"/>
  <c r="I174" i="11"/>
  <c r="I173" i="11" s="1"/>
  <c r="C182" i="11"/>
  <c r="C207" i="11"/>
  <c r="L205" i="11"/>
  <c r="L204" i="11" s="1"/>
  <c r="I227" i="11"/>
  <c r="C227" i="11" s="1"/>
  <c r="C228" i="11"/>
  <c r="C86" i="11"/>
  <c r="L89" i="11"/>
  <c r="C106" i="11"/>
  <c r="L112" i="11"/>
  <c r="I116" i="11"/>
  <c r="C128" i="11"/>
  <c r="L131" i="11"/>
  <c r="I151" i="11"/>
  <c r="O166" i="11"/>
  <c r="O165" i="11" s="1"/>
  <c r="H173" i="11"/>
  <c r="C176" i="11"/>
  <c r="F175" i="11"/>
  <c r="L179" i="11"/>
  <c r="D230" i="11"/>
  <c r="D194" i="11" s="1"/>
  <c r="C233" i="11"/>
  <c r="C142" i="11"/>
  <c r="C189" i="11"/>
  <c r="F188" i="11"/>
  <c r="O196" i="11"/>
  <c r="O205" i="11"/>
  <c r="O204" i="11" s="1"/>
  <c r="C217" i="11"/>
  <c r="F216" i="11"/>
  <c r="C216" i="11" s="1"/>
  <c r="J230" i="11"/>
  <c r="K231" i="11"/>
  <c r="K230" i="11" s="1"/>
  <c r="C240" i="11"/>
  <c r="C241" i="11"/>
  <c r="F238" i="11"/>
  <c r="E259" i="11"/>
  <c r="C261" i="11"/>
  <c r="F260" i="11"/>
  <c r="C271" i="11"/>
  <c r="M270" i="11"/>
  <c r="M269" i="11" s="1"/>
  <c r="C277" i="11"/>
  <c r="F276" i="11"/>
  <c r="C193" i="11"/>
  <c r="F192" i="11"/>
  <c r="L196" i="11"/>
  <c r="C209" i="11"/>
  <c r="F205" i="11"/>
  <c r="C235" i="11"/>
  <c r="O251" i="11"/>
  <c r="C263" i="11"/>
  <c r="I270" i="11"/>
  <c r="I269" i="11" s="1"/>
  <c r="C279" i="11"/>
  <c r="C281" i="11"/>
  <c r="C291" i="11"/>
  <c r="C293" i="11"/>
  <c r="F290" i="11"/>
  <c r="C200" i="11"/>
  <c r="I198" i="11"/>
  <c r="C208" i="11"/>
  <c r="I205" i="11"/>
  <c r="C219" i="11"/>
  <c r="C224" i="11"/>
  <c r="C236" i="11"/>
  <c r="L238" i="11"/>
  <c r="L231" i="11" s="1"/>
  <c r="C243" i="11"/>
  <c r="C253" i="11"/>
  <c r="F252" i="11"/>
  <c r="C265" i="11"/>
  <c r="F264" i="11"/>
  <c r="L270" i="11"/>
  <c r="L269" i="11" s="1"/>
  <c r="C273" i="11"/>
  <c r="F272" i="11"/>
  <c r="C283" i="11"/>
  <c r="C284" i="11"/>
  <c r="I290" i="11"/>
  <c r="C296" i="11"/>
  <c r="C297" i="11"/>
  <c r="C199" i="11"/>
  <c r="M75" i="11" l="1"/>
  <c r="H75" i="11"/>
  <c r="K75" i="11"/>
  <c r="K52" i="11" s="1"/>
  <c r="L195" i="11"/>
  <c r="H52" i="11"/>
  <c r="H51" i="11" s="1"/>
  <c r="H287" i="11" s="1"/>
  <c r="D75" i="11"/>
  <c r="D286" i="11" s="1"/>
  <c r="L83" i="11"/>
  <c r="I231" i="11"/>
  <c r="I230" i="11" s="1"/>
  <c r="L287" i="14"/>
  <c r="O287" i="14"/>
  <c r="N51" i="12"/>
  <c r="I50" i="14"/>
  <c r="C286" i="14"/>
  <c r="F51" i="14"/>
  <c r="C52" i="14"/>
  <c r="H50" i="13"/>
  <c r="O51" i="13"/>
  <c r="O287" i="13" s="1"/>
  <c r="C75" i="13"/>
  <c r="L286" i="13"/>
  <c r="K287" i="13"/>
  <c r="O286" i="13"/>
  <c r="N287" i="13"/>
  <c r="M50" i="13"/>
  <c r="L52" i="13"/>
  <c r="L51" i="13" s="1"/>
  <c r="O50" i="13"/>
  <c r="F194" i="13"/>
  <c r="C194" i="13" s="1"/>
  <c r="C195" i="13"/>
  <c r="F52" i="13"/>
  <c r="C53" i="13"/>
  <c r="F286" i="13"/>
  <c r="I287" i="13"/>
  <c r="I50" i="13"/>
  <c r="M52" i="12"/>
  <c r="M51" i="12" s="1"/>
  <c r="G51" i="12"/>
  <c r="G50" i="12" s="1"/>
  <c r="K286" i="12"/>
  <c r="L75" i="12"/>
  <c r="L52" i="12" s="1"/>
  <c r="J51" i="12"/>
  <c r="J287" i="12" s="1"/>
  <c r="O75" i="12"/>
  <c r="O52" i="12" s="1"/>
  <c r="O194" i="12"/>
  <c r="I75" i="12"/>
  <c r="I52" i="12" s="1"/>
  <c r="N50" i="12"/>
  <c r="N287" i="12"/>
  <c r="K51" i="12"/>
  <c r="K50" i="12" s="1"/>
  <c r="J286" i="12"/>
  <c r="G287" i="12"/>
  <c r="E287" i="12"/>
  <c r="C130" i="12"/>
  <c r="L194" i="12"/>
  <c r="D286" i="12"/>
  <c r="D51" i="12"/>
  <c r="D287" i="12" s="1"/>
  <c r="H51" i="12"/>
  <c r="O286" i="12"/>
  <c r="H286" i="12"/>
  <c r="C204" i="12"/>
  <c r="F195" i="12"/>
  <c r="C83" i="12"/>
  <c r="F75" i="12"/>
  <c r="C270" i="12"/>
  <c r="F269" i="12"/>
  <c r="F53" i="12"/>
  <c r="C54" i="12"/>
  <c r="F230" i="12"/>
  <c r="C230" i="12" s="1"/>
  <c r="C231" i="12"/>
  <c r="C26" i="12"/>
  <c r="L20" i="12"/>
  <c r="C20" i="12" s="1"/>
  <c r="I194" i="12"/>
  <c r="F173" i="12"/>
  <c r="C173" i="12" s="1"/>
  <c r="C174" i="12"/>
  <c r="C259" i="12"/>
  <c r="C289" i="12"/>
  <c r="I288" i="12"/>
  <c r="C288" i="12" s="1"/>
  <c r="J50" i="12"/>
  <c r="E230" i="11"/>
  <c r="E194" i="11" s="1"/>
  <c r="O174" i="11"/>
  <c r="O173" i="11" s="1"/>
  <c r="N75" i="11"/>
  <c r="N286" i="11" s="1"/>
  <c r="H194" i="11"/>
  <c r="G75" i="11"/>
  <c r="G286" i="11" s="1"/>
  <c r="L259" i="11"/>
  <c r="L230" i="11" s="1"/>
  <c r="L194" i="11" s="1"/>
  <c r="C264" i="11"/>
  <c r="C276" i="11"/>
  <c r="L130" i="11"/>
  <c r="E75" i="11"/>
  <c r="E52" i="11" s="1"/>
  <c r="E51" i="11" s="1"/>
  <c r="E287" i="11" s="1"/>
  <c r="M230" i="11"/>
  <c r="M286" i="11" s="1"/>
  <c r="H286" i="11"/>
  <c r="I204" i="11"/>
  <c r="K194" i="11"/>
  <c r="C116" i="11"/>
  <c r="L26" i="11"/>
  <c r="M52" i="11"/>
  <c r="I288" i="11"/>
  <c r="J194" i="11"/>
  <c r="J75" i="11"/>
  <c r="J286" i="11" s="1"/>
  <c r="O53" i="11"/>
  <c r="O195" i="11"/>
  <c r="O130" i="11"/>
  <c r="L53" i="11"/>
  <c r="C246" i="11"/>
  <c r="O20" i="11"/>
  <c r="C77" i="11"/>
  <c r="O270" i="11"/>
  <c r="O269" i="11" s="1"/>
  <c r="C76" i="11"/>
  <c r="I83" i="11"/>
  <c r="C69" i="11"/>
  <c r="F67" i="11"/>
  <c r="C67" i="11" s="1"/>
  <c r="F83" i="11"/>
  <c r="C84" i="11"/>
  <c r="F289" i="11"/>
  <c r="C21" i="11"/>
  <c r="F20" i="11"/>
  <c r="O230" i="11"/>
  <c r="C260" i="11"/>
  <c r="F259" i="11"/>
  <c r="C259" i="11" s="1"/>
  <c r="C238" i="11"/>
  <c r="F231" i="11"/>
  <c r="C175" i="11"/>
  <c r="F174" i="11"/>
  <c r="C95" i="11"/>
  <c r="C89" i="11"/>
  <c r="C112" i="11"/>
  <c r="F54" i="11"/>
  <c r="C55" i="11"/>
  <c r="F165" i="11"/>
  <c r="C165" i="11" s="1"/>
  <c r="C166" i="11"/>
  <c r="L174" i="11"/>
  <c r="L173" i="11" s="1"/>
  <c r="M194" i="11"/>
  <c r="O83" i="11"/>
  <c r="C151" i="11"/>
  <c r="C192" i="11"/>
  <c r="F191" i="11"/>
  <c r="C191" i="11" s="1"/>
  <c r="C131" i="11"/>
  <c r="F130" i="11"/>
  <c r="I53" i="11"/>
  <c r="F270" i="11"/>
  <c r="C272" i="11"/>
  <c r="C290" i="11"/>
  <c r="O194" i="11"/>
  <c r="C179" i="11"/>
  <c r="C252" i="11"/>
  <c r="F251" i="11"/>
  <c r="C251" i="11" s="1"/>
  <c r="C198" i="11"/>
  <c r="I196" i="11"/>
  <c r="C205" i="11"/>
  <c r="F204" i="11"/>
  <c r="C188" i="11"/>
  <c r="F187" i="11"/>
  <c r="C187" i="11" s="1"/>
  <c r="C144" i="11"/>
  <c r="C103" i="11"/>
  <c r="C122" i="11"/>
  <c r="C196" i="11"/>
  <c r="I130" i="11"/>
  <c r="N52" i="11" l="1"/>
  <c r="N51" i="11" s="1"/>
  <c r="K286" i="11"/>
  <c r="L75" i="11"/>
  <c r="G52" i="11"/>
  <c r="G51" i="11" s="1"/>
  <c r="G287" i="11" s="1"/>
  <c r="K51" i="11"/>
  <c r="K287" i="11" s="1"/>
  <c r="M51" i="11"/>
  <c r="M287" i="11" s="1"/>
  <c r="O75" i="11"/>
  <c r="O52" i="11" s="1"/>
  <c r="O51" i="11" s="1"/>
  <c r="O287" i="11" s="1"/>
  <c r="D52" i="11"/>
  <c r="D51" i="11" s="1"/>
  <c r="D50" i="11" s="1"/>
  <c r="J52" i="11"/>
  <c r="J51" i="11" s="1"/>
  <c r="J50" i="11" s="1"/>
  <c r="E286" i="11"/>
  <c r="L286" i="12"/>
  <c r="F287" i="14"/>
  <c r="C287" i="14" s="1"/>
  <c r="C51" i="14"/>
  <c r="F50" i="14"/>
  <c r="C50" i="14" s="1"/>
  <c r="C286" i="13"/>
  <c r="L50" i="13"/>
  <c r="L287" i="13"/>
  <c r="C52" i="13"/>
  <c r="F51" i="13"/>
  <c r="M287" i="12"/>
  <c r="M50" i="12"/>
  <c r="O51" i="12"/>
  <c r="O50" i="12" s="1"/>
  <c r="L51" i="12"/>
  <c r="L287" i="12" s="1"/>
  <c r="C75" i="12"/>
  <c r="I286" i="12"/>
  <c r="I51" i="12"/>
  <c r="I287" i="12" s="1"/>
  <c r="K287" i="12"/>
  <c r="D50" i="12"/>
  <c r="O287" i="12"/>
  <c r="H287" i="12"/>
  <c r="H50" i="12"/>
  <c r="C53" i="12"/>
  <c r="F52" i="12"/>
  <c r="F194" i="12"/>
  <c r="C194" i="12" s="1"/>
  <c r="C195" i="12"/>
  <c r="C269" i="12"/>
  <c r="F286" i="12"/>
  <c r="C286" i="12" s="1"/>
  <c r="L286" i="11"/>
  <c r="H50" i="11"/>
  <c r="C26" i="11"/>
  <c r="L20" i="11"/>
  <c r="C20" i="11" s="1"/>
  <c r="I195" i="11"/>
  <c r="I194" i="11" s="1"/>
  <c r="C204" i="11"/>
  <c r="L52" i="11"/>
  <c r="L51" i="11" s="1"/>
  <c r="C130" i="11"/>
  <c r="E50" i="11"/>
  <c r="N50" i="11"/>
  <c r="N287" i="11"/>
  <c r="F230" i="11"/>
  <c r="C230" i="11" s="1"/>
  <c r="C231" i="11"/>
  <c r="C289" i="11"/>
  <c r="F288" i="11"/>
  <c r="C288" i="11" s="1"/>
  <c r="F269" i="11"/>
  <c r="C270" i="11"/>
  <c r="F53" i="11"/>
  <c r="C54" i="11"/>
  <c r="I75" i="11"/>
  <c r="I286" i="11" s="1"/>
  <c r="F173" i="11"/>
  <c r="C173" i="11" s="1"/>
  <c r="C174" i="11"/>
  <c r="C83" i="11"/>
  <c r="F75" i="11"/>
  <c r="J287" i="11"/>
  <c r="F195" i="11"/>
  <c r="M50" i="11" l="1"/>
  <c r="K50" i="11"/>
  <c r="G50" i="11"/>
  <c r="D287" i="11"/>
  <c r="O286" i="11"/>
  <c r="O50" i="11"/>
  <c r="F287" i="13"/>
  <c r="C287" i="13" s="1"/>
  <c r="C51" i="13"/>
  <c r="F50" i="13"/>
  <c r="C50" i="13" s="1"/>
  <c r="L50" i="12"/>
  <c r="I50" i="12"/>
  <c r="F51" i="12"/>
  <c r="C52" i="12"/>
  <c r="C75" i="11"/>
  <c r="I52" i="11"/>
  <c r="I51" i="11" s="1"/>
  <c r="I287" i="11" s="1"/>
  <c r="C53" i="11"/>
  <c r="F52" i="11"/>
  <c r="L50" i="11"/>
  <c r="L287" i="11"/>
  <c r="F194" i="11"/>
  <c r="C194" i="11" s="1"/>
  <c r="C195" i="11"/>
  <c r="C269" i="11"/>
  <c r="F286" i="11"/>
  <c r="C286" i="11" l="1"/>
  <c r="F287" i="12"/>
  <c r="C287" i="12" s="1"/>
  <c r="F50" i="12"/>
  <c r="C50" i="12" s="1"/>
  <c r="C51" i="12"/>
  <c r="I50" i="11"/>
  <c r="C52" i="11"/>
  <c r="F51" i="11"/>
  <c r="F287" i="11" l="1"/>
  <c r="C287" i="11" s="1"/>
  <c r="F50" i="11"/>
  <c r="C50" i="11" s="1"/>
  <c r="C51" i="11"/>
  <c r="O298" i="10" l="1"/>
  <c r="L298" i="10"/>
  <c r="I298" i="10"/>
  <c r="F298" i="10"/>
  <c r="O297" i="10"/>
  <c r="L297" i="10"/>
  <c r="I297" i="10"/>
  <c r="F297" i="10"/>
  <c r="O296" i="10"/>
  <c r="L296" i="10"/>
  <c r="I296" i="10"/>
  <c r="F296" i="10"/>
  <c r="O295" i="10"/>
  <c r="L295" i="10"/>
  <c r="I295" i="10"/>
  <c r="F295" i="10"/>
  <c r="O294" i="10"/>
  <c r="L294" i="10"/>
  <c r="I294" i="10"/>
  <c r="F294" i="10"/>
  <c r="O293" i="10"/>
  <c r="L293" i="10"/>
  <c r="I293" i="10"/>
  <c r="F293" i="10"/>
  <c r="O292" i="10"/>
  <c r="L292" i="10"/>
  <c r="I292" i="10"/>
  <c r="F292" i="10"/>
  <c r="O291" i="10"/>
  <c r="L291" i="10"/>
  <c r="I291" i="10"/>
  <c r="F291" i="10"/>
  <c r="N290" i="10"/>
  <c r="M290" i="10"/>
  <c r="K290" i="10"/>
  <c r="J290" i="10"/>
  <c r="H290" i="10"/>
  <c r="G290" i="10"/>
  <c r="E290" i="10"/>
  <c r="D290" i="10"/>
  <c r="O285" i="10"/>
  <c r="L285" i="10"/>
  <c r="I285" i="10"/>
  <c r="F285" i="10"/>
  <c r="O284" i="10"/>
  <c r="L284" i="10"/>
  <c r="L283" i="10" s="1"/>
  <c r="I284" i="10"/>
  <c r="F284" i="10"/>
  <c r="O283" i="10"/>
  <c r="N283" i="10"/>
  <c r="M283" i="10"/>
  <c r="K283" i="10"/>
  <c r="J283" i="10"/>
  <c r="H283" i="10"/>
  <c r="G283" i="10"/>
  <c r="F283" i="10"/>
  <c r="E283" i="10"/>
  <c r="D283" i="10"/>
  <c r="O282" i="10"/>
  <c r="L282" i="10"/>
  <c r="L281" i="10" s="1"/>
  <c r="I282" i="10"/>
  <c r="F282" i="10"/>
  <c r="O281" i="10"/>
  <c r="N281" i="10"/>
  <c r="M281" i="10"/>
  <c r="K281" i="10"/>
  <c r="J281" i="10"/>
  <c r="I281" i="10"/>
  <c r="H281" i="10"/>
  <c r="G281" i="10"/>
  <c r="E281" i="10"/>
  <c r="D281" i="10"/>
  <c r="O280" i="10"/>
  <c r="L280" i="10"/>
  <c r="I280" i="10"/>
  <c r="F280" i="10"/>
  <c r="O279" i="10"/>
  <c r="L279" i="10"/>
  <c r="I279" i="10"/>
  <c r="F279" i="10"/>
  <c r="O278" i="10"/>
  <c r="L278" i="10"/>
  <c r="I278" i="10"/>
  <c r="F278" i="10"/>
  <c r="O277" i="10"/>
  <c r="L277" i="10"/>
  <c r="L276" i="10" s="1"/>
  <c r="I277" i="10"/>
  <c r="F277" i="10"/>
  <c r="N276" i="10"/>
  <c r="M276" i="10"/>
  <c r="K276" i="10"/>
  <c r="J276" i="10"/>
  <c r="H276" i="10"/>
  <c r="G276" i="10"/>
  <c r="G270" i="10" s="1"/>
  <c r="G269" i="10" s="1"/>
  <c r="E276" i="10"/>
  <c r="D276" i="10"/>
  <c r="O275" i="10"/>
  <c r="L275" i="10"/>
  <c r="I275" i="10"/>
  <c r="F275" i="10"/>
  <c r="O274" i="10"/>
  <c r="L274" i="10"/>
  <c r="I274" i="10"/>
  <c r="F274" i="10"/>
  <c r="O273" i="10"/>
  <c r="L273" i="10"/>
  <c r="L272" i="10" s="1"/>
  <c r="I273" i="10"/>
  <c r="F273" i="10"/>
  <c r="O272" i="10"/>
  <c r="N272" i="10"/>
  <c r="N270" i="10" s="1"/>
  <c r="M272" i="10"/>
  <c r="K272" i="10"/>
  <c r="J272" i="10"/>
  <c r="H272" i="10"/>
  <c r="H270" i="10" s="1"/>
  <c r="H269" i="10" s="1"/>
  <c r="G272" i="10"/>
  <c r="F272" i="10"/>
  <c r="E272" i="10"/>
  <c r="D272" i="10"/>
  <c r="O271" i="10"/>
  <c r="L271" i="10"/>
  <c r="I271" i="10"/>
  <c r="F271" i="10"/>
  <c r="E270" i="10"/>
  <c r="O268" i="10"/>
  <c r="L268" i="10"/>
  <c r="I268" i="10"/>
  <c r="F268" i="10"/>
  <c r="O267" i="10"/>
  <c r="L267" i="10"/>
  <c r="I267" i="10"/>
  <c r="F267" i="10"/>
  <c r="O266" i="10"/>
  <c r="L266" i="10"/>
  <c r="I266" i="10"/>
  <c r="F266" i="10"/>
  <c r="O265" i="10"/>
  <c r="L265" i="10"/>
  <c r="I265" i="10"/>
  <c r="F265" i="10"/>
  <c r="N264" i="10"/>
  <c r="M264" i="10"/>
  <c r="K264" i="10"/>
  <c r="J264" i="10"/>
  <c r="H264" i="10"/>
  <c r="G264" i="10"/>
  <c r="E264" i="10"/>
  <c r="D264" i="10"/>
  <c r="O263" i="10"/>
  <c r="L263" i="10"/>
  <c r="I263" i="10"/>
  <c r="F263" i="10"/>
  <c r="O262" i="10"/>
  <c r="L262" i="10"/>
  <c r="I262" i="10"/>
  <c r="F262" i="10"/>
  <c r="O261" i="10"/>
  <c r="L261" i="10"/>
  <c r="L260" i="10" s="1"/>
  <c r="I261" i="10"/>
  <c r="I260" i="10" s="1"/>
  <c r="F261" i="10"/>
  <c r="N260" i="10"/>
  <c r="M260" i="10"/>
  <c r="K260" i="10"/>
  <c r="K259" i="10" s="1"/>
  <c r="J260" i="10"/>
  <c r="H260" i="10"/>
  <c r="H259" i="10" s="1"/>
  <c r="G260" i="10"/>
  <c r="G259" i="10" s="1"/>
  <c r="E260" i="10"/>
  <c r="D260" i="10"/>
  <c r="O258" i="10"/>
  <c r="L258" i="10"/>
  <c r="I258" i="10"/>
  <c r="F258" i="10"/>
  <c r="O257" i="10"/>
  <c r="L257" i="10"/>
  <c r="I257" i="10"/>
  <c r="F257" i="10"/>
  <c r="O256" i="10"/>
  <c r="L256" i="10"/>
  <c r="I256" i="10"/>
  <c r="F256" i="10"/>
  <c r="O255" i="10"/>
  <c r="L255" i="10"/>
  <c r="I255" i="10"/>
  <c r="F255" i="10"/>
  <c r="O254" i="10"/>
  <c r="L254" i="10"/>
  <c r="I254" i="10"/>
  <c r="F254" i="10"/>
  <c r="O253" i="10"/>
  <c r="L253" i="10"/>
  <c r="I253" i="10"/>
  <c r="I252" i="10" s="1"/>
  <c r="I251" i="10" s="1"/>
  <c r="F253" i="10"/>
  <c r="N252" i="10"/>
  <c r="N251" i="10" s="1"/>
  <c r="M252" i="10"/>
  <c r="M251" i="10" s="1"/>
  <c r="K252" i="10"/>
  <c r="K251" i="10" s="1"/>
  <c r="J252" i="10"/>
  <c r="J251" i="10" s="1"/>
  <c r="H252" i="10"/>
  <c r="H251" i="10" s="1"/>
  <c r="G252" i="10"/>
  <c r="G251" i="10" s="1"/>
  <c r="E252" i="10"/>
  <c r="E251" i="10" s="1"/>
  <c r="D252" i="10"/>
  <c r="D251" i="10" s="1"/>
  <c r="O250" i="10"/>
  <c r="L250" i="10"/>
  <c r="I250" i="10"/>
  <c r="F250" i="10"/>
  <c r="O249" i="10"/>
  <c r="L249" i="10"/>
  <c r="I249" i="10"/>
  <c r="F249" i="10"/>
  <c r="O248" i="10"/>
  <c r="L248" i="10"/>
  <c r="I248" i="10"/>
  <c r="F248" i="10"/>
  <c r="O247" i="10"/>
  <c r="O246" i="10" s="1"/>
  <c r="L247" i="10"/>
  <c r="L246" i="10" s="1"/>
  <c r="I247" i="10"/>
  <c r="F247"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L239" i="10"/>
  <c r="L238" i="10" s="1"/>
  <c r="I239" i="10"/>
  <c r="F239" i="10"/>
  <c r="N238" i="10"/>
  <c r="M238" i="10"/>
  <c r="K238" i="10"/>
  <c r="J238" i="10"/>
  <c r="H238" i="10"/>
  <c r="G238" i="10"/>
  <c r="E238" i="10"/>
  <c r="D238" i="10"/>
  <c r="O237" i="10"/>
  <c r="L237" i="10"/>
  <c r="I237" i="10"/>
  <c r="F237" i="10"/>
  <c r="O236" i="10"/>
  <c r="L236" i="10"/>
  <c r="I236" i="10"/>
  <c r="F236" i="10"/>
  <c r="N235" i="10"/>
  <c r="M235" i="10"/>
  <c r="K235" i="10"/>
  <c r="J235" i="10"/>
  <c r="H235" i="10"/>
  <c r="G235" i="10"/>
  <c r="F235" i="10"/>
  <c r="E235" i="10"/>
  <c r="D235" i="10"/>
  <c r="O234" i="10"/>
  <c r="L234" i="10"/>
  <c r="L233" i="10" s="1"/>
  <c r="I234" i="10"/>
  <c r="I233" i="10" s="1"/>
  <c r="F234" i="10"/>
  <c r="O233" i="10"/>
  <c r="N233" i="10"/>
  <c r="M233" i="10"/>
  <c r="K233" i="10"/>
  <c r="J233" i="10"/>
  <c r="H233" i="10"/>
  <c r="G233" i="10"/>
  <c r="E233" i="10"/>
  <c r="D233" i="10"/>
  <c r="O232" i="10"/>
  <c r="L232" i="10"/>
  <c r="I232" i="10"/>
  <c r="F232" i="10"/>
  <c r="O229" i="10"/>
  <c r="L229" i="10"/>
  <c r="I229" i="10"/>
  <c r="F229" i="10"/>
  <c r="O228" i="10"/>
  <c r="O227" i="10" s="1"/>
  <c r="L228" i="10"/>
  <c r="L227" i="10" s="1"/>
  <c r="I228" i="10"/>
  <c r="I227" i="10" s="1"/>
  <c r="F228" i="10"/>
  <c r="F227" i="10" s="1"/>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N216" i="10"/>
  <c r="M216" i="10"/>
  <c r="K216" i="10"/>
  <c r="J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N205" i="10"/>
  <c r="M205" i="10"/>
  <c r="K205" i="10"/>
  <c r="J205" i="10"/>
  <c r="H205" i="10"/>
  <c r="G205" i="10"/>
  <c r="E205" i="10"/>
  <c r="D205" i="10"/>
  <c r="O203" i="10"/>
  <c r="L203" i="10"/>
  <c r="I203" i="10"/>
  <c r="F203" i="10"/>
  <c r="C203" i="10"/>
  <c r="O202" i="10"/>
  <c r="L202" i="10"/>
  <c r="I202" i="10"/>
  <c r="F202" i="10"/>
  <c r="C202" i="10" s="1"/>
  <c r="O201" i="10"/>
  <c r="L201" i="10"/>
  <c r="I201" i="10"/>
  <c r="F201" i="10"/>
  <c r="O200" i="10"/>
  <c r="L200" i="10"/>
  <c r="I200" i="10"/>
  <c r="F200" i="10"/>
  <c r="O199" i="10"/>
  <c r="O198" i="10" s="1"/>
  <c r="L199" i="10"/>
  <c r="I199" i="10"/>
  <c r="F199" i="10"/>
  <c r="N198" i="10"/>
  <c r="N196" i="10" s="1"/>
  <c r="M198" i="10"/>
  <c r="K198" i="10"/>
  <c r="K196" i="10" s="1"/>
  <c r="J198" i="10"/>
  <c r="J196" i="10" s="1"/>
  <c r="I198" i="10"/>
  <c r="H198" i="10"/>
  <c r="H196" i="10" s="1"/>
  <c r="G198" i="10"/>
  <c r="G196" i="10" s="1"/>
  <c r="E198" i="10"/>
  <c r="E196" i="10" s="1"/>
  <c r="D198" i="10"/>
  <c r="D196" i="10" s="1"/>
  <c r="O197" i="10"/>
  <c r="L197" i="10"/>
  <c r="I197" i="10"/>
  <c r="F197" i="10"/>
  <c r="M196" i="10"/>
  <c r="O193" i="10"/>
  <c r="L193" i="10"/>
  <c r="L192" i="10" s="1"/>
  <c r="L191" i="10" s="1"/>
  <c r="I193" i="10"/>
  <c r="F193" i="10"/>
  <c r="F192" i="10" s="1"/>
  <c r="O192" i="10"/>
  <c r="O191" i="10" s="1"/>
  <c r="N192" i="10"/>
  <c r="N191" i="10" s="1"/>
  <c r="M192" i="10"/>
  <c r="K192" i="10"/>
  <c r="K191" i="10" s="1"/>
  <c r="J192" i="10"/>
  <c r="J191" i="10" s="1"/>
  <c r="H192" i="10"/>
  <c r="G192" i="10"/>
  <c r="G191" i="10" s="1"/>
  <c r="E192" i="10"/>
  <c r="E191" i="10" s="1"/>
  <c r="D192" i="10"/>
  <c r="M191" i="10"/>
  <c r="H191" i="10"/>
  <c r="D191" i="10"/>
  <c r="O190" i="10"/>
  <c r="L190" i="10"/>
  <c r="I190" i="10"/>
  <c r="F190" i="10"/>
  <c r="O189" i="10"/>
  <c r="L189" i="10"/>
  <c r="I189" i="10"/>
  <c r="I188" i="10" s="1"/>
  <c r="F189" i="10"/>
  <c r="O188" i="10"/>
  <c r="N188" i="10"/>
  <c r="M188" i="10"/>
  <c r="L188" i="10"/>
  <c r="K188" i="10"/>
  <c r="J188" i="10"/>
  <c r="H188" i="10"/>
  <c r="G188" i="10"/>
  <c r="E188" i="10"/>
  <c r="D188" i="10"/>
  <c r="O186" i="10"/>
  <c r="L186" i="10"/>
  <c r="I186" i="10"/>
  <c r="F186" i="10"/>
  <c r="O185" i="10"/>
  <c r="L185" i="10"/>
  <c r="L184" i="10" s="1"/>
  <c r="I185" i="10"/>
  <c r="I184" i="10" s="1"/>
  <c r="F185" i="10"/>
  <c r="O184" i="10"/>
  <c r="N184" i="10"/>
  <c r="M184" i="10"/>
  <c r="K184" i="10"/>
  <c r="J184" i="10"/>
  <c r="H184" i="10"/>
  <c r="G184" i="10"/>
  <c r="F184" i="10"/>
  <c r="E184" i="10"/>
  <c r="D184" i="10"/>
  <c r="O183" i="10"/>
  <c r="L183" i="10"/>
  <c r="I183" i="10"/>
  <c r="F183" i="10"/>
  <c r="O182" i="10"/>
  <c r="L182" i="10"/>
  <c r="I182" i="10"/>
  <c r="F182" i="10"/>
  <c r="O181" i="10"/>
  <c r="L181" i="10"/>
  <c r="I181" i="10"/>
  <c r="F181" i="10"/>
  <c r="O180" i="10"/>
  <c r="L180" i="10"/>
  <c r="I180" i="10"/>
  <c r="F180" i="10"/>
  <c r="N179" i="10"/>
  <c r="M179" i="10"/>
  <c r="K179" i="10"/>
  <c r="J179" i="10"/>
  <c r="H179" i="10"/>
  <c r="G179" i="10"/>
  <c r="E179" i="10"/>
  <c r="D179" i="10"/>
  <c r="O178" i="10"/>
  <c r="L178" i="10"/>
  <c r="I178" i="10"/>
  <c r="F178" i="10"/>
  <c r="O177" i="10"/>
  <c r="L177" i="10"/>
  <c r="I177" i="10"/>
  <c r="F177" i="10"/>
  <c r="O176" i="10"/>
  <c r="L176" i="10"/>
  <c r="L175" i="10" s="1"/>
  <c r="I176" i="10"/>
  <c r="I175" i="10" s="1"/>
  <c r="F176" i="10"/>
  <c r="O175" i="10"/>
  <c r="N175" i="10"/>
  <c r="M175" i="10"/>
  <c r="M174" i="10" s="1"/>
  <c r="K175" i="10"/>
  <c r="J175" i="10"/>
  <c r="H175" i="10"/>
  <c r="G175" i="10"/>
  <c r="E175" i="10"/>
  <c r="D175" i="10"/>
  <c r="O172" i="10"/>
  <c r="L172" i="10"/>
  <c r="I172" i="10"/>
  <c r="F172" i="10"/>
  <c r="O171" i="10"/>
  <c r="L171" i="10"/>
  <c r="I171" i="10"/>
  <c r="F171" i="10"/>
  <c r="O170" i="10"/>
  <c r="L170" i="10"/>
  <c r="I170" i="10"/>
  <c r="F170" i="10"/>
  <c r="O169" i="10"/>
  <c r="L169" i="10"/>
  <c r="I169" i="10"/>
  <c r="F169" i="10"/>
  <c r="O168" i="10"/>
  <c r="L168" i="10"/>
  <c r="I168" i="10"/>
  <c r="F168" i="10"/>
  <c r="O167" i="10"/>
  <c r="O166" i="10" s="1"/>
  <c r="O165" i="10" s="1"/>
  <c r="L167" i="10"/>
  <c r="I167" i="10"/>
  <c r="F167" i="10"/>
  <c r="N166" i="10"/>
  <c r="M166" i="10"/>
  <c r="K166" i="10"/>
  <c r="K165" i="10" s="1"/>
  <c r="J166" i="10"/>
  <c r="J165" i="10" s="1"/>
  <c r="H166" i="10"/>
  <c r="H165" i="10" s="1"/>
  <c r="G166" i="10"/>
  <c r="G165" i="10" s="1"/>
  <c r="E166" i="10"/>
  <c r="E165" i="10" s="1"/>
  <c r="D166" i="10"/>
  <c r="D165" i="10" s="1"/>
  <c r="N165" i="10"/>
  <c r="M165" i="10"/>
  <c r="O164" i="10"/>
  <c r="L164" i="10"/>
  <c r="I164" i="10"/>
  <c r="F164" i="10"/>
  <c r="O163" i="10"/>
  <c r="L163" i="10"/>
  <c r="I163" i="10"/>
  <c r="F163" i="10"/>
  <c r="O162" i="10"/>
  <c r="L162" i="10"/>
  <c r="I162" i="10"/>
  <c r="F162" i="10"/>
  <c r="O161" i="10"/>
  <c r="L161" i="10"/>
  <c r="L160" i="10" s="1"/>
  <c r="I161" i="10"/>
  <c r="I160" i="10" s="1"/>
  <c r="F161" i="10"/>
  <c r="F160" i="10" s="1"/>
  <c r="N160" i="10"/>
  <c r="M160" i="10"/>
  <c r="K160" i="10"/>
  <c r="J160" i="10"/>
  <c r="H160" i="10"/>
  <c r="G160" i="10"/>
  <c r="E160" i="10"/>
  <c r="D160"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O151"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I145" i="10"/>
  <c r="I144" i="10" s="1"/>
  <c r="F145" i="10"/>
  <c r="N144" i="10"/>
  <c r="M144" i="10"/>
  <c r="K144" i="10"/>
  <c r="J144" i="10"/>
  <c r="H144" i="10"/>
  <c r="G144" i="10"/>
  <c r="E144" i="10"/>
  <c r="D144" i="10"/>
  <c r="O143" i="10"/>
  <c r="L143" i="10"/>
  <c r="I143" i="10"/>
  <c r="F143" i="10"/>
  <c r="O142" i="10"/>
  <c r="O141" i="10" s="1"/>
  <c r="L142" i="10"/>
  <c r="L141" i="10" s="1"/>
  <c r="I142" i="10"/>
  <c r="I141" i="10" s="1"/>
  <c r="F142" i="10"/>
  <c r="N141" i="10"/>
  <c r="M141" i="10"/>
  <c r="K141" i="10"/>
  <c r="J141" i="10"/>
  <c r="H141" i="10"/>
  <c r="G141" i="10"/>
  <c r="E141" i="10"/>
  <c r="D141" i="10"/>
  <c r="O140" i="10"/>
  <c r="L140" i="10"/>
  <c r="I140" i="10"/>
  <c r="F140" i="10"/>
  <c r="O139" i="10"/>
  <c r="L139" i="10"/>
  <c r="I139" i="10"/>
  <c r="F139" i="10"/>
  <c r="O138" i="10"/>
  <c r="L138" i="10"/>
  <c r="I138" i="10"/>
  <c r="F138" i="10"/>
  <c r="O137" i="10"/>
  <c r="L137" i="10"/>
  <c r="I137" i="10"/>
  <c r="F137" i="10"/>
  <c r="F136" i="10" s="1"/>
  <c r="N136" i="10"/>
  <c r="M136" i="10"/>
  <c r="K136" i="10"/>
  <c r="J136" i="10"/>
  <c r="H136" i="10"/>
  <c r="G136" i="10"/>
  <c r="E136" i="10"/>
  <c r="D136" i="10"/>
  <c r="O135" i="10"/>
  <c r="L135" i="10"/>
  <c r="I135" i="10"/>
  <c r="F135" i="10"/>
  <c r="O134" i="10"/>
  <c r="L134" i="10"/>
  <c r="I134" i="10"/>
  <c r="F134" i="10"/>
  <c r="O133" i="10"/>
  <c r="L133" i="10"/>
  <c r="I133" i="10"/>
  <c r="F133" i="10"/>
  <c r="O132" i="10"/>
  <c r="L132" i="10"/>
  <c r="L131" i="10" s="1"/>
  <c r="I132" i="10"/>
  <c r="I131" i="10" s="1"/>
  <c r="F132" i="10"/>
  <c r="N131" i="10"/>
  <c r="M131" i="10"/>
  <c r="K131" i="10"/>
  <c r="K130" i="10" s="1"/>
  <c r="J131" i="10"/>
  <c r="H131" i="10"/>
  <c r="G131" i="10"/>
  <c r="E131" i="10"/>
  <c r="D131" i="10"/>
  <c r="O129" i="10"/>
  <c r="L129" i="10"/>
  <c r="L128" i="10" s="1"/>
  <c r="I129" i="10"/>
  <c r="I128" i="10" s="1"/>
  <c r="F129" i="10"/>
  <c r="F128" i="10" s="1"/>
  <c r="O128" i="10"/>
  <c r="N128" i="10"/>
  <c r="M128" i="10"/>
  <c r="K128" i="10"/>
  <c r="J128" i="10"/>
  <c r="H128" i="10"/>
  <c r="G128" i="10"/>
  <c r="E128" i="10"/>
  <c r="D128" i="10"/>
  <c r="O127" i="10"/>
  <c r="L127" i="10"/>
  <c r="I127" i="10"/>
  <c r="F127" i="10"/>
  <c r="O126" i="10"/>
  <c r="L126" i="10"/>
  <c r="I126" i="10"/>
  <c r="F126" i="10"/>
  <c r="O125" i="10"/>
  <c r="L125" i="10"/>
  <c r="I125" i="10"/>
  <c r="F125" i="10"/>
  <c r="O124" i="10"/>
  <c r="L124" i="10"/>
  <c r="I124" i="10"/>
  <c r="F124" i="10"/>
  <c r="O123" i="10"/>
  <c r="L123" i="10"/>
  <c r="I123" i="10"/>
  <c r="F123" i="10"/>
  <c r="N122" i="10"/>
  <c r="M122" i="10"/>
  <c r="K122" i="10"/>
  <c r="J122" i="10"/>
  <c r="H122" i="10"/>
  <c r="G122" i="10"/>
  <c r="E122" i="10"/>
  <c r="D122" i="10"/>
  <c r="O121" i="10"/>
  <c r="L121" i="10"/>
  <c r="I121" i="10"/>
  <c r="F121" i="10"/>
  <c r="O120" i="10"/>
  <c r="L120" i="10"/>
  <c r="I120" i="10"/>
  <c r="F120" i="10"/>
  <c r="O119" i="10"/>
  <c r="L119" i="10"/>
  <c r="I119" i="10"/>
  <c r="F119" i="10"/>
  <c r="O118" i="10"/>
  <c r="L118" i="10"/>
  <c r="I118" i="10"/>
  <c r="F118" i="10"/>
  <c r="O117" i="10"/>
  <c r="L117" i="10"/>
  <c r="I117" i="10"/>
  <c r="I116" i="10" s="1"/>
  <c r="F117" i="10"/>
  <c r="N116" i="10"/>
  <c r="M116" i="10"/>
  <c r="K116" i="10"/>
  <c r="J116" i="10"/>
  <c r="H116" i="10"/>
  <c r="G116" i="10"/>
  <c r="E116" i="10"/>
  <c r="D116" i="10"/>
  <c r="O115" i="10"/>
  <c r="L115" i="10"/>
  <c r="I115" i="10"/>
  <c r="F115" i="10"/>
  <c r="O114" i="10"/>
  <c r="L114" i="10"/>
  <c r="I114" i="10"/>
  <c r="F114" i="10"/>
  <c r="O113" i="10"/>
  <c r="L113" i="10"/>
  <c r="L112" i="10" s="1"/>
  <c r="I113" i="10"/>
  <c r="F113" i="10"/>
  <c r="F112" i="10" s="1"/>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N95" i="10"/>
  <c r="M95" i="10"/>
  <c r="K95" i="10"/>
  <c r="J95" i="10"/>
  <c r="H95" i="10"/>
  <c r="G95" i="10"/>
  <c r="E95" i="10"/>
  <c r="D95" i="10"/>
  <c r="O94" i="10"/>
  <c r="L94" i="10"/>
  <c r="I94" i="10"/>
  <c r="F94" i="10"/>
  <c r="O93" i="10"/>
  <c r="L93" i="10"/>
  <c r="I93" i="10"/>
  <c r="F93" i="10"/>
  <c r="O92" i="10"/>
  <c r="L92" i="10"/>
  <c r="I92" i="10"/>
  <c r="F92" i="10"/>
  <c r="O91" i="10"/>
  <c r="L91" i="10"/>
  <c r="I91" i="10"/>
  <c r="F91" i="10"/>
  <c r="O90" i="10"/>
  <c r="L90" i="10"/>
  <c r="I90" i="10"/>
  <c r="I89" i="10" s="1"/>
  <c r="F90" i="10"/>
  <c r="N89" i="10"/>
  <c r="M89" i="10"/>
  <c r="K89" i="10"/>
  <c r="J89" i="10"/>
  <c r="H89" i="10"/>
  <c r="G89" i="10"/>
  <c r="E89" i="10"/>
  <c r="D89" i="10"/>
  <c r="O88" i="10"/>
  <c r="L88" i="10"/>
  <c r="I88" i="10"/>
  <c r="F88" i="10"/>
  <c r="O87" i="10"/>
  <c r="L87" i="10"/>
  <c r="I87" i="10"/>
  <c r="F87" i="10"/>
  <c r="O86" i="10"/>
  <c r="L86" i="10"/>
  <c r="I86" i="10"/>
  <c r="F86" i="10"/>
  <c r="O85" i="10"/>
  <c r="O84" i="10" s="1"/>
  <c r="L85" i="10"/>
  <c r="I85" i="10"/>
  <c r="I84" i="10" s="1"/>
  <c r="F85" i="10"/>
  <c r="N84" i="10"/>
  <c r="M84" i="10"/>
  <c r="K84" i="10"/>
  <c r="J84" i="10"/>
  <c r="H84" i="10"/>
  <c r="G84" i="10"/>
  <c r="E84" i="10"/>
  <c r="D84" i="10"/>
  <c r="O82" i="10"/>
  <c r="L82" i="10"/>
  <c r="I82" i="10"/>
  <c r="F82" i="10"/>
  <c r="O81" i="10"/>
  <c r="L81" i="10"/>
  <c r="L80" i="10" s="1"/>
  <c r="I81" i="10"/>
  <c r="F81" i="10"/>
  <c r="F80" i="10" s="1"/>
  <c r="O80" i="10"/>
  <c r="N80" i="10"/>
  <c r="M80" i="10"/>
  <c r="K80" i="10"/>
  <c r="J80" i="10"/>
  <c r="H80" i="10"/>
  <c r="G80" i="10"/>
  <c r="E80" i="10"/>
  <c r="D80" i="10"/>
  <c r="O79" i="10"/>
  <c r="L79" i="10"/>
  <c r="I79" i="10"/>
  <c r="F79" i="10"/>
  <c r="O78" i="10"/>
  <c r="L78" i="10"/>
  <c r="I78" i="10"/>
  <c r="I77" i="10" s="1"/>
  <c r="F78" i="10"/>
  <c r="N77" i="10"/>
  <c r="M77" i="10"/>
  <c r="K77" i="10"/>
  <c r="J77" i="10"/>
  <c r="J76" i="10" s="1"/>
  <c r="H77" i="10"/>
  <c r="G77" i="10"/>
  <c r="E77" i="10"/>
  <c r="E76" i="10" s="1"/>
  <c r="D77" i="10"/>
  <c r="O74" i="10"/>
  <c r="L74" i="10"/>
  <c r="I74" i="10"/>
  <c r="F74" i="10"/>
  <c r="O73" i="10"/>
  <c r="L73" i="10"/>
  <c r="I73" i="10"/>
  <c r="C73" i="10" s="1"/>
  <c r="F73" i="10"/>
  <c r="O72" i="10"/>
  <c r="L72" i="10"/>
  <c r="I72" i="10"/>
  <c r="C72" i="10" s="1"/>
  <c r="F72" i="10"/>
  <c r="O71" i="10"/>
  <c r="L71" i="10"/>
  <c r="I71" i="10"/>
  <c r="F71" i="10"/>
  <c r="O70" i="10"/>
  <c r="L70" i="10"/>
  <c r="I70" i="10"/>
  <c r="F70" i="10"/>
  <c r="N69" i="10"/>
  <c r="M69" i="10"/>
  <c r="M67" i="10" s="1"/>
  <c r="K69" i="10"/>
  <c r="K67" i="10" s="1"/>
  <c r="J69" i="10"/>
  <c r="H69" i="10"/>
  <c r="H67" i="10" s="1"/>
  <c r="G69" i="10"/>
  <c r="G67" i="10" s="1"/>
  <c r="E69" i="10"/>
  <c r="E67" i="10" s="1"/>
  <c r="D69" i="10"/>
  <c r="D67" i="10" s="1"/>
  <c r="O68" i="10"/>
  <c r="L68" i="10"/>
  <c r="I68" i="10"/>
  <c r="F68" i="10"/>
  <c r="N67" i="10"/>
  <c r="J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L58" i="10" s="1"/>
  <c r="I59" i="10"/>
  <c r="F59" i="10"/>
  <c r="N58" i="10"/>
  <c r="M58" i="10"/>
  <c r="K58" i="10"/>
  <c r="J58" i="10"/>
  <c r="H58" i="10"/>
  <c r="G58" i="10"/>
  <c r="E58" i="10"/>
  <c r="D58" i="10"/>
  <c r="O57" i="10"/>
  <c r="L57" i="10"/>
  <c r="I57" i="10"/>
  <c r="F57" i="10"/>
  <c r="O56" i="10"/>
  <c r="L56" i="10"/>
  <c r="L55" i="10" s="1"/>
  <c r="I56" i="10"/>
  <c r="I55" i="10" s="1"/>
  <c r="F56" i="10"/>
  <c r="O55" i="10"/>
  <c r="N55" i="10"/>
  <c r="M55" i="10"/>
  <c r="K55" i="10"/>
  <c r="J55" i="10"/>
  <c r="H55" i="10"/>
  <c r="G55" i="10"/>
  <c r="F55" i="10"/>
  <c r="E55" i="10"/>
  <c r="D55" i="10"/>
  <c r="M54" i="10"/>
  <c r="O47" i="10"/>
  <c r="C47" i="10" s="1"/>
  <c r="O46" i="10"/>
  <c r="C46" i="10" s="1"/>
  <c r="N45" i="10"/>
  <c r="M45" i="10"/>
  <c r="L44" i="10"/>
  <c r="L43" i="10" s="1"/>
  <c r="I44" i="10"/>
  <c r="F44" i="10"/>
  <c r="K43" i="10"/>
  <c r="J43" i="10"/>
  <c r="I43" i="10"/>
  <c r="H43" i="10"/>
  <c r="G43" i="10"/>
  <c r="E43" i="10"/>
  <c r="D43" i="10"/>
  <c r="F42" i="10"/>
  <c r="C42" i="10" s="1"/>
  <c r="E41" i="10"/>
  <c r="D41" i="10"/>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J26" i="10" s="1"/>
  <c r="F25" i="10"/>
  <c r="C25" i="10" s="1"/>
  <c r="I24" i="10"/>
  <c r="F24" i="10"/>
  <c r="C24" i="10" s="1"/>
  <c r="O23" i="10"/>
  <c r="L23" i="10"/>
  <c r="I23" i="10"/>
  <c r="F23" i="10"/>
  <c r="O22" i="10"/>
  <c r="O21" i="10" s="1"/>
  <c r="L22" i="10"/>
  <c r="L21" i="10" s="1"/>
  <c r="L289" i="10" s="1"/>
  <c r="I22" i="10"/>
  <c r="F22" i="10"/>
  <c r="N21" i="10"/>
  <c r="N20" i="10" s="1"/>
  <c r="M21" i="10"/>
  <c r="M20" i="10" s="1"/>
  <c r="K21" i="10"/>
  <c r="J21" i="10"/>
  <c r="J289" i="10" s="1"/>
  <c r="H21" i="10"/>
  <c r="G21" i="10"/>
  <c r="G289" i="10" s="1"/>
  <c r="G288" i="10" s="1"/>
  <c r="E21" i="10"/>
  <c r="E289" i="10" s="1"/>
  <c r="E288" i="10" s="1"/>
  <c r="D21" i="10"/>
  <c r="H54" i="10" l="1"/>
  <c r="C123" i="10"/>
  <c r="C127" i="10"/>
  <c r="C279" i="10"/>
  <c r="C295" i="10"/>
  <c r="C296" i="10"/>
  <c r="C297" i="10"/>
  <c r="L31" i="10"/>
  <c r="C31" i="10" s="1"/>
  <c r="D187" i="10"/>
  <c r="K187" i="10"/>
  <c r="O187" i="10"/>
  <c r="O235" i="10"/>
  <c r="C139" i="10"/>
  <c r="J288" i="10"/>
  <c r="C107" i="10"/>
  <c r="C115" i="10"/>
  <c r="C138" i="10"/>
  <c r="H130" i="10"/>
  <c r="L187" i="10"/>
  <c r="C223" i="10"/>
  <c r="C267" i="10"/>
  <c r="K270" i="10"/>
  <c r="K269" i="10" s="1"/>
  <c r="E54" i="10"/>
  <c r="C63" i="10"/>
  <c r="C64" i="10"/>
  <c r="G76" i="10"/>
  <c r="C87" i="10"/>
  <c r="C88" i="10"/>
  <c r="M187" i="10"/>
  <c r="C215" i="10"/>
  <c r="G231" i="10"/>
  <c r="D270" i="10"/>
  <c r="D269" i="10" s="1"/>
  <c r="I69" i="10"/>
  <c r="I67" i="10" s="1"/>
  <c r="L136" i="10"/>
  <c r="C159" i="10"/>
  <c r="D174" i="10"/>
  <c r="D173" i="10" s="1"/>
  <c r="J174" i="10"/>
  <c r="J173" i="10" s="1"/>
  <c r="H174" i="10"/>
  <c r="N231" i="10"/>
  <c r="J270" i="10"/>
  <c r="J269" i="10" s="1"/>
  <c r="M259" i="10"/>
  <c r="E269" i="10"/>
  <c r="K289" i="10"/>
  <c r="C22" i="10"/>
  <c r="J20" i="10"/>
  <c r="E20" i="10"/>
  <c r="M53" i="10"/>
  <c r="C79" i="10"/>
  <c r="C99" i="10"/>
  <c r="C100" i="10"/>
  <c r="C102" i="10"/>
  <c r="C171" i="10"/>
  <c r="C183" i="10"/>
  <c r="C211" i="10"/>
  <c r="C214" i="10"/>
  <c r="H204" i="10"/>
  <c r="H195" i="10" s="1"/>
  <c r="N204" i="10"/>
  <c r="C227" i="10"/>
  <c r="J231" i="10"/>
  <c r="C247" i="10"/>
  <c r="L270" i="10"/>
  <c r="C291" i="10"/>
  <c r="O112" i="10"/>
  <c r="L122" i="10"/>
  <c r="C147" i="10"/>
  <c r="C149" i="10"/>
  <c r="C150" i="10"/>
  <c r="C163" i="10"/>
  <c r="C167" i="10"/>
  <c r="M173" i="10"/>
  <c r="E174" i="10"/>
  <c r="E173" i="10" s="1"/>
  <c r="E204" i="10"/>
  <c r="E195" i="10" s="1"/>
  <c r="I205" i="10"/>
  <c r="C209" i="10"/>
  <c r="C219" i="10"/>
  <c r="C222" i="10"/>
  <c r="C229" i="10"/>
  <c r="C239" i="10"/>
  <c r="C243" i="10"/>
  <c r="E259" i="10"/>
  <c r="D259" i="10"/>
  <c r="C266" i="10"/>
  <c r="O264" i="10"/>
  <c r="F276" i="10"/>
  <c r="C278" i="10"/>
  <c r="L290" i="10"/>
  <c r="L288" i="10" s="1"/>
  <c r="G187" i="10"/>
  <c r="O205" i="10"/>
  <c r="C44" i="10"/>
  <c r="K54" i="10"/>
  <c r="K53" i="10" s="1"/>
  <c r="C57" i="10"/>
  <c r="D54" i="10"/>
  <c r="D53" i="10" s="1"/>
  <c r="L77" i="10"/>
  <c r="L76" i="10" s="1"/>
  <c r="K76" i="10"/>
  <c r="C155" i="10"/>
  <c r="C158" i="10"/>
  <c r="M204" i="10"/>
  <c r="M195" i="10" s="1"/>
  <c r="D204" i="10"/>
  <c r="D195" i="10" s="1"/>
  <c r="K231" i="10"/>
  <c r="C271" i="10"/>
  <c r="M270" i="10"/>
  <c r="M269" i="10" s="1"/>
  <c r="E53" i="10"/>
  <c r="O131" i="10"/>
  <c r="I235" i="10"/>
  <c r="D289" i="10"/>
  <c r="D288" i="10" s="1"/>
  <c r="H289" i="10"/>
  <c r="H288" i="10" s="1"/>
  <c r="C23" i="10"/>
  <c r="F43" i="10"/>
  <c r="C43" i="10" s="1"/>
  <c r="H53" i="10"/>
  <c r="F84" i="10"/>
  <c r="K83" i="10"/>
  <c r="F144" i="10"/>
  <c r="H187" i="10"/>
  <c r="C199" i="10"/>
  <c r="F198" i="10"/>
  <c r="F196" i="10" s="1"/>
  <c r="L252" i="10"/>
  <c r="L251" i="10" s="1"/>
  <c r="C263" i="10"/>
  <c r="F260" i="10"/>
  <c r="I290" i="10"/>
  <c r="L84" i="10"/>
  <c r="C93" i="10"/>
  <c r="C111" i="10"/>
  <c r="I122" i="10"/>
  <c r="H173" i="10"/>
  <c r="C184" i="10"/>
  <c r="C185" i="10"/>
  <c r="C186" i="10"/>
  <c r="C212" i="10"/>
  <c r="M231" i="10"/>
  <c r="M230" i="10" s="1"/>
  <c r="I238" i="10"/>
  <c r="L269" i="10"/>
  <c r="C284" i="10"/>
  <c r="C285" i="10"/>
  <c r="M289" i="10"/>
  <c r="M288" i="10" s="1"/>
  <c r="O89" i="10"/>
  <c r="N289" i="10"/>
  <c r="N288" i="10" s="1"/>
  <c r="C59" i="10"/>
  <c r="C61" i="10"/>
  <c r="C62" i="10"/>
  <c r="H76" i="10"/>
  <c r="F21" i="10"/>
  <c r="F289" i="10" s="1"/>
  <c r="K288" i="10"/>
  <c r="K26" i="10"/>
  <c r="K20" i="10" s="1"/>
  <c r="N54" i="10"/>
  <c r="N53" i="10" s="1"/>
  <c r="L54" i="10"/>
  <c r="C70" i="10"/>
  <c r="C71" i="10"/>
  <c r="D76" i="10"/>
  <c r="L103" i="10"/>
  <c r="C109" i="10"/>
  <c r="C114" i="10"/>
  <c r="O116" i="10"/>
  <c r="H83" i="10"/>
  <c r="C140" i="10"/>
  <c r="E130" i="10"/>
  <c r="C143" i="10"/>
  <c r="D130" i="10"/>
  <c r="O160" i="10"/>
  <c r="E187" i="10"/>
  <c r="L198" i="10"/>
  <c r="L196" i="10" s="1"/>
  <c r="C207" i="10"/>
  <c r="L216" i="10"/>
  <c r="C232" i="10"/>
  <c r="C255" i="10"/>
  <c r="C257" i="10"/>
  <c r="C258" i="10"/>
  <c r="C275" i="10"/>
  <c r="G54" i="10"/>
  <c r="G53" i="10" s="1"/>
  <c r="O58" i="10"/>
  <c r="O77" i="10"/>
  <c r="O76" i="10" s="1"/>
  <c r="C82" i="10"/>
  <c r="E83" i="10"/>
  <c r="C94" i="10"/>
  <c r="C96" i="10"/>
  <c r="O95" i="10"/>
  <c r="C124" i="10"/>
  <c r="I136" i="10"/>
  <c r="M130" i="10"/>
  <c r="C146" i="10"/>
  <c r="L151" i="10"/>
  <c r="C156" i="10"/>
  <c r="C164" i="10"/>
  <c r="C170" i="10"/>
  <c r="C177" i="10"/>
  <c r="O179" i="10"/>
  <c r="O174" i="10" s="1"/>
  <c r="O173" i="10" s="1"/>
  <c r="C189" i="10"/>
  <c r="C201" i="10"/>
  <c r="C210" i="10"/>
  <c r="C221" i="10"/>
  <c r="C226" i="10"/>
  <c r="G204" i="10"/>
  <c r="G195" i="10" s="1"/>
  <c r="K204" i="10"/>
  <c r="K195" i="10" s="1"/>
  <c r="C228" i="10"/>
  <c r="C241" i="10"/>
  <c r="C245" i="10"/>
  <c r="C253" i="10"/>
  <c r="O252" i="10"/>
  <c r="O251" i="10" s="1"/>
  <c r="N269" i="10"/>
  <c r="O276" i="10"/>
  <c r="O270" i="10" s="1"/>
  <c r="O269" i="10" s="1"/>
  <c r="I283" i="10"/>
  <c r="C283" i="10" s="1"/>
  <c r="J54" i="10"/>
  <c r="J53" i="10" s="1"/>
  <c r="O54" i="10"/>
  <c r="C60" i="10"/>
  <c r="C65" i="10"/>
  <c r="C66" i="10"/>
  <c r="O69" i="10"/>
  <c r="O67" i="10" s="1"/>
  <c r="L69" i="10"/>
  <c r="L67" i="10" s="1"/>
  <c r="L53" i="10" s="1"/>
  <c r="M76" i="10"/>
  <c r="N76" i="10"/>
  <c r="C86" i="10"/>
  <c r="M83" i="10"/>
  <c r="L89" i="10"/>
  <c r="G83" i="10"/>
  <c r="L95" i="10"/>
  <c r="C101" i="10"/>
  <c r="C108" i="10"/>
  <c r="C110" i="10"/>
  <c r="O103" i="10"/>
  <c r="C117" i="10"/>
  <c r="C118" i="10"/>
  <c r="C121" i="10"/>
  <c r="D83" i="10"/>
  <c r="C133" i="10"/>
  <c r="N130" i="10"/>
  <c r="O136" i="10"/>
  <c r="L144" i="10"/>
  <c r="L130" i="10" s="1"/>
  <c r="C148" i="10"/>
  <c r="C162" i="10"/>
  <c r="L166" i="10"/>
  <c r="L165" i="10" s="1"/>
  <c r="C172" i="10"/>
  <c r="N174" i="10"/>
  <c r="N173" i="10" s="1"/>
  <c r="L174" i="10"/>
  <c r="L173" i="10" s="1"/>
  <c r="L179" i="10"/>
  <c r="J187" i="10"/>
  <c r="N187" i="10"/>
  <c r="O196" i="10"/>
  <c r="C213" i="10"/>
  <c r="J204" i="10"/>
  <c r="J195" i="10" s="1"/>
  <c r="C218" i="10"/>
  <c r="O216" i="10"/>
  <c r="C224" i="10"/>
  <c r="E231" i="10"/>
  <c r="E230" i="10" s="1"/>
  <c r="E194" i="10" s="1"/>
  <c r="D231" i="10"/>
  <c r="D230" i="10" s="1"/>
  <c r="C240" i="10"/>
  <c r="C248" i="10"/>
  <c r="C262" i="10"/>
  <c r="O260" i="10"/>
  <c r="O259" i="10" s="1"/>
  <c r="L264" i="10"/>
  <c r="L259" i="10" s="1"/>
  <c r="C274" i="10"/>
  <c r="C292" i="10"/>
  <c r="C55" i="10"/>
  <c r="O289" i="10"/>
  <c r="C91" i="10"/>
  <c r="C119" i="10"/>
  <c r="C134" i="10"/>
  <c r="F131" i="10"/>
  <c r="I179" i="10"/>
  <c r="I174" i="10" s="1"/>
  <c r="I173" i="10" s="1"/>
  <c r="C236" i="10"/>
  <c r="L235" i="10"/>
  <c r="C249" i="10"/>
  <c r="I246" i="10"/>
  <c r="I21" i="10"/>
  <c r="C56" i="10"/>
  <c r="I58" i="10"/>
  <c r="I54" i="10" s="1"/>
  <c r="C68" i="10"/>
  <c r="F69" i="10"/>
  <c r="C78" i="10"/>
  <c r="F77" i="10"/>
  <c r="N83" i="10"/>
  <c r="C92" i="10"/>
  <c r="F116" i="10"/>
  <c r="G130" i="10"/>
  <c r="G75" i="10" s="1"/>
  <c r="C142" i="10"/>
  <c r="F141" i="10"/>
  <c r="C141" i="10" s="1"/>
  <c r="K174" i="10"/>
  <c r="K173" i="10" s="1"/>
  <c r="C178" i="10"/>
  <c r="F175" i="10"/>
  <c r="C190" i="10"/>
  <c r="F188" i="10"/>
  <c r="L205" i="10"/>
  <c r="C208" i="10"/>
  <c r="C254" i="10"/>
  <c r="F252" i="10"/>
  <c r="C135" i="10"/>
  <c r="C242" i="10"/>
  <c r="F238" i="10"/>
  <c r="C298" i="10"/>
  <c r="G20" i="10"/>
  <c r="L27" i="10"/>
  <c r="L33" i="10"/>
  <c r="C33" i="10" s="1"/>
  <c r="L36" i="10"/>
  <c r="C36" i="10" s="1"/>
  <c r="F41" i="10"/>
  <c r="C41" i="10" s="1"/>
  <c r="O45" i="10"/>
  <c r="F58" i="10"/>
  <c r="F54" i="10" s="1"/>
  <c r="I80" i="10"/>
  <c r="C81" i="10"/>
  <c r="J83" i="10"/>
  <c r="C85" i="10"/>
  <c r="C104" i="10"/>
  <c r="C106" i="10"/>
  <c r="F103" i="10"/>
  <c r="O122" i="10"/>
  <c r="C128" i="10"/>
  <c r="J130" i="10"/>
  <c r="C137" i="10"/>
  <c r="O144" i="10"/>
  <c r="O130" i="10" s="1"/>
  <c r="C153" i="10"/>
  <c r="C154" i="10"/>
  <c r="F151" i="10"/>
  <c r="C160" i="10"/>
  <c r="C161" i="10"/>
  <c r="C169" i="10"/>
  <c r="G174" i="10"/>
  <c r="G173" i="10" s="1"/>
  <c r="C80" i="10"/>
  <c r="C90" i="10"/>
  <c r="F89" i="10"/>
  <c r="C97" i="10"/>
  <c r="I95" i="10"/>
  <c r="D20" i="10"/>
  <c r="H20" i="10"/>
  <c r="C74" i="10"/>
  <c r="I76" i="10"/>
  <c r="C98" i="10"/>
  <c r="F95" i="10"/>
  <c r="C105" i="10"/>
  <c r="I103" i="10"/>
  <c r="I112" i="10"/>
  <c r="C113" i="10"/>
  <c r="L116" i="10"/>
  <c r="C120" i="10"/>
  <c r="C125" i="10"/>
  <c r="C126" i="10"/>
  <c r="F122" i="10"/>
  <c r="C129" i="10"/>
  <c r="C145" i="10"/>
  <c r="I151" i="10"/>
  <c r="C157" i="10"/>
  <c r="C168" i="10"/>
  <c r="C181" i="10"/>
  <c r="C182" i="10"/>
  <c r="F179" i="10"/>
  <c r="C132" i="10"/>
  <c r="C152" i="10"/>
  <c r="I166" i="10"/>
  <c r="I165" i="10" s="1"/>
  <c r="C176" i="10"/>
  <c r="C180" i="10"/>
  <c r="I192" i="10"/>
  <c r="I191" i="10" s="1"/>
  <c r="I187" i="10" s="1"/>
  <c r="C193" i="10"/>
  <c r="N195" i="10"/>
  <c r="C206" i="10"/>
  <c r="F205" i="10"/>
  <c r="K230" i="10"/>
  <c r="K194" i="10" s="1"/>
  <c r="H231" i="10"/>
  <c r="H230" i="10" s="1"/>
  <c r="C244" i="10"/>
  <c r="C256" i="10"/>
  <c r="F270" i="10"/>
  <c r="C282" i="10"/>
  <c r="F281" i="10"/>
  <c r="C281" i="10" s="1"/>
  <c r="F166" i="10"/>
  <c r="C200" i="10"/>
  <c r="F216" i="10"/>
  <c r="I216" i="10"/>
  <c r="C217" i="10"/>
  <c r="C220" i="10"/>
  <c r="C237" i="10"/>
  <c r="J259" i="10"/>
  <c r="N259" i="10"/>
  <c r="N230" i="10" s="1"/>
  <c r="F264" i="10"/>
  <c r="I264" i="10"/>
  <c r="I259" i="10" s="1"/>
  <c r="C265" i="10"/>
  <c r="C268" i="10"/>
  <c r="I276" i="10"/>
  <c r="C277" i="10"/>
  <c r="C280" i="10"/>
  <c r="O290" i="10"/>
  <c r="F191" i="10"/>
  <c r="I196" i="10"/>
  <c r="C197" i="10"/>
  <c r="M194" i="10"/>
  <c r="C225" i="10"/>
  <c r="G230" i="10"/>
  <c r="C234" i="10"/>
  <c r="F233" i="10"/>
  <c r="O238" i="10"/>
  <c r="O231" i="10" s="1"/>
  <c r="C250" i="10"/>
  <c r="F246" i="10"/>
  <c r="C261" i="10"/>
  <c r="I272" i="10"/>
  <c r="C272" i="10" s="1"/>
  <c r="C273" i="10"/>
  <c r="C293" i="10"/>
  <c r="C294" i="10"/>
  <c r="F290" i="10"/>
  <c r="D75" i="10" l="1"/>
  <c r="C136" i="10"/>
  <c r="I204" i="10"/>
  <c r="I53" i="10"/>
  <c r="K75" i="10"/>
  <c r="K52" i="10" s="1"/>
  <c r="K51" i="10" s="1"/>
  <c r="C235" i="10"/>
  <c r="O204" i="10"/>
  <c r="O195" i="10" s="1"/>
  <c r="C84" i="10"/>
  <c r="D194" i="10"/>
  <c r="C179" i="10"/>
  <c r="D286" i="10"/>
  <c r="J230" i="10"/>
  <c r="C151" i="10"/>
  <c r="C290" i="10"/>
  <c r="O230" i="10"/>
  <c r="C276" i="10"/>
  <c r="C112" i="10"/>
  <c r="E75" i="10"/>
  <c r="E286" i="10" s="1"/>
  <c r="C260" i="10"/>
  <c r="H194" i="10"/>
  <c r="I83" i="10"/>
  <c r="L204" i="10"/>
  <c r="L195" i="10" s="1"/>
  <c r="M75" i="10"/>
  <c r="M52" i="10" s="1"/>
  <c r="M51" i="10" s="1"/>
  <c r="O83" i="10"/>
  <c r="I231" i="10"/>
  <c r="I230" i="10" s="1"/>
  <c r="C264" i="10"/>
  <c r="L231" i="10"/>
  <c r="L230" i="10" s="1"/>
  <c r="C216" i="10"/>
  <c r="I130" i="10"/>
  <c r="C122" i="10"/>
  <c r="L83" i="10"/>
  <c r="L75" i="10" s="1"/>
  <c r="L52" i="10" s="1"/>
  <c r="C116" i="10"/>
  <c r="O288" i="10"/>
  <c r="O53" i="10"/>
  <c r="C246" i="10"/>
  <c r="C95" i="10"/>
  <c r="F288" i="10"/>
  <c r="C144" i="10"/>
  <c r="G286" i="10"/>
  <c r="C89" i="10"/>
  <c r="C103" i="10"/>
  <c r="J75" i="10"/>
  <c r="J52" i="10" s="1"/>
  <c r="G52" i="10"/>
  <c r="N75" i="10"/>
  <c r="N52" i="10" s="1"/>
  <c r="F20" i="10"/>
  <c r="H75" i="10"/>
  <c r="H52" i="10" s="1"/>
  <c r="C198" i="10"/>
  <c r="C54" i="10"/>
  <c r="O75" i="10"/>
  <c r="O52" i="10" s="1"/>
  <c r="I195" i="10"/>
  <c r="C45" i="10"/>
  <c r="F259" i="10"/>
  <c r="C259" i="10" s="1"/>
  <c r="C192" i="10"/>
  <c r="N194" i="10"/>
  <c r="G194" i="10"/>
  <c r="H286" i="10"/>
  <c r="F130" i="10"/>
  <c r="C131" i="10"/>
  <c r="D52" i="10"/>
  <c r="L194" i="10"/>
  <c r="C27" i="10"/>
  <c r="L26" i="10"/>
  <c r="C77" i="10"/>
  <c r="F76" i="10"/>
  <c r="I270" i="10"/>
  <c r="I269" i="10" s="1"/>
  <c r="F231" i="10"/>
  <c r="C233" i="10"/>
  <c r="C191" i="10"/>
  <c r="J194" i="10"/>
  <c r="C205" i="10"/>
  <c r="F204" i="10"/>
  <c r="C196" i="10"/>
  <c r="F187" i="10"/>
  <c r="C187" i="10" s="1"/>
  <c r="C188" i="10"/>
  <c r="F67" i="10"/>
  <c r="C67" i="10" s="1"/>
  <c r="C69" i="10"/>
  <c r="F269" i="10"/>
  <c r="F174" i="10"/>
  <c r="C175" i="10"/>
  <c r="C166" i="10"/>
  <c r="F165" i="10"/>
  <c r="C165" i="10" s="1"/>
  <c r="F83" i="10"/>
  <c r="C58" i="10"/>
  <c r="C238" i="10"/>
  <c r="F251" i="10"/>
  <c r="C251" i="10" s="1"/>
  <c r="C252" i="10"/>
  <c r="I289" i="10"/>
  <c r="C21" i="10"/>
  <c r="I20" i="10"/>
  <c r="O20" i="10"/>
  <c r="L51" i="10" l="1"/>
  <c r="L50" i="10" s="1"/>
  <c r="O194" i="10"/>
  <c r="O51" i="10" s="1"/>
  <c r="M50" i="10"/>
  <c r="M287" i="10"/>
  <c r="K50" i="10"/>
  <c r="K287" i="10"/>
  <c r="D51" i="10"/>
  <c r="K286" i="10"/>
  <c r="N51" i="10"/>
  <c r="M286" i="10"/>
  <c r="H51" i="10"/>
  <c r="I75" i="10"/>
  <c r="I52" i="10" s="1"/>
  <c r="J51" i="10"/>
  <c r="J50" i="10" s="1"/>
  <c r="E52" i="10"/>
  <c r="E51" i="10" s="1"/>
  <c r="E50" i="10" s="1"/>
  <c r="C83" i="10"/>
  <c r="N286" i="10"/>
  <c r="L286" i="10"/>
  <c r="H287" i="10"/>
  <c r="H50" i="10"/>
  <c r="C270" i="10"/>
  <c r="G51" i="10"/>
  <c r="G50" i="10" s="1"/>
  <c r="C130" i="10"/>
  <c r="I194" i="10"/>
  <c r="O286" i="10"/>
  <c r="J286" i="10"/>
  <c r="C204" i="10"/>
  <c r="F195" i="10"/>
  <c r="D287" i="10"/>
  <c r="D50" i="10"/>
  <c r="C174" i="10"/>
  <c r="F173" i="10"/>
  <c r="C173" i="10" s="1"/>
  <c r="F230" i="10"/>
  <c r="C230" i="10" s="1"/>
  <c r="C231" i="10"/>
  <c r="L287" i="10"/>
  <c r="C26" i="10"/>
  <c r="L20" i="10"/>
  <c r="C20" i="10" s="1"/>
  <c r="N50" i="10"/>
  <c r="N287" i="10"/>
  <c r="C269" i="10"/>
  <c r="I286" i="10"/>
  <c r="F53" i="10"/>
  <c r="C289" i="10"/>
  <c r="I288" i="10"/>
  <c r="C288" i="10" s="1"/>
  <c r="F75" i="10"/>
  <c r="C76" i="10"/>
  <c r="O50" i="10" l="1"/>
  <c r="O287" i="10"/>
  <c r="J287" i="10"/>
  <c r="E287" i="10"/>
  <c r="C75" i="10"/>
  <c r="G287" i="10"/>
  <c r="I51" i="10"/>
  <c r="I50" i="10" s="1"/>
  <c r="F194" i="10"/>
  <c r="C194" i="10" s="1"/>
  <c r="C195" i="10"/>
  <c r="F286" i="10"/>
  <c r="C286" i="10" s="1"/>
  <c r="C53" i="10"/>
  <c r="F52" i="10"/>
  <c r="I287" i="10" l="1"/>
  <c r="F51" i="10"/>
  <c r="C52" i="10"/>
  <c r="F287" i="10" l="1"/>
  <c r="C287" i="10" s="1"/>
  <c r="C51" i="10"/>
  <c r="F50" i="10"/>
  <c r="C50" i="10" s="1"/>
  <c r="O298" i="9" l="1"/>
  <c r="L298" i="9"/>
  <c r="I298" i="9"/>
  <c r="F298" i="9"/>
  <c r="O297" i="9"/>
  <c r="L297" i="9"/>
  <c r="I297" i="9"/>
  <c r="F297" i="9"/>
  <c r="O296" i="9"/>
  <c r="L296" i="9"/>
  <c r="I296" i="9"/>
  <c r="F296" i="9"/>
  <c r="O295" i="9"/>
  <c r="L295" i="9"/>
  <c r="I295" i="9"/>
  <c r="F295" i="9"/>
  <c r="O294" i="9"/>
  <c r="L294" i="9"/>
  <c r="I294" i="9"/>
  <c r="F294" i="9"/>
  <c r="O293" i="9"/>
  <c r="L293" i="9"/>
  <c r="I293" i="9"/>
  <c r="F293" i="9"/>
  <c r="O292" i="9"/>
  <c r="L292" i="9"/>
  <c r="I292" i="9"/>
  <c r="F292" i="9"/>
  <c r="O291" i="9"/>
  <c r="L291" i="9"/>
  <c r="I291" i="9"/>
  <c r="I290" i="9" s="1"/>
  <c r="F291" i="9"/>
  <c r="N290" i="9"/>
  <c r="M290" i="9"/>
  <c r="K290" i="9"/>
  <c r="J290" i="9"/>
  <c r="H290" i="9"/>
  <c r="G290" i="9"/>
  <c r="E290" i="9"/>
  <c r="D290" i="9"/>
  <c r="O285" i="9"/>
  <c r="L285" i="9"/>
  <c r="I285" i="9"/>
  <c r="F285" i="9"/>
  <c r="O284" i="9"/>
  <c r="L284" i="9"/>
  <c r="L283" i="9" s="1"/>
  <c r="I284" i="9"/>
  <c r="F284" i="9"/>
  <c r="F283" i="9" s="1"/>
  <c r="O283" i="9"/>
  <c r="N283" i="9"/>
  <c r="M283" i="9"/>
  <c r="K283" i="9"/>
  <c r="J283" i="9"/>
  <c r="H283" i="9"/>
  <c r="G283" i="9"/>
  <c r="E283" i="9"/>
  <c r="D283" i="9"/>
  <c r="O282" i="9"/>
  <c r="L282" i="9"/>
  <c r="L281" i="9" s="1"/>
  <c r="I282" i="9"/>
  <c r="I281" i="9" s="1"/>
  <c r="F282" i="9"/>
  <c r="O281" i="9"/>
  <c r="N281" i="9"/>
  <c r="M281" i="9"/>
  <c r="K281" i="9"/>
  <c r="J281" i="9"/>
  <c r="H281" i="9"/>
  <c r="G281" i="9"/>
  <c r="E281" i="9"/>
  <c r="D281" i="9"/>
  <c r="O280" i="9"/>
  <c r="L280" i="9"/>
  <c r="I280" i="9"/>
  <c r="F280" i="9"/>
  <c r="O279" i="9"/>
  <c r="L279" i="9"/>
  <c r="I279" i="9"/>
  <c r="F279" i="9"/>
  <c r="O278" i="9"/>
  <c r="L278" i="9"/>
  <c r="I278" i="9"/>
  <c r="F278" i="9"/>
  <c r="O277" i="9"/>
  <c r="L277" i="9"/>
  <c r="I277" i="9"/>
  <c r="F277" i="9"/>
  <c r="N276" i="9"/>
  <c r="M276" i="9"/>
  <c r="K276" i="9"/>
  <c r="J276" i="9"/>
  <c r="H276" i="9"/>
  <c r="G276" i="9"/>
  <c r="E276" i="9"/>
  <c r="D276" i="9"/>
  <c r="O275" i="9"/>
  <c r="L275" i="9"/>
  <c r="I275" i="9"/>
  <c r="F275" i="9"/>
  <c r="O274" i="9"/>
  <c r="L274" i="9"/>
  <c r="I274" i="9"/>
  <c r="F274" i="9"/>
  <c r="O273" i="9"/>
  <c r="O272" i="9" s="1"/>
  <c r="L273" i="9"/>
  <c r="L272" i="9" s="1"/>
  <c r="I273" i="9"/>
  <c r="F273" i="9"/>
  <c r="N272" i="9"/>
  <c r="M272" i="9"/>
  <c r="M270" i="9" s="1"/>
  <c r="K272" i="9"/>
  <c r="J272" i="9"/>
  <c r="H272" i="9"/>
  <c r="H270" i="9" s="1"/>
  <c r="H269" i="9" s="1"/>
  <c r="G272" i="9"/>
  <c r="G270" i="9" s="1"/>
  <c r="F272" i="9"/>
  <c r="E272" i="9"/>
  <c r="D272" i="9"/>
  <c r="D270" i="9" s="1"/>
  <c r="D269" i="9" s="1"/>
  <c r="O271" i="9"/>
  <c r="L271" i="9"/>
  <c r="I271" i="9"/>
  <c r="F271" i="9"/>
  <c r="K270" i="9"/>
  <c r="K269" i="9" s="1"/>
  <c r="O268" i="9"/>
  <c r="L268" i="9"/>
  <c r="I268" i="9"/>
  <c r="F268" i="9"/>
  <c r="O267" i="9"/>
  <c r="L267" i="9"/>
  <c r="I267" i="9"/>
  <c r="F267" i="9"/>
  <c r="O266" i="9"/>
  <c r="L266" i="9"/>
  <c r="I266" i="9"/>
  <c r="F266" i="9"/>
  <c r="O265" i="9"/>
  <c r="L265" i="9"/>
  <c r="I265" i="9"/>
  <c r="F265" i="9"/>
  <c r="N264" i="9"/>
  <c r="M264" i="9"/>
  <c r="K264" i="9"/>
  <c r="J264" i="9"/>
  <c r="H264" i="9"/>
  <c r="G264" i="9"/>
  <c r="E264" i="9"/>
  <c r="D264" i="9"/>
  <c r="O263" i="9"/>
  <c r="L263" i="9"/>
  <c r="I263" i="9"/>
  <c r="F263" i="9"/>
  <c r="O262" i="9"/>
  <c r="L262" i="9"/>
  <c r="I262" i="9"/>
  <c r="F262" i="9"/>
  <c r="O261" i="9"/>
  <c r="L261" i="9"/>
  <c r="I261" i="9"/>
  <c r="F261" i="9"/>
  <c r="N260" i="9"/>
  <c r="M260" i="9"/>
  <c r="K260" i="9"/>
  <c r="K259" i="9" s="1"/>
  <c r="J260" i="9"/>
  <c r="H260" i="9"/>
  <c r="G260" i="9"/>
  <c r="G259" i="9" s="1"/>
  <c r="E260" i="9"/>
  <c r="E259" i="9" s="1"/>
  <c r="D260" i="9"/>
  <c r="O258" i="9"/>
  <c r="L258" i="9"/>
  <c r="I258" i="9"/>
  <c r="F258" i="9"/>
  <c r="O257" i="9"/>
  <c r="L257" i="9"/>
  <c r="I257" i="9"/>
  <c r="F257" i="9"/>
  <c r="O256" i="9"/>
  <c r="L256" i="9"/>
  <c r="I256" i="9"/>
  <c r="F256" i="9"/>
  <c r="O255" i="9"/>
  <c r="L255" i="9"/>
  <c r="I255" i="9"/>
  <c r="F255" i="9"/>
  <c r="O254" i="9"/>
  <c r="L254" i="9"/>
  <c r="I254" i="9"/>
  <c r="F254" i="9"/>
  <c r="O253" i="9"/>
  <c r="O252" i="9" s="1"/>
  <c r="O251" i="9" s="1"/>
  <c r="L253" i="9"/>
  <c r="I253" i="9"/>
  <c r="F253" i="9"/>
  <c r="N252" i="9"/>
  <c r="N251" i="9" s="1"/>
  <c r="M252" i="9"/>
  <c r="K252" i="9"/>
  <c r="K251" i="9" s="1"/>
  <c r="J252" i="9"/>
  <c r="J251" i="9" s="1"/>
  <c r="H252" i="9"/>
  <c r="H251" i="9" s="1"/>
  <c r="G252" i="9"/>
  <c r="E252" i="9"/>
  <c r="E251" i="9" s="1"/>
  <c r="D252" i="9"/>
  <c r="D251" i="9" s="1"/>
  <c r="M251" i="9"/>
  <c r="G251" i="9"/>
  <c r="O250" i="9"/>
  <c r="L250" i="9"/>
  <c r="I250" i="9"/>
  <c r="F250" i="9"/>
  <c r="O249" i="9"/>
  <c r="L249" i="9"/>
  <c r="I249" i="9"/>
  <c r="F249" i="9"/>
  <c r="O248" i="9"/>
  <c r="L248" i="9"/>
  <c r="I248" i="9"/>
  <c r="F248" i="9"/>
  <c r="O247" i="9"/>
  <c r="O246" i="9" s="1"/>
  <c r="L247" i="9"/>
  <c r="I247" i="9"/>
  <c r="I246" i="9" s="1"/>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L239" i="9"/>
  <c r="I239" i="9"/>
  <c r="F239" i="9"/>
  <c r="N238" i="9"/>
  <c r="M238" i="9"/>
  <c r="K238" i="9"/>
  <c r="J238" i="9"/>
  <c r="H238" i="9"/>
  <c r="G238" i="9"/>
  <c r="E238" i="9"/>
  <c r="D238" i="9"/>
  <c r="O237" i="9"/>
  <c r="L237" i="9"/>
  <c r="I237" i="9"/>
  <c r="F237" i="9"/>
  <c r="O236" i="9"/>
  <c r="L236" i="9"/>
  <c r="I236" i="9"/>
  <c r="F236" i="9"/>
  <c r="O235" i="9"/>
  <c r="N235" i="9"/>
  <c r="M235" i="9"/>
  <c r="K235" i="9"/>
  <c r="J235" i="9"/>
  <c r="H235" i="9"/>
  <c r="G235" i="9"/>
  <c r="F235" i="9"/>
  <c r="E235" i="9"/>
  <c r="D235" i="9"/>
  <c r="O234" i="9"/>
  <c r="L234" i="9"/>
  <c r="I234" i="9"/>
  <c r="F234" i="9"/>
  <c r="O233" i="9"/>
  <c r="N233" i="9"/>
  <c r="M233" i="9"/>
  <c r="L233" i="9"/>
  <c r="K233" i="9"/>
  <c r="K231" i="9" s="1"/>
  <c r="J233" i="9"/>
  <c r="I233" i="9"/>
  <c r="H233" i="9"/>
  <c r="G233" i="9"/>
  <c r="E233" i="9"/>
  <c r="D233" i="9"/>
  <c r="O232" i="9"/>
  <c r="L232" i="9"/>
  <c r="I232" i="9"/>
  <c r="F232" i="9"/>
  <c r="G231" i="9"/>
  <c r="O229" i="9"/>
  <c r="L229" i="9"/>
  <c r="I229" i="9"/>
  <c r="F229" i="9"/>
  <c r="O228" i="9"/>
  <c r="O227" i="9" s="1"/>
  <c r="L228" i="9"/>
  <c r="L227" i="9" s="1"/>
  <c r="I228" i="9"/>
  <c r="I227" i="9" s="1"/>
  <c r="F228" i="9"/>
  <c r="F227" i="9" s="1"/>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O219" i="9"/>
  <c r="L219" i="9"/>
  <c r="I219" i="9"/>
  <c r="F219" i="9"/>
  <c r="O218" i="9"/>
  <c r="L218" i="9"/>
  <c r="I218" i="9"/>
  <c r="F218" i="9"/>
  <c r="O217" i="9"/>
  <c r="L217" i="9"/>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F206" i="9"/>
  <c r="N205" i="9"/>
  <c r="M205" i="9"/>
  <c r="K205" i="9"/>
  <c r="J205" i="9"/>
  <c r="H205" i="9"/>
  <c r="G205" i="9"/>
  <c r="E205" i="9"/>
  <c r="D205" i="9"/>
  <c r="H204" i="9"/>
  <c r="D204" i="9"/>
  <c r="O203" i="9"/>
  <c r="L203" i="9"/>
  <c r="I203" i="9"/>
  <c r="F203" i="9"/>
  <c r="O202" i="9"/>
  <c r="L202" i="9"/>
  <c r="I202" i="9"/>
  <c r="F202" i="9"/>
  <c r="O201" i="9"/>
  <c r="L201" i="9"/>
  <c r="I201" i="9"/>
  <c r="F201" i="9"/>
  <c r="O200" i="9"/>
  <c r="L200" i="9"/>
  <c r="I200" i="9"/>
  <c r="F200" i="9"/>
  <c r="O199" i="9"/>
  <c r="O198" i="9" s="1"/>
  <c r="L199" i="9"/>
  <c r="I199" i="9"/>
  <c r="I198" i="9" s="1"/>
  <c r="F199" i="9"/>
  <c r="N198" i="9"/>
  <c r="N196" i="9" s="1"/>
  <c r="M198" i="9"/>
  <c r="M196" i="9" s="1"/>
  <c r="K198" i="9"/>
  <c r="K196" i="9" s="1"/>
  <c r="J198" i="9"/>
  <c r="H198" i="9"/>
  <c r="H196" i="9" s="1"/>
  <c r="G198" i="9"/>
  <c r="G196" i="9" s="1"/>
  <c r="E198" i="9"/>
  <c r="E196" i="9" s="1"/>
  <c r="D198" i="9"/>
  <c r="D196" i="9" s="1"/>
  <c r="D195" i="9" s="1"/>
  <c r="O197" i="9"/>
  <c r="L197" i="9"/>
  <c r="I197" i="9"/>
  <c r="F197" i="9"/>
  <c r="J196" i="9"/>
  <c r="O193" i="9"/>
  <c r="L193" i="9"/>
  <c r="L192" i="9" s="1"/>
  <c r="L191" i="9" s="1"/>
  <c r="I193" i="9"/>
  <c r="I192" i="9" s="1"/>
  <c r="I191" i="9" s="1"/>
  <c r="F193" i="9"/>
  <c r="O192" i="9"/>
  <c r="O191" i="9" s="1"/>
  <c r="N192" i="9"/>
  <c r="N191" i="9" s="1"/>
  <c r="M192" i="9"/>
  <c r="K192" i="9"/>
  <c r="K191" i="9" s="1"/>
  <c r="J192" i="9"/>
  <c r="J191" i="9" s="1"/>
  <c r="H192" i="9"/>
  <c r="H191" i="9" s="1"/>
  <c r="G192" i="9"/>
  <c r="G191" i="9" s="1"/>
  <c r="F192" i="9"/>
  <c r="E192" i="9"/>
  <c r="E191" i="9" s="1"/>
  <c r="D192" i="9"/>
  <c r="D191" i="9" s="1"/>
  <c r="M191" i="9"/>
  <c r="O190" i="9"/>
  <c r="L190" i="9"/>
  <c r="I190" i="9"/>
  <c r="F190" i="9"/>
  <c r="O189" i="9"/>
  <c r="L189" i="9"/>
  <c r="L188" i="9" s="1"/>
  <c r="I189" i="9"/>
  <c r="I188" i="9" s="1"/>
  <c r="I187" i="9" s="1"/>
  <c r="F189" i="9"/>
  <c r="O188" i="9"/>
  <c r="N188" i="9"/>
  <c r="N187" i="9" s="1"/>
  <c r="M188" i="9"/>
  <c r="K188" i="9"/>
  <c r="J188" i="9"/>
  <c r="H188" i="9"/>
  <c r="G188" i="9"/>
  <c r="E188" i="9"/>
  <c r="D188" i="9"/>
  <c r="O186" i="9"/>
  <c r="L186" i="9"/>
  <c r="I186" i="9"/>
  <c r="F186" i="9"/>
  <c r="O185" i="9"/>
  <c r="L185" i="9"/>
  <c r="L184" i="9" s="1"/>
  <c r="I185" i="9"/>
  <c r="I184" i="9" s="1"/>
  <c r="F185" i="9"/>
  <c r="F184" i="9" s="1"/>
  <c r="N184" i="9"/>
  <c r="M184" i="9"/>
  <c r="K184" i="9"/>
  <c r="J184" i="9"/>
  <c r="H184" i="9"/>
  <c r="G184" i="9"/>
  <c r="E184" i="9"/>
  <c r="D184" i="9"/>
  <c r="O183" i="9"/>
  <c r="L183" i="9"/>
  <c r="I183" i="9"/>
  <c r="F183" i="9"/>
  <c r="O182" i="9"/>
  <c r="L182" i="9"/>
  <c r="I182" i="9"/>
  <c r="F182" i="9"/>
  <c r="O181" i="9"/>
  <c r="L181" i="9"/>
  <c r="I181" i="9"/>
  <c r="F181" i="9"/>
  <c r="O180" i="9"/>
  <c r="L180" i="9"/>
  <c r="I180" i="9"/>
  <c r="I179" i="9" s="1"/>
  <c r="F180" i="9"/>
  <c r="N179" i="9"/>
  <c r="M179" i="9"/>
  <c r="K179" i="9"/>
  <c r="J179" i="9"/>
  <c r="H179" i="9"/>
  <c r="G179" i="9"/>
  <c r="E179" i="9"/>
  <c r="D179" i="9"/>
  <c r="O178" i="9"/>
  <c r="L178" i="9"/>
  <c r="I178" i="9"/>
  <c r="F178" i="9"/>
  <c r="O177" i="9"/>
  <c r="L177" i="9"/>
  <c r="I177" i="9"/>
  <c r="F177" i="9"/>
  <c r="O176" i="9"/>
  <c r="L176" i="9"/>
  <c r="L175" i="9" s="1"/>
  <c r="I176" i="9"/>
  <c r="I175" i="9" s="1"/>
  <c r="I174" i="9" s="1"/>
  <c r="I173" i="9" s="1"/>
  <c r="F176" i="9"/>
  <c r="O175" i="9"/>
  <c r="N175" i="9"/>
  <c r="M175" i="9"/>
  <c r="K175" i="9"/>
  <c r="J175" i="9"/>
  <c r="J174" i="9" s="1"/>
  <c r="H175" i="9"/>
  <c r="G175" i="9"/>
  <c r="E175" i="9"/>
  <c r="D175" i="9"/>
  <c r="D174" i="9" s="1"/>
  <c r="D173" i="9" s="1"/>
  <c r="E174" i="9"/>
  <c r="E173" i="9" s="1"/>
  <c r="O172" i="9"/>
  <c r="L172" i="9"/>
  <c r="I172" i="9"/>
  <c r="F172" i="9"/>
  <c r="O171" i="9"/>
  <c r="L171" i="9"/>
  <c r="I171" i="9"/>
  <c r="F171" i="9"/>
  <c r="O170" i="9"/>
  <c r="L170" i="9"/>
  <c r="I170" i="9"/>
  <c r="F170" i="9"/>
  <c r="O169" i="9"/>
  <c r="L169" i="9"/>
  <c r="I169" i="9"/>
  <c r="F169" i="9"/>
  <c r="O168" i="9"/>
  <c r="L168" i="9"/>
  <c r="I168" i="9"/>
  <c r="F168" i="9"/>
  <c r="O167" i="9"/>
  <c r="O166" i="9" s="1"/>
  <c r="L167" i="9"/>
  <c r="L166" i="9" s="1"/>
  <c r="L165" i="9" s="1"/>
  <c r="I167" i="9"/>
  <c r="F167" i="9"/>
  <c r="C167" i="9" s="1"/>
  <c r="N166" i="9"/>
  <c r="M166" i="9"/>
  <c r="M165" i="9" s="1"/>
  <c r="K166" i="9"/>
  <c r="K165" i="9" s="1"/>
  <c r="J166" i="9"/>
  <c r="J165" i="9" s="1"/>
  <c r="H166" i="9"/>
  <c r="H165" i="9" s="1"/>
  <c r="G166" i="9"/>
  <c r="G165" i="9" s="1"/>
  <c r="E166" i="9"/>
  <c r="E165" i="9" s="1"/>
  <c r="D166" i="9"/>
  <c r="D165" i="9" s="1"/>
  <c r="N165" i="9"/>
  <c r="O164" i="9"/>
  <c r="L164" i="9"/>
  <c r="I164" i="9"/>
  <c r="F164" i="9"/>
  <c r="O163" i="9"/>
  <c r="L163" i="9"/>
  <c r="I163" i="9"/>
  <c r="F163" i="9"/>
  <c r="O162" i="9"/>
  <c r="L162" i="9"/>
  <c r="I162" i="9"/>
  <c r="F162" i="9"/>
  <c r="O161" i="9"/>
  <c r="L161" i="9"/>
  <c r="L160" i="9" s="1"/>
  <c r="I161" i="9"/>
  <c r="I160" i="9" s="1"/>
  <c r="F161" i="9"/>
  <c r="N160" i="9"/>
  <c r="M160" i="9"/>
  <c r="K160" i="9"/>
  <c r="J160" i="9"/>
  <c r="H160" i="9"/>
  <c r="G160" i="9"/>
  <c r="F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L152" i="9"/>
  <c r="I152" i="9"/>
  <c r="F152" i="9"/>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N144" i="9"/>
  <c r="M144" i="9"/>
  <c r="K144" i="9"/>
  <c r="J144" i="9"/>
  <c r="H144" i="9"/>
  <c r="G144" i="9"/>
  <c r="E144" i="9"/>
  <c r="D144" i="9"/>
  <c r="O143" i="9"/>
  <c r="L143" i="9"/>
  <c r="I143" i="9"/>
  <c r="F143" i="9"/>
  <c r="O142" i="9"/>
  <c r="L142" i="9"/>
  <c r="I142" i="9"/>
  <c r="F142" i="9"/>
  <c r="N141" i="9"/>
  <c r="M141" i="9"/>
  <c r="K141" i="9"/>
  <c r="J141" i="9"/>
  <c r="I141" i="9"/>
  <c r="H141" i="9"/>
  <c r="G141" i="9"/>
  <c r="E141" i="9"/>
  <c r="D141" i="9"/>
  <c r="O140" i="9"/>
  <c r="L140" i="9"/>
  <c r="I140" i="9"/>
  <c r="F140" i="9"/>
  <c r="O139" i="9"/>
  <c r="L139" i="9"/>
  <c r="I139" i="9"/>
  <c r="F139" i="9"/>
  <c r="O138" i="9"/>
  <c r="L138" i="9"/>
  <c r="I138" i="9"/>
  <c r="F138" i="9"/>
  <c r="O137" i="9"/>
  <c r="L137" i="9"/>
  <c r="L136" i="9" s="1"/>
  <c r="I137" i="9"/>
  <c r="F137" i="9"/>
  <c r="F136" i="9" s="1"/>
  <c r="N136" i="9"/>
  <c r="M136" i="9"/>
  <c r="K136" i="9"/>
  <c r="J136" i="9"/>
  <c r="H136" i="9"/>
  <c r="G136" i="9"/>
  <c r="E136" i="9"/>
  <c r="D136" i="9"/>
  <c r="O135" i="9"/>
  <c r="L135" i="9"/>
  <c r="I135" i="9"/>
  <c r="F135" i="9"/>
  <c r="O134" i="9"/>
  <c r="L134" i="9"/>
  <c r="I134" i="9"/>
  <c r="F134" i="9"/>
  <c r="O133" i="9"/>
  <c r="L133" i="9"/>
  <c r="I133" i="9"/>
  <c r="F133" i="9"/>
  <c r="O132" i="9"/>
  <c r="L132" i="9"/>
  <c r="I132" i="9"/>
  <c r="F132" i="9"/>
  <c r="N131" i="9"/>
  <c r="M131" i="9"/>
  <c r="K131" i="9"/>
  <c r="K130" i="9" s="1"/>
  <c r="J131" i="9"/>
  <c r="H131" i="9"/>
  <c r="G131" i="9"/>
  <c r="E131" i="9"/>
  <c r="D131" i="9"/>
  <c r="O129" i="9"/>
  <c r="L129" i="9"/>
  <c r="L128" i="9" s="1"/>
  <c r="I129" i="9"/>
  <c r="I128" i="9" s="1"/>
  <c r="F129" i="9"/>
  <c r="O128" i="9"/>
  <c r="N128" i="9"/>
  <c r="M128" i="9"/>
  <c r="K128" i="9"/>
  <c r="J128" i="9"/>
  <c r="H128" i="9"/>
  <c r="G128" i="9"/>
  <c r="F128" i="9"/>
  <c r="E128" i="9"/>
  <c r="D128" i="9"/>
  <c r="O127" i="9"/>
  <c r="L127" i="9"/>
  <c r="I127" i="9"/>
  <c r="F127" i="9"/>
  <c r="O126" i="9"/>
  <c r="L126" i="9"/>
  <c r="I126" i="9"/>
  <c r="F126" i="9"/>
  <c r="O125" i="9"/>
  <c r="L125" i="9"/>
  <c r="I125" i="9"/>
  <c r="F125" i="9"/>
  <c r="O124" i="9"/>
  <c r="L124" i="9"/>
  <c r="I124" i="9"/>
  <c r="F124" i="9"/>
  <c r="O123" i="9"/>
  <c r="L123" i="9"/>
  <c r="L122" i="9" s="1"/>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O117" i="9"/>
  <c r="L117" i="9"/>
  <c r="I117" i="9"/>
  <c r="F117" i="9"/>
  <c r="N116" i="9"/>
  <c r="M116" i="9"/>
  <c r="K116" i="9"/>
  <c r="J116" i="9"/>
  <c r="H116" i="9"/>
  <c r="G116" i="9"/>
  <c r="E116" i="9"/>
  <c r="D116" i="9"/>
  <c r="O115" i="9"/>
  <c r="L115" i="9"/>
  <c r="I115" i="9"/>
  <c r="F115" i="9"/>
  <c r="O114" i="9"/>
  <c r="L114" i="9"/>
  <c r="I114" i="9"/>
  <c r="F114" i="9"/>
  <c r="O113" i="9"/>
  <c r="L113" i="9"/>
  <c r="L112" i="9" s="1"/>
  <c r="I113" i="9"/>
  <c r="F113" i="9"/>
  <c r="N112" i="9"/>
  <c r="M112" i="9"/>
  <c r="K112" i="9"/>
  <c r="J112" i="9"/>
  <c r="H112" i="9"/>
  <c r="G112" i="9"/>
  <c r="F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L96" i="9"/>
  <c r="I96" i="9"/>
  <c r="F96" i="9"/>
  <c r="N95" i="9"/>
  <c r="M95" i="9"/>
  <c r="K95" i="9"/>
  <c r="J95" i="9"/>
  <c r="H95" i="9"/>
  <c r="G95" i="9"/>
  <c r="E95" i="9"/>
  <c r="D95" i="9"/>
  <c r="O94" i="9"/>
  <c r="L94" i="9"/>
  <c r="I94" i="9"/>
  <c r="F94" i="9"/>
  <c r="O93" i="9"/>
  <c r="L93" i="9"/>
  <c r="I93" i="9"/>
  <c r="F93" i="9"/>
  <c r="O92" i="9"/>
  <c r="L92" i="9"/>
  <c r="I92" i="9"/>
  <c r="F92" i="9"/>
  <c r="O91" i="9"/>
  <c r="L91" i="9"/>
  <c r="I91" i="9"/>
  <c r="F91" i="9"/>
  <c r="O90" i="9"/>
  <c r="L90" i="9"/>
  <c r="I90" i="9"/>
  <c r="F90" i="9"/>
  <c r="N89" i="9"/>
  <c r="M89" i="9"/>
  <c r="K89" i="9"/>
  <c r="J89" i="9"/>
  <c r="H89" i="9"/>
  <c r="G89" i="9"/>
  <c r="E89" i="9"/>
  <c r="D89" i="9"/>
  <c r="O88" i="9"/>
  <c r="L88" i="9"/>
  <c r="I88" i="9"/>
  <c r="F88" i="9"/>
  <c r="O87" i="9"/>
  <c r="L87" i="9"/>
  <c r="I87" i="9"/>
  <c r="F87" i="9"/>
  <c r="O86" i="9"/>
  <c r="L86" i="9"/>
  <c r="I86" i="9"/>
  <c r="F86" i="9"/>
  <c r="O85" i="9"/>
  <c r="L85" i="9"/>
  <c r="I85" i="9"/>
  <c r="F85" i="9"/>
  <c r="F84" i="9" s="1"/>
  <c r="N84" i="9"/>
  <c r="M84" i="9"/>
  <c r="K84" i="9"/>
  <c r="J84" i="9"/>
  <c r="H84" i="9"/>
  <c r="G84" i="9"/>
  <c r="E84" i="9"/>
  <c r="D84" i="9"/>
  <c r="O82" i="9"/>
  <c r="L82" i="9"/>
  <c r="I82" i="9"/>
  <c r="F82" i="9"/>
  <c r="O81" i="9"/>
  <c r="L81" i="9"/>
  <c r="L80" i="9" s="1"/>
  <c r="I81" i="9"/>
  <c r="F81" i="9"/>
  <c r="O80" i="9"/>
  <c r="N80" i="9"/>
  <c r="M80" i="9"/>
  <c r="K80" i="9"/>
  <c r="J80" i="9"/>
  <c r="H80" i="9"/>
  <c r="G80" i="9"/>
  <c r="E80" i="9"/>
  <c r="D80" i="9"/>
  <c r="O79" i="9"/>
  <c r="L79" i="9"/>
  <c r="I79" i="9"/>
  <c r="F79" i="9"/>
  <c r="O78" i="9"/>
  <c r="L78" i="9"/>
  <c r="I78" i="9"/>
  <c r="I77" i="9" s="1"/>
  <c r="F78" i="9"/>
  <c r="N77" i="9"/>
  <c r="M77" i="9"/>
  <c r="M76" i="9" s="1"/>
  <c r="K77" i="9"/>
  <c r="K76" i="9" s="1"/>
  <c r="J77" i="9"/>
  <c r="H77" i="9"/>
  <c r="H76" i="9" s="1"/>
  <c r="G77" i="9"/>
  <c r="E77" i="9"/>
  <c r="E76" i="9" s="1"/>
  <c r="D77" i="9"/>
  <c r="O74" i="9"/>
  <c r="L74" i="9"/>
  <c r="I74" i="9"/>
  <c r="F74" i="9"/>
  <c r="O73" i="9"/>
  <c r="L73" i="9"/>
  <c r="I73" i="9"/>
  <c r="F73" i="9"/>
  <c r="O72" i="9"/>
  <c r="L72" i="9"/>
  <c r="I72" i="9"/>
  <c r="F72" i="9"/>
  <c r="O71" i="9"/>
  <c r="L71" i="9"/>
  <c r="I71" i="9"/>
  <c r="F71" i="9"/>
  <c r="O70" i="9"/>
  <c r="L70" i="9"/>
  <c r="I70" i="9"/>
  <c r="F70" i="9"/>
  <c r="N69" i="9"/>
  <c r="N67" i="9" s="1"/>
  <c r="M69" i="9"/>
  <c r="M67" i="9" s="1"/>
  <c r="K69" i="9"/>
  <c r="J69" i="9"/>
  <c r="J67" i="9" s="1"/>
  <c r="H69" i="9"/>
  <c r="H67" i="9" s="1"/>
  <c r="G69" i="9"/>
  <c r="G67" i="9" s="1"/>
  <c r="E69" i="9"/>
  <c r="E67" i="9" s="1"/>
  <c r="D69" i="9"/>
  <c r="D67" i="9" s="1"/>
  <c r="O68" i="9"/>
  <c r="L68" i="9"/>
  <c r="I68" i="9"/>
  <c r="F68" i="9"/>
  <c r="K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O58" i="9" s="1"/>
  <c r="L59" i="9"/>
  <c r="I59" i="9"/>
  <c r="I58" i="9" s="1"/>
  <c r="F59" i="9"/>
  <c r="N58" i="9"/>
  <c r="M58" i="9"/>
  <c r="K58" i="9"/>
  <c r="J58" i="9"/>
  <c r="H58" i="9"/>
  <c r="G58" i="9"/>
  <c r="E58" i="9"/>
  <c r="D58" i="9"/>
  <c r="O57" i="9"/>
  <c r="L57" i="9"/>
  <c r="I57" i="9"/>
  <c r="F57" i="9"/>
  <c r="O56" i="9"/>
  <c r="O55" i="9" s="1"/>
  <c r="L56" i="9"/>
  <c r="L55" i="9" s="1"/>
  <c r="I56" i="9"/>
  <c r="I55" i="9" s="1"/>
  <c r="F56" i="9"/>
  <c r="N55" i="9"/>
  <c r="M55" i="9"/>
  <c r="M54" i="9" s="1"/>
  <c r="K55" i="9"/>
  <c r="J55" i="9"/>
  <c r="J54" i="9" s="1"/>
  <c r="H55" i="9"/>
  <c r="H54" i="9" s="1"/>
  <c r="G55" i="9"/>
  <c r="G54" i="9" s="1"/>
  <c r="G53" i="9" s="1"/>
  <c r="E55" i="9"/>
  <c r="E54" i="9" s="1"/>
  <c r="D55" i="9"/>
  <c r="O47" i="9"/>
  <c r="C47" i="9" s="1"/>
  <c r="O46" i="9"/>
  <c r="C46" i="9" s="1"/>
  <c r="N45" i="9"/>
  <c r="M45" i="9"/>
  <c r="L44" i="9"/>
  <c r="L43" i="9" s="1"/>
  <c r="I44" i="9"/>
  <c r="I43" i="9" s="1"/>
  <c r="F44" i="9"/>
  <c r="F43" i="9" s="1"/>
  <c r="K43" i="9"/>
  <c r="J43" i="9"/>
  <c r="H43" i="9"/>
  <c r="G43" i="9"/>
  <c r="E43" i="9"/>
  <c r="D43" i="9"/>
  <c r="F42" i="9"/>
  <c r="C42" i="9" s="1"/>
  <c r="E41" i="9"/>
  <c r="D41" i="9"/>
  <c r="L40" i="9"/>
  <c r="C40" i="9"/>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K26" i="9" s="1"/>
  <c r="J27" i="9"/>
  <c r="F25" i="9"/>
  <c r="C25" i="9" s="1"/>
  <c r="I24" i="9"/>
  <c r="F24" i="9"/>
  <c r="O23" i="9"/>
  <c r="L23" i="9"/>
  <c r="I23" i="9"/>
  <c r="F23" i="9"/>
  <c r="O22" i="9"/>
  <c r="L22" i="9"/>
  <c r="I22" i="9"/>
  <c r="F22" i="9"/>
  <c r="N21" i="9"/>
  <c r="N289" i="9" s="1"/>
  <c r="N288" i="9" s="1"/>
  <c r="M21" i="9"/>
  <c r="M20" i="9" s="1"/>
  <c r="K21" i="9"/>
  <c r="J21" i="9"/>
  <c r="H21" i="9"/>
  <c r="H289" i="9" s="1"/>
  <c r="G21" i="9"/>
  <c r="G289" i="9" s="1"/>
  <c r="G288" i="9" s="1"/>
  <c r="E21" i="9"/>
  <c r="D21" i="9"/>
  <c r="D289" i="9" s="1"/>
  <c r="N20" i="9"/>
  <c r="C263" i="9" l="1"/>
  <c r="C295" i="9"/>
  <c r="C296" i="9"/>
  <c r="C72" i="9"/>
  <c r="G187" i="9"/>
  <c r="L21" i="9"/>
  <c r="L289" i="9" s="1"/>
  <c r="C71" i="9"/>
  <c r="C91" i="9"/>
  <c r="C107" i="9"/>
  <c r="C203" i="9"/>
  <c r="C212" i="9"/>
  <c r="C255" i="9"/>
  <c r="C271" i="9"/>
  <c r="C23" i="9"/>
  <c r="C57" i="9"/>
  <c r="C60" i="9"/>
  <c r="K83" i="9"/>
  <c r="K75" i="9" s="1"/>
  <c r="C87" i="9"/>
  <c r="E83" i="9"/>
  <c r="C186" i="9"/>
  <c r="E187" i="9"/>
  <c r="C232" i="9"/>
  <c r="M231" i="9"/>
  <c r="J231" i="9"/>
  <c r="H231" i="9"/>
  <c r="N231" i="9"/>
  <c r="I21" i="9"/>
  <c r="G174" i="9"/>
  <c r="G173" i="9" s="1"/>
  <c r="M174" i="9"/>
  <c r="M173" i="9" s="1"/>
  <c r="C207" i="9"/>
  <c r="C223" i="9"/>
  <c r="D259" i="9"/>
  <c r="F260" i="9"/>
  <c r="C262" i="9"/>
  <c r="C267" i="9"/>
  <c r="L187" i="9"/>
  <c r="I89" i="9"/>
  <c r="C109" i="9"/>
  <c r="C119" i="9"/>
  <c r="D83" i="9"/>
  <c r="C127" i="9"/>
  <c r="E130" i="9"/>
  <c r="E75" i="9" s="1"/>
  <c r="C159" i="9"/>
  <c r="D187" i="9"/>
  <c r="J187" i="9"/>
  <c r="K187" i="9"/>
  <c r="O187" i="9"/>
  <c r="H195" i="9"/>
  <c r="G204" i="9"/>
  <c r="G195" i="9" s="1"/>
  <c r="C243" i="9"/>
  <c r="C244" i="9"/>
  <c r="C247" i="9"/>
  <c r="C279" i="9"/>
  <c r="C293" i="9"/>
  <c r="C43" i="9"/>
  <c r="D288" i="9"/>
  <c r="E289" i="9"/>
  <c r="E288" i="9" s="1"/>
  <c r="C22" i="9"/>
  <c r="L31" i="9"/>
  <c r="C31" i="9" s="1"/>
  <c r="G76" i="9"/>
  <c r="C82" i="9"/>
  <c r="G83" i="9"/>
  <c r="O131" i="9"/>
  <c r="C155" i="9"/>
  <c r="H174" i="9"/>
  <c r="H173" i="9" s="1"/>
  <c r="M187" i="9"/>
  <c r="C199" i="9"/>
  <c r="C202" i="9"/>
  <c r="E204" i="9"/>
  <c r="E195" i="9" s="1"/>
  <c r="C211" i="9"/>
  <c r="C219" i="9"/>
  <c r="C221" i="9"/>
  <c r="C222" i="9"/>
  <c r="C239" i="9"/>
  <c r="M259" i="9"/>
  <c r="L260" i="9"/>
  <c r="C275" i="9"/>
  <c r="E270" i="9"/>
  <c r="E269" i="9" s="1"/>
  <c r="L290" i="9"/>
  <c r="J76" i="9"/>
  <c r="K289" i="9"/>
  <c r="K288" i="9" s="1"/>
  <c r="K20" i="9"/>
  <c r="D76" i="9"/>
  <c r="N76" i="9"/>
  <c r="O89" i="9"/>
  <c r="C124" i="9"/>
  <c r="D130" i="9"/>
  <c r="C135" i="9"/>
  <c r="H130" i="9"/>
  <c r="L141" i="9"/>
  <c r="C163" i="9"/>
  <c r="C183" i="9"/>
  <c r="H187" i="9"/>
  <c r="M204" i="9"/>
  <c r="M195" i="9" s="1"/>
  <c r="I205" i="9"/>
  <c r="C215" i="9"/>
  <c r="I216" i="9"/>
  <c r="L238" i="9"/>
  <c r="L276" i="9"/>
  <c r="L270" i="9" s="1"/>
  <c r="L269" i="9" s="1"/>
  <c r="G269" i="9"/>
  <c r="C64" i="9"/>
  <c r="C68" i="9"/>
  <c r="C79" i="9"/>
  <c r="C99" i="9"/>
  <c r="C115" i="9"/>
  <c r="I131" i="9"/>
  <c r="C139" i="9"/>
  <c r="C123" i="9"/>
  <c r="C143" i="9"/>
  <c r="C171" i="9"/>
  <c r="J26" i="9"/>
  <c r="J20" i="9" s="1"/>
  <c r="E53" i="9"/>
  <c r="C56" i="9"/>
  <c r="F55" i="9"/>
  <c r="C55" i="9" s="1"/>
  <c r="C70" i="9"/>
  <c r="F69" i="9"/>
  <c r="F67" i="9" s="1"/>
  <c r="F116" i="9"/>
  <c r="O205" i="9"/>
  <c r="K204" i="9"/>
  <c r="K195" i="9" s="1"/>
  <c r="L252" i="9"/>
  <c r="L251" i="9" s="1"/>
  <c r="H288" i="9"/>
  <c r="C24" i="9"/>
  <c r="D54" i="9"/>
  <c r="D53" i="9" s="1"/>
  <c r="H53" i="9"/>
  <c r="C59" i="9"/>
  <c r="C61" i="9"/>
  <c r="C62" i="9"/>
  <c r="C63" i="9"/>
  <c r="I69" i="9"/>
  <c r="I67" i="9" s="1"/>
  <c r="C73" i="9"/>
  <c r="C74" i="9"/>
  <c r="O77" i="9"/>
  <c r="O76" i="9" s="1"/>
  <c r="L84" i="9"/>
  <c r="C94" i="9"/>
  <c r="C96" i="9"/>
  <c r="O95" i="9"/>
  <c r="C114" i="9"/>
  <c r="C121" i="9"/>
  <c r="C147" i="9"/>
  <c r="O160" i="9"/>
  <c r="C168" i="9"/>
  <c r="C170" i="9"/>
  <c r="C180" i="9"/>
  <c r="C181" i="9"/>
  <c r="O179" i="9"/>
  <c r="O174" i="9" s="1"/>
  <c r="C193" i="9"/>
  <c r="C201" i="9"/>
  <c r="C210" i="9"/>
  <c r="C226" i="9"/>
  <c r="C229" i="9"/>
  <c r="E231" i="9"/>
  <c r="E230" i="9" s="1"/>
  <c r="C240" i="9"/>
  <c r="C245" i="9"/>
  <c r="C254" i="9"/>
  <c r="J270" i="9"/>
  <c r="J269" i="9" s="1"/>
  <c r="N270" i="9"/>
  <c r="N269" i="9" s="1"/>
  <c r="F276" i="9"/>
  <c r="F270" i="9" s="1"/>
  <c r="C278" i="9"/>
  <c r="M269" i="9"/>
  <c r="C102" i="9"/>
  <c r="C104" i="9"/>
  <c r="O103" i="9"/>
  <c r="C111" i="9"/>
  <c r="O116" i="9"/>
  <c r="L116" i="9"/>
  <c r="C125" i="9"/>
  <c r="C138" i="9"/>
  <c r="C145" i="9"/>
  <c r="C146" i="9"/>
  <c r="C150" i="9"/>
  <c r="C152" i="9"/>
  <c r="O151" i="9"/>
  <c r="C162" i="9"/>
  <c r="I166" i="9"/>
  <c r="I165" i="9" s="1"/>
  <c r="C172" i="9"/>
  <c r="C189" i="9"/>
  <c r="L198" i="9"/>
  <c r="L196" i="9" s="1"/>
  <c r="C209" i="9"/>
  <c r="C214" i="9"/>
  <c r="N204" i="9"/>
  <c r="N195" i="9" s="1"/>
  <c r="C225" i="9"/>
  <c r="C227" i="9"/>
  <c r="K230" i="9"/>
  <c r="C249" i="9"/>
  <c r="C258" i="9"/>
  <c r="H259" i="9"/>
  <c r="C274" i="9"/>
  <c r="C280" i="9"/>
  <c r="C291" i="9"/>
  <c r="F198" i="9"/>
  <c r="F196" i="9" s="1"/>
  <c r="M230" i="9"/>
  <c r="G20" i="9"/>
  <c r="J53" i="9"/>
  <c r="N54" i="9"/>
  <c r="N53" i="9" s="1"/>
  <c r="C65" i="9"/>
  <c r="C66" i="9"/>
  <c r="J83" i="9"/>
  <c r="C86" i="9"/>
  <c r="M83" i="9"/>
  <c r="J289" i="9"/>
  <c r="J288" i="9" s="1"/>
  <c r="O21" i="9"/>
  <c r="C44" i="9"/>
  <c r="K54" i="9"/>
  <c r="K53" i="9" s="1"/>
  <c r="O54" i="9"/>
  <c r="L58" i="9"/>
  <c r="O69" i="9"/>
  <c r="O67" i="9" s="1"/>
  <c r="L69" i="9"/>
  <c r="L67" i="9" s="1"/>
  <c r="L77" i="9"/>
  <c r="L76" i="9" s="1"/>
  <c r="I84" i="9"/>
  <c r="C88" i="9"/>
  <c r="L89" i="9"/>
  <c r="C108" i="9"/>
  <c r="C110" i="9"/>
  <c r="C118" i="9"/>
  <c r="H83" i="9"/>
  <c r="H75" i="9" s="1"/>
  <c r="I122" i="9"/>
  <c r="C133" i="9"/>
  <c r="I136" i="9"/>
  <c r="M130" i="9"/>
  <c r="M75" i="9" s="1"/>
  <c r="I151" i="9"/>
  <c r="C156" i="9"/>
  <c r="C157" i="9"/>
  <c r="C158" i="9"/>
  <c r="N174" i="9"/>
  <c r="N173" i="9" s="1"/>
  <c r="L179" i="9"/>
  <c r="L174" i="9" s="1"/>
  <c r="L173" i="9" s="1"/>
  <c r="O184" i="9"/>
  <c r="C184" i="9" s="1"/>
  <c r="J204" i="9"/>
  <c r="J195" i="9" s="1"/>
  <c r="C217" i="9"/>
  <c r="O216" i="9"/>
  <c r="C224" i="9"/>
  <c r="L246" i="9"/>
  <c r="C257" i="9"/>
  <c r="O260" i="9"/>
  <c r="L264" i="9"/>
  <c r="L259" i="9" s="1"/>
  <c r="C292" i="9"/>
  <c r="M53" i="9"/>
  <c r="L54" i="9"/>
  <c r="I54" i="9"/>
  <c r="O289" i="9"/>
  <c r="C105" i="9"/>
  <c r="I103" i="9"/>
  <c r="I112" i="9"/>
  <c r="C112" i="9" s="1"/>
  <c r="C113" i="9"/>
  <c r="C182" i="9"/>
  <c r="F179" i="9"/>
  <c r="C266" i="9"/>
  <c r="F264" i="9"/>
  <c r="C298" i="9"/>
  <c r="F21" i="9"/>
  <c r="L27" i="9"/>
  <c r="L33" i="9"/>
  <c r="C33" i="9" s="1"/>
  <c r="L36" i="9"/>
  <c r="C36" i="9" s="1"/>
  <c r="F41" i="9"/>
  <c r="C41" i="9" s="1"/>
  <c r="O45" i="9"/>
  <c r="F58" i="9"/>
  <c r="C58" i="9" s="1"/>
  <c r="F80" i="9"/>
  <c r="C90" i="9"/>
  <c r="F89" i="9"/>
  <c r="C97" i="9"/>
  <c r="I95" i="9"/>
  <c r="C100" i="9"/>
  <c r="C101" i="9"/>
  <c r="L103" i="9"/>
  <c r="G130" i="9"/>
  <c r="C140" i="9"/>
  <c r="O141" i="9"/>
  <c r="F144" i="9"/>
  <c r="I144" i="9"/>
  <c r="C149" i="9"/>
  <c r="L151" i="9"/>
  <c r="C164" i="9"/>
  <c r="J173" i="9"/>
  <c r="C218" i="9"/>
  <c r="F216" i="9"/>
  <c r="M289" i="9"/>
  <c r="M288" i="9" s="1"/>
  <c r="D20" i="9"/>
  <c r="H20" i="9"/>
  <c r="C78" i="9"/>
  <c r="F77" i="9"/>
  <c r="N83" i="9"/>
  <c r="O84" i="9"/>
  <c r="C92" i="9"/>
  <c r="C93" i="9"/>
  <c r="L95" i="9"/>
  <c r="O112" i="9"/>
  <c r="I116" i="9"/>
  <c r="C117" i="9"/>
  <c r="C120" i="9"/>
  <c r="C132" i="9"/>
  <c r="L131" i="9"/>
  <c r="J130" i="9"/>
  <c r="J75" i="9" s="1"/>
  <c r="N130" i="9"/>
  <c r="O136" i="9"/>
  <c r="C142" i="9"/>
  <c r="F141" i="9"/>
  <c r="L144" i="9"/>
  <c r="C148" i="9"/>
  <c r="O165" i="9"/>
  <c r="K174" i="9"/>
  <c r="K173" i="9" s="1"/>
  <c r="C176" i="9"/>
  <c r="C177" i="9"/>
  <c r="C178" i="9"/>
  <c r="F175" i="9"/>
  <c r="C190" i="9"/>
  <c r="F188" i="9"/>
  <c r="E194" i="9"/>
  <c r="C206" i="9"/>
  <c r="F205" i="9"/>
  <c r="O204" i="9"/>
  <c r="I276" i="9"/>
  <c r="C277" i="9"/>
  <c r="C98" i="9"/>
  <c r="F95" i="9"/>
  <c r="C95" i="9" s="1"/>
  <c r="C126" i="9"/>
  <c r="F122" i="9"/>
  <c r="C134" i="9"/>
  <c r="F131" i="9"/>
  <c r="E20" i="9"/>
  <c r="I20" i="9"/>
  <c r="I80" i="9"/>
  <c r="I76" i="9" s="1"/>
  <c r="C81" i="9"/>
  <c r="C85" i="9"/>
  <c r="C106" i="9"/>
  <c r="F103" i="9"/>
  <c r="O122" i="9"/>
  <c r="C128" i="9"/>
  <c r="C129" i="9"/>
  <c r="C137" i="9"/>
  <c r="O144" i="9"/>
  <c r="C153" i="9"/>
  <c r="C154" i="9"/>
  <c r="F151" i="9"/>
  <c r="C160" i="9"/>
  <c r="C161" i="9"/>
  <c r="C169" i="9"/>
  <c r="C185" i="9"/>
  <c r="C241" i="9"/>
  <c r="I238" i="9"/>
  <c r="O196" i="9"/>
  <c r="O195" i="9" s="1"/>
  <c r="C200" i="9"/>
  <c r="C208" i="9"/>
  <c r="D231" i="9"/>
  <c r="D230" i="9" s="1"/>
  <c r="J259" i="9"/>
  <c r="J230" i="9" s="1"/>
  <c r="N259" i="9"/>
  <c r="N230" i="9" s="1"/>
  <c r="I264" i="9"/>
  <c r="C265" i="9"/>
  <c r="C268" i="9"/>
  <c r="I272" i="9"/>
  <c r="C272" i="9" s="1"/>
  <c r="C273" i="9"/>
  <c r="C285" i="9"/>
  <c r="I283" i="9"/>
  <c r="C283" i="9" s="1"/>
  <c r="C297" i="9"/>
  <c r="F166" i="9"/>
  <c r="C213" i="9"/>
  <c r="C228" i="9"/>
  <c r="G230" i="9"/>
  <c r="C234" i="9"/>
  <c r="F233" i="9"/>
  <c r="C237" i="9"/>
  <c r="I235" i="9"/>
  <c r="O238" i="9"/>
  <c r="O231" i="9" s="1"/>
  <c r="C248" i="9"/>
  <c r="C250" i="9"/>
  <c r="F246" i="9"/>
  <c r="C246" i="9" s="1"/>
  <c r="F252" i="9"/>
  <c r="I252" i="9"/>
  <c r="I251" i="9" s="1"/>
  <c r="C253" i="9"/>
  <c r="C256" i="9"/>
  <c r="O276" i="9"/>
  <c r="O270" i="9" s="1"/>
  <c r="O269" i="9" s="1"/>
  <c r="C282" i="9"/>
  <c r="F281" i="9"/>
  <c r="C281" i="9" s="1"/>
  <c r="O290" i="9"/>
  <c r="O288" i="9" s="1"/>
  <c r="F191" i="9"/>
  <c r="C191" i="9" s="1"/>
  <c r="C192" i="9"/>
  <c r="I196" i="9"/>
  <c r="C197" i="9"/>
  <c r="L205" i="9"/>
  <c r="L216" i="9"/>
  <c r="C220" i="9"/>
  <c r="C236" i="9"/>
  <c r="L235" i="9"/>
  <c r="C242" i="9"/>
  <c r="F238" i="9"/>
  <c r="I260" i="9"/>
  <c r="C261" i="9"/>
  <c r="O264" i="9"/>
  <c r="O259" i="9" s="1"/>
  <c r="C294" i="9"/>
  <c r="F290" i="9"/>
  <c r="C284" i="9"/>
  <c r="L231" i="9" l="1"/>
  <c r="D75" i="9"/>
  <c r="D286" i="9" s="1"/>
  <c r="L288" i="9"/>
  <c r="C116" i="9"/>
  <c r="C84" i="9"/>
  <c r="G194" i="9"/>
  <c r="I83" i="9"/>
  <c r="C179" i="9"/>
  <c r="H230" i="9"/>
  <c r="H194" i="9" s="1"/>
  <c r="E286" i="9"/>
  <c r="O173" i="9"/>
  <c r="C276" i="9"/>
  <c r="F259" i="9"/>
  <c r="O53" i="9"/>
  <c r="K194" i="9"/>
  <c r="I231" i="9"/>
  <c r="K52" i="9"/>
  <c r="K51" i="9" s="1"/>
  <c r="K50" i="9" s="1"/>
  <c r="N75" i="9"/>
  <c r="N52" i="9" s="1"/>
  <c r="C69" i="9"/>
  <c r="L53" i="9"/>
  <c r="C67" i="9"/>
  <c r="C198" i="9"/>
  <c r="O20" i="9"/>
  <c r="I204" i="9"/>
  <c r="I195" i="9" s="1"/>
  <c r="I270" i="9"/>
  <c r="I269" i="9" s="1"/>
  <c r="I259" i="9"/>
  <c r="O130" i="9"/>
  <c r="G75" i="9"/>
  <c r="D52" i="9"/>
  <c r="L230" i="9"/>
  <c r="M286" i="9"/>
  <c r="C260" i="9"/>
  <c r="I53" i="9"/>
  <c r="C290" i="9"/>
  <c r="O230" i="9"/>
  <c r="O194" i="9" s="1"/>
  <c r="M194" i="9"/>
  <c r="I130" i="9"/>
  <c r="I75" i="9" s="1"/>
  <c r="I52" i="9" s="1"/>
  <c r="M52" i="9"/>
  <c r="J52" i="9"/>
  <c r="L83" i="9"/>
  <c r="E52" i="9"/>
  <c r="E51" i="9" s="1"/>
  <c r="H286" i="9"/>
  <c r="C89" i="9"/>
  <c r="H52" i="9"/>
  <c r="J286" i="9"/>
  <c r="G286" i="9"/>
  <c r="G52" i="9"/>
  <c r="F187" i="9"/>
  <c r="C187" i="9" s="1"/>
  <c r="C188" i="9"/>
  <c r="C235" i="9"/>
  <c r="J194" i="9"/>
  <c r="C151" i="9"/>
  <c r="K286" i="9"/>
  <c r="I289" i="9"/>
  <c r="I288" i="9" s="1"/>
  <c r="F251" i="9"/>
  <c r="C251" i="9" s="1"/>
  <c r="C252" i="9"/>
  <c r="F130" i="9"/>
  <c r="C131" i="9"/>
  <c r="F269" i="9"/>
  <c r="C77" i="9"/>
  <c r="F76" i="9"/>
  <c r="F289" i="9"/>
  <c r="C21" i="9"/>
  <c r="F20" i="9"/>
  <c r="L204" i="9"/>
  <c r="L195" i="9" s="1"/>
  <c r="C166" i="9"/>
  <c r="F165" i="9"/>
  <c r="C165" i="9" s="1"/>
  <c r="D194" i="9"/>
  <c r="D51" i="9" s="1"/>
  <c r="C136" i="9"/>
  <c r="C122" i="9"/>
  <c r="C205" i="9"/>
  <c r="F204" i="9"/>
  <c r="C196" i="9"/>
  <c r="F174" i="9"/>
  <c r="C175" i="9"/>
  <c r="C141" i="9"/>
  <c r="O83" i="9"/>
  <c r="F54" i="9"/>
  <c r="C238" i="9"/>
  <c r="F231" i="9"/>
  <c r="C233" i="9"/>
  <c r="N194" i="9"/>
  <c r="C103" i="9"/>
  <c r="F83" i="9"/>
  <c r="L130" i="9"/>
  <c r="C216" i="9"/>
  <c r="C144" i="9"/>
  <c r="C80" i="9"/>
  <c r="C45" i="9"/>
  <c r="C27" i="9"/>
  <c r="L26" i="9"/>
  <c r="C264" i="9"/>
  <c r="L75" i="9" l="1"/>
  <c r="C270" i="9"/>
  <c r="G51" i="9"/>
  <c r="G287" i="9" s="1"/>
  <c r="M51" i="9"/>
  <c r="C259" i="9"/>
  <c r="L52" i="9"/>
  <c r="L51" i="9" s="1"/>
  <c r="H51" i="9"/>
  <c r="H287" i="9" s="1"/>
  <c r="O75" i="9"/>
  <c r="O52" i="9" s="1"/>
  <c r="O51" i="9" s="1"/>
  <c r="O50" i="9" s="1"/>
  <c r="I230" i="9"/>
  <c r="I194" i="9" s="1"/>
  <c r="N51" i="9"/>
  <c r="N287" i="9" s="1"/>
  <c r="N286" i="9"/>
  <c r="L194" i="9"/>
  <c r="J51" i="9"/>
  <c r="E50" i="9"/>
  <c r="E287" i="9"/>
  <c r="K287" i="9"/>
  <c r="I51" i="9"/>
  <c r="I50" i="9" s="1"/>
  <c r="I287" i="9"/>
  <c r="J50" i="9"/>
  <c r="J287" i="9"/>
  <c r="N50" i="9"/>
  <c r="C26" i="9"/>
  <c r="L20" i="9"/>
  <c r="C20" i="9" s="1"/>
  <c r="C83" i="9"/>
  <c r="F230" i="9"/>
  <c r="C230" i="9" s="1"/>
  <c r="C231" i="9"/>
  <c r="C54" i="9"/>
  <c r="F53" i="9"/>
  <c r="C204" i="9"/>
  <c r="F195" i="9"/>
  <c r="C289" i="9"/>
  <c r="F288" i="9"/>
  <c r="C288" i="9" s="1"/>
  <c r="C269" i="9"/>
  <c r="M50" i="9"/>
  <c r="M287" i="9"/>
  <c r="C76" i="9"/>
  <c r="F75" i="9"/>
  <c r="C75" i="9" s="1"/>
  <c r="I286" i="9"/>
  <c r="L286" i="9"/>
  <c r="C174" i="9"/>
  <c r="F173" i="9"/>
  <c r="C173" i="9" s="1"/>
  <c r="D287" i="9"/>
  <c r="D50" i="9"/>
  <c r="C130" i="9"/>
  <c r="O286" i="9"/>
  <c r="G50" i="9" l="1"/>
  <c r="H50" i="9"/>
  <c r="L50" i="9"/>
  <c r="L287" i="9"/>
  <c r="O287" i="9"/>
  <c r="F52" i="9"/>
  <c r="C53" i="9"/>
  <c r="F286" i="9"/>
  <c r="C286" i="9" s="1"/>
  <c r="F194" i="9"/>
  <c r="C194" i="9" s="1"/>
  <c r="C195" i="9"/>
  <c r="F51" i="9" l="1"/>
  <c r="C52" i="9"/>
  <c r="F287" i="9" l="1"/>
  <c r="C287" i="9" s="1"/>
  <c r="C51" i="9"/>
  <c r="F50" i="9"/>
  <c r="C50" i="9" s="1"/>
  <c r="O298" i="8" l="1"/>
  <c r="L298" i="8"/>
  <c r="I298" i="8"/>
  <c r="F298" i="8"/>
  <c r="O297" i="8"/>
  <c r="L297" i="8"/>
  <c r="I297" i="8"/>
  <c r="F297" i="8"/>
  <c r="O296" i="8"/>
  <c r="L296" i="8"/>
  <c r="I296" i="8"/>
  <c r="F296" i="8"/>
  <c r="O295" i="8"/>
  <c r="L295" i="8"/>
  <c r="I295" i="8"/>
  <c r="F295" i="8"/>
  <c r="O294" i="8"/>
  <c r="L294" i="8"/>
  <c r="I294" i="8"/>
  <c r="F294" i="8"/>
  <c r="O293" i="8"/>
  <c r="L293" i="8"/>
  <c r="I293" i="8"/>
  <c r="F293" i="8"/>
  <c r="O292" i="8"/>
  <c r="L292" i="8"/>
  <c r="I292" i="8"/>
  <c r="F292" i="8"/>
  <c r="O291" i="8"/>
  <c r="L291" i="8"/>
  <c r="L290" i="8" s="1"/>
  <c r="I291" i="8"/>
  <c r="F291" i="8"/>
  <c r="O290" i="8"/>
  <c r="N290" i="8"/>
  <c r="M290" i="8"/>
  <c r="K290" i="8"/>
  <c r="J290" i="8"/>
  <c r="H290" i="8"/>
  <c r="G290" i="8"/>
  <c r="E290" i="8"/>
  <c r="D290" i="8"/>
  <c r="O285" i="8"/>
  <c r="L285" i="8"/>
  <c r="I285" i="8"/>
  <c r="F285" i="8"/>
  <c r="O284" i="8"/>
  <c r="O283" i="8" s="1"/>
  <c r="L284" i="8"/>
  <c r="L283" i="8" s="1"/>
  <c r="I284" i="8"/>
  <c r="F284" i="8"/>
  <c r="N283" i="8"/>
  <c r="M283" i="8"/>
  <c r="K283" i="8"/>
  <c r="J283" i="8"/>
  <c r="H283" i="8"/>
  <c r="G283" i="8"/>
  <c r="E283" i="8"/>
  <c r="D283" i="8"/>
  <c r="O282" i="8"/>
  <c r="O281" i="8" s="1"/>
  <c r="L282" i="8"/>
  <c r="I282" i="8"/>
  <c r="F282" i="8"/>
  <c r="F281" i="8" s="1"/>
  <c r="N281" i="8"/>
  <c r="M281" i="8"/>
  <c r="L281" i="8"/>
  <c r="K281" i="8"/>
  <c r="J281" i="8"/>
  <c r="H281" i="8"/>
  <c r="G281" i="8"/>
  <c r="E281" i="8"/>
  <c r="D281" i="8"/>
  <c r="O280" i="8"/>
  <c r="L280" i="8"/>
  <c r="I280" i="8"/>
  <c r="F280" i="8"/>
  <c r="O279" i="8"/>
  <c r="L279" i="8"/>
  <c r="I279" i="8"/>
  <c r="F279" i="8"/>
  <c r="O278" i="8"/>
  <c r="L278" i="8"/>
  <c r="I278" i="8"/>
  <c r="F278" i="8"/>
  <c r="O277" i="8"/>
  <c r="L277" i="8"/>
  <c r="I277" i="8"/>
  <c r="I276" i="8" s="1"/>
  <c r="F277" i="8"/>
  <c r="N276" i="8"/>
  <c r="M276" i="8"/>
  <c r="K276" i="8"/>
  <c r="J276" i="8"/>
  <c r="H276" i="8"/>
  <c r="G276" i="8"/>
  <c r="E276" i="8"/>
  <c r="D276" i="8"/>
  <c r="O275" i="8"/>
  <c r="L275" i="8"/>
  <c r="I275" i="8"/>
  <c r="F275" i="8"/>
  <c r="O274" i="8"/>
  <c r="L274" i="8"/>
  <c r="I274" i="8"/>
  <c r="F274" i="8"/>
  <c r="O273" i="8"/>
  <c r="L273" i="8"/>
  <c r="I273" i="8"/>
  <c r="I272" i="8" s="1"/>
  <c r="F273" i="8"/>
  <c r="N272" i="8"/>
  <c r="M272" i="8"/>
  <c r="K272" i="8"/>
  <c r="K270" i="8" s="1"/>
  <c r="K269" i="8" s="1"/>
  <c r="J272" i="8"/>
  <c r="J270" i="8" s="1"/>
  <c r="J269" i="8" s="1"/>
  <c r="H272" i="8"/>
  <c r="G272" i="8"/>
  <c r="E272" i="8"/>
  <c r="E270" i="8" s="1"/>
  <c r="D272" i="8"/>
  <c r="D270" i="8" s="1"/>
  <c r="O271" i="8"/>
  <c r="L271" i="8"/>
  <c r="I271" i="8"/>
  <c r="F271" i="8"/>
  <c r="O268" i="8"/>
  <c r="L268" i="8"/>
  <c r="I268" i="8"/>
  <c r="F268" i="8"/>
  <c r="O267" i="8"/>
  <c r="L267" i="8"/>
  <c r="I267" i="8"/>
  <c r="F267" i="8"/>
  <c r="O266" i="8"/>
  <c r="L266" i="8"/>
  <c r="I266" i="8"/>
  <c r="F266" i="8"/>
  <c r="O265" i="8"/>
  <c r="L265" i="8"/>
  <c r="I265" i="8"/>
  <c r="I264" i="8" s="1"/>
  <c r="F265" i="8"/>
  <c r="N264" i="8"/>
  <c r="M264" i="8"/>
  <c r="K264" i="8"/>
  <c r="J264" i="8"/>
  <c r="H264" i="8"/>
  <c r="G264" i="8"/>
  <c r="E264" i="8"/>
  <c r="D264" i="8"/>
  <c r="O263" i="8"/>
  <c r="L263" i="8"/>
  <c r="I263" i="8"/>
  <c r="F263" i="8"/>
  <c r="O262" i="8"/>
  <c r="L262" i="8"/>
  <c r="I262" i="8"/>
  <c r="F262" i="8"/>
  <c r="O261" i="8"/>
  <c r="L261" i="8"/>
  <c r="I261" i="8"/>
  <c r="F261" i="8"/>
  <c r="N260" i="8"/>
  <c r="M260" i="8"/>
  <c r="K260" i="8"/>
  <c r="K259" i="8" s="1"/>
  <c r="J260" i="8"/>
  <c r="H260" i="8"/>
  <c r="G260" i="8"/>
  <c r="G259" i="8" s="1"/>
  <c r="E260" i="8"/>
  <c r="E259" i="8" s="1"/>
  <c r="D260" i="8"/>
  <c r="D259" i="8" s="1"/>
  <c r="H259" i="8"/>
  <c r="O258" i="8"/>
  <c r="L258" i="8"/>
  <c r="I258" i="8"/>
  <c r="F258" i="8"/>
  <c r="O257" i="8"/>
  <c r="L257" i="8"/>
  <c r="I257" i="8"/>
  <c r="F257" i="8"/>
  <c r="O256" i="8"/>
  <c r="L256" i="8"/>
  <c r="I256" i="8"/>
  <c r="F256" i="8"/>
  <c r="O255" i="8"/>
  <c r="L255" i="8"/>
  <c r="I255" i="8"/>
  <c r="F255" i="8"/>
  <c r="O254" i="8"/>
  <c r="L254" i="8"/>
  <c r="I254" i="8"/>
  <c r="F254" i="8"/>
  <c r="O253" i="8"/>
  <c r="L253" i="8"/>
  <c r="I253" i="8"/>
  <c r="I252" i="8" s="1"/>
  <c r="I251" i="8" s="1"/>
  <c r="F253" i="8"/>
  <c r="N252" i="8"/>
  <c r="M252" i="8"/>
  <c r="M251" i="8" s="1"/>
  <c r="K252" i="8"/>
  <c r="K251" i="8" s="1"/>
  <c r="J252" i="8"/>
  <c r="H252" i="8"/>
  <c r="H251" i="8" s="1"/>
  <c r="G252" i="8"/>
  <c r="G251" i="8" s="1"/>
  <c r="E252" i="8"/>
  <c r="E251" i="8" s="1"/>
  <c r="D252" i="8"/>
  <c r="D251" i="8" s="1"/>
  <c r="N251" i="8"/>
  <c r="J251" i="8"/>
  <c r="O250" i="8"/>
  <c r="L250" i="8"/>
  <c r="I250" i="8"/>
  <c r="F250" i="8"/>
  <c r="O249" i="8"/>
  <c r="L249" i="8"/>
  <c r="I249" i="8"/>
  <c r="F249" i="8"/>
  <c r="O248" i="8"/>
  <c r="L248" i="8"/>
  <c r="I248" i="8"/>
  <c r="F248" i="8"/>
  <c r="O247" i="8"/>
  <c r="L247" i="8"/>
  <c r="L246" i="8" s="1"/>
  <c r="I247" i="8"/>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O238" i="8" s="1"/>
  <c r="L239" i="8"/>
  <c r="I239" i="8"/>
  <c r="F239" i="8"/>
  <c r="N238" i="8"/>
  <c r="M238" i="8"/>
  <c r="K238" i="8"/>
  <c r="J238" i="8"/>
  <c r="H238" i="8"/>
  <c r="G238" i="8"/>
  <c r="E238" i="8"/>
  <c r="D238" i="8"/>
  <c r="O237" i="8"/>
  <c r="L237" i="8"/>
  <c r="I237" i="8"/>
  <c r="F237" i="8"/>
  <c r="O236" i="8"/>
  <c r="L236" i="8"/>
  <c r="L235" i="8" s="1"/>
  <c r="I236" i="8"/>
  <c r="I235" i="8" s="1"/>
  <c r="F236" i="8"/>
  <c r="O235" i="8"/>
  <c r="N235" i="8"/>
  <c r="M235" i="8"/>
  <c r="K235" i="8"/>
  <c r="J235" i="8"/>
  <c r="H235" i="8"/>
  <c r="G235" i="8"/>
  <c r="E235" i="8"/>
  <c r="E231" i="8" s="1"/>
  <c r="D235" i="8"/>
  <c r="O234" i="8"/>
  <c r="O233" i="8" s="1"/>
  <c r="L234" i="8"/>
  <c r="L233" i="8" s="1"/>
  <c r="I234" i="8"/>
  <c r="I233" i="8" s="1"/>
  <c r="F234" i="8"/>
  <c r="N233" i="8"/>
  <c r="M233" i="8"/>
  <c r="K233" i="8"/>
  <c r="J233" i="8"/>
  <c r="H233" i="8"/>
  <c r="G233" i="8"/>
  <c r="F233" i="8"/>
  <c r="E233" i="8"/>
  <c r="D233" i="8"/>
  <c r="O232" i="8"/>
  <c r="L232" i="8"/>
  <c r="I232" i="8"/>
  <c r="F232" i="8"/>
  <c r="O229" i="8"/>
  <c r="L229" i="8"/>
  <c r="I229" i="8"/>
  <c r="F229" i="8"/>
  <c r="O228" i="8"/>
  <c r="L228" i="8"/>
  <c r="L227" i="8" s="1"/>
  <c r="I228" i="8"/>
  <c r="I227" i="8" s="1"/>
  <c r="F228" i="8"/>
  <c r="O227" i="8"/>
  <c r="N227" i="8"/>
  <c r="M227" i="8"/>
  <c r="K227" i="8"/>
  <c r="J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L205" i="8" s="1"/>
  <c r="I206" i="8"/>
  <c r="F206" i="8"/>
  <c r="N205" i="8"/>
  <c r="M205" i="8"/>
  <c r="K205" i="8"/>
  <c r="K204" i="8" s="1"/>
  <c r="J205" i="8"/>
  <c r="H205" i="8"/>
  <c r="H204" i="8" s="1"/>
  <c r="G205" i="8"/>
  <c r="E205" i="8"/>
  <c r="E204" i="8" s="1"/>
  <c r="D205" i="8"/>
  <c r="O203" i="8"/>
  <c r="L203" i="8"/>
  <c r="I203" i="8"/>
  <c r="F203" i="8"/>
  <c r="O202" i="8"/>
  <c r="L202" i="8"/>
  <c r="I202" i="8"/>
  <c r="F202" i="8"/>
  <c r="O201" i="8"/>
  <c r="L201" i="8"/>
  <c r="I201" i="8"/>
  <c r="F201" i="8"/>
  <c r="O200" i="8"/>
  <c r="L200" i="8"/>
  <c r="I200" i="8"/>
  <c r="F200" i="8"/>
  <c r="O199" i="8"/>
  <c r="O198" i="8" s="1"/>
  <c r="L199" i="8"/>
  <c r="L198" i="8" s="1"/>
  <c r="I199" i="8"/>
  <c r="F199" i="8"/>
  <c r="F198" i="8" s="1"/>
  <c r="N198" i="8"/>
  <c r="N196" i="8" s="1"/>
  <c r="M198" i="8"/>
  <c r="K198" i="8"/>
  <c r="K196" i="8" s="1"/>
  <c r="J198" i="8"/>
  <c r="J196" i="8" s="1"/>
  <c r="H198" i="8"/>
  <c r="H196" i="8" s="1"/>
  <c r="G198" i="8"/>
  <c r="G196" i="8" s="1"/>
  <c r="E198" i="8"/>
  <c r="E196" i="8" s="1"/>
  <c r="D198" i="8"/>
  <c r="D196" i="8" s="1"/>
  <c r="O197" i="8"/>
  <c r="L197" i="8"/>
  <c r="I197" i="8"/>
  <c r="F197" i="8"/>
  <c r="M196" i="8"/>
  <c r="O193" i="8"/>
  <c r="O192" i="8" s="1"/>
  <c r="O191" i="8" s="1"/>
  <c r="L193" i="8"/>
  <c r="L192" i="8" s="1"/>
  <c r="L191" i="8" s="1"/>
  <c r="I193" i="8"/>
  <c r="I192" i="8" s="1"/>
  <c r="I191" i="8" s="1"/>
  <c r="F193" i="8"/>
  <c r="N192" i="8"/>
  <c r="M192" i="8"/>
  <c r="M191" i="8" s="1"/>
  <c r="K192" i="8"/>
  <c r="K191" i="8" s="1"/>
  <c r="J192" i="8"/>
  <c r="J191" i="8" s="1"/>
  <c r="H192" i="8"/>
  <c r="H191" i="8" s="1"/>
  <c r="G192" i="8"/>
  <c r="G191" i="8" s="1"/>
  <c r="E192" i="8"/>
  <c r="E191" i="8" s="1"/>
  <c r="D192" i="8"/>
  <c r="N191" i="8"/>
  <c r="D191" i="8"/>
  <c r="O190" i="8"/>
  <c r="L190" i="8"/>
  <c r="I190" i="8"/>
  <c r="F190" i="8"/>
  <c r="O189" i="8"/>
  <c r="L189" i="8"/>
  <c r="I189" i="8"/>
  <c r="I188" i="8" s="1"/>
  <c r="F189" i="8"/>
  <c r="N188" i="8"/>
  <c r="M188" i="8"/>
  <c r="K188" i="8"/>
  <c r="J188" i="8"/>
  <c r="H188" i="8"/>
  <c r="G188" i="8"/>
  <c r="E188" i="8"/>
  <c r="D188" i="8"/>
  <c r="D187" i="8" s="1"/>
  <c r="O186" i="8"/>
  <c r="L186" i="8"/>
  <c r="I186" i="8"/>
  <c r="F186" i="8"/>
  <c r="O185" i="8"/>
  <c r="L185" i="8"/>
  <c r="I185" i="8"/>
  <c r="I184" i="8" s="1"/>
  <c r="F185" i="8"/>
  <c r="N184" i="8"/>
  <c r="M184" i="8"/>
  <c r="L184" i="8"/>
  <c r="K184" i="8"/>
  <c r="J184" i="8"/>
  <c r="H184" i="8"/>
  <c r="G184" i="8"/>
  <c r="E184" i="8"/>
  <c r="D184" i="8"/>
  <c r="O183" i="8"/>
  <c r="L183" i="8"/>
  <c r="I183" i="8"/>
  <c r="F183" i="8"/>
  <c r="O182" i="8"/>
  <c r="L182" i="8"/>
  <c r="I182" i="8"/>
  <c r="F182" i="8"/>
  <c r="O181" i="8"/>
  <c r="L181" i="8"/>
  <c r="I181" i="8"/>
  <c r="F181" i="8"/>
  <c r="O180" i="8"/>
  <c r="L180" i="8"/>
  <c r="I180" i="8"/>
  <c r="F180" i="8"/>
  <c r="N179" i="8"/>
  <c r="M179" i="8"/>
  <c r="K179" i="8"/>
  <c r="J179" i="8"/>
  <c r="H179" i="8"/>
  <c r="G179" i="8"/>
  <c r="E179" i="8"/>
  <c r="D179" i="8"/>
  <c r="O178" i="8"/>
  <c r="L178" i="8"/>
  <c r="I178" i="8"/>
  <c r="F178" i="8"/>
  <c r="O177" i="8"/>
  <c r="L177" i="8"/>
  <c r="I177" i="8"/>
  <c r="C177" i="8" s="1"/>
  <c r="F177" i="8"/>
  <c r="O176" i="8"/>
  <c r="L176" i="8"/>
  <c r="I176" i="8"/>
  <c r="F176" i="8"/>
  <c r="N175" i="8"/>
  <c r="M175" i="8"/>
  <c r="K175" i="8"/>
  <c r="K174" i="8" s="1"/>
  <c r="J175" i="8"/>
  <c r="J174" i="8" s="1"/>
  <c r="H175" i="8"/>
  <c r="G175" i="8"/>
  <c r="E175" i="8"/>
  <c r="D175" i="8"/>
  <c r="D174" i="8" s="1"/>
  <c r="D173" i="8" s="1"/>
  <c r="O172" i="8"/>
  <c r="L172" i="8"/>
  <c r="I172" i="8"/>
  <c r="F172" i="8"/>
  <c r="O171" i="8"/>
  <c r="L171" i="8"/>
  <c r="I171" i="8"/>
  <c r="F171" i="8"/>
  <c r="O170" i="8"/>
  <c r="L170" i="8"/>
  <c r="I170" i="8"/>
  <c r="F170" i="8"/>
  <c r="O169" i="8"/>
  <c r="L169" i="8"/>
  <c r="I169" i="8"/>
  <c r="F169" i="8"/>
  <c r="O168" i="8"/>
  <c r="L168" i="8"/>
  <c r="I168" i="8"/>
  <c r="F168" i="8"/>
  <c r="O167" i="8"/>
  <c r="L167" i="8"/>
  <c r="I167" i="8"/>
  <c r="I166" i="8" s="1"/>
  <c r="I165" i="8" s="1"/>
  <c r="F167" i="8"/>
  <c r="F166" i="8" s="1"/>
  <c r="N166" i="8"/>
  <c r="N165" i="8" s="1"/>
  <c r="M166" i="8"/>
  <c r="M165" i="8" s="1"/>
  <c r="K166" i="8"/>
  <c r="K165" i="8" s="1"/>
  <c r="J166" i="8"/>
  <c r="J165" i="8" s="1"/>
  <c r="H166" i="8"/>
  <c r="H165" i="8" s="1"/>
  <c r="G166" i="8"/>
  <c r="E166" i="8"/>
  <c r="E165" i="8" s="1"/>
  <c r="D166" i="8"/>
  <c r="G165" i="8"/>
  <c r="D165" i="8"/>
  <c r="O164" i="8"/>
  <c r="L164" i="8"/>
  <c r="I164" i="8"/>
  <c r="F164" i="8"/>
  <c r="O163" i="8"/>
  <c r="L163" i="8"/>
  <c r="I163" i="8"/>
  <c r="F163" i="8"/>
  <c r="O162" i="8"/>
  <c r="L162" i="8"/>
  <c r="I162" i="8"/>
  <c r="F162" i="8"/>
  <c r="O161" i="8"/>
  <c r="O160" i="8" s="1"/>
  <c r="L161" i="8"/>
  <c r="I161" i="8"/>
  <c r="F161" i="8"/>
  <c r="F160" i="8" s="1"/>
  <c r="N160" i="8"/>
  <c r="M160" i="8"/>
  <c r="K160" i="8"/>
  <c r="J160" i="8"/>
  <c r="H160" i="8"/>
  <c r="G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L145" i="8"/>
  <c r="L144" i="8" s="1"/>
  <c r="I145" i="8"/>
  <c r="F145" i="8"/>
  <c r="N144" i="8"/>
  <c r="M144" i="8"/>
  <c r="K144" i="8"/>
  <c r="J144" i="8"/>
  <c r="H144" i="8"/>
  <c r="G144" i="8"/>
  <c r="E144" i="8"/>
  <c r="D144" i="8"/>
  <c r="O143" i="8"/>
  <c r="L143" i="8"/>
  <c r="I143" i="8"/>
  <c r="F143" i="8"/>
  <c r="O142" i="8"/>
  <c r="L142" i="8"/>
  <c r="L141" i="8" s="1"/>
  <c r="I142" i="8"/>
  <c r="I141" i="8" s="1"/>
  <c r="F142" i="8"/>
  <c r="O141" i="8"/>
  <c r="N141" i="8"/>
  <c r="M141" i="8"/>
  <c r="K141" i="8"/>
  <c r="J141" i="8"/>
  <c r="H141" i="8"/>
  <c r="G141" i="8"/>
  <c r="F141" i="8"/>
  <c r="E141" i="8"/>
  <c r="D141" i="8"/>
  <c r="O140" i="8"/>
  <c r="L140" i="8"/>
  <c r="I140" i="8"/>
  <c r="F140" i="8"/>
  <c r="O139" i="8"/>
  <c r="L139" i="8"/>
  <c r="I139" i="8"/>
  <c r="F139" i="8"/>
  <c r="O138" i="8"/>
  <c r="L138" i="8"/>
  <c r="I138" i="8"/>
  <c r="F138" i="8"/>
  <c r="O137" i="8"/>
  <c r="O136" i="8" s="1"/>
  <c r="L137" i="8"/>
  <c r="L136" i="8" s="1"/>
  <c r="I137" i="8"/>
  <c r="F137" i="8"/>
  <c r="F136" i="8" s="1"/>
  <c r="N136" i="8"/>
  <c r="M136" i="8"/>
  <c r="K136" i="8"/>
  <c r="J136" i="8"/>
  <c r="H136" i="8"/>
  <c r="G136" i="8"/>
  <c r="E136" i="8"/>
  <c r="D136" i="8"/>
  <c r="O135" i="8"/>
  <c r="L135" i="8"/>
  <c r="I135" i="8"/>
  <c r="F135" i="8"/>
  <c r="O134" i="8"/>
  <c r="L134" i="8"/>
  <c r="I134" i="8"/>
  <c r="F134" i="8"/>
  <c r="O133" i="8"/>
  <c r="L133" i="8"/>
  <c r="I133" i="8"/>
  <c r="F133" i="8"/>
  <c r="O132" i="8"/>
  <c r="L132" i="8"/>
  <c r="I132" i="8"/>
  <c r="F132" i="8"/>
  <c r="N131" i="8"/>
  <c r="M131" i="8"/>
  <c r="K131" i="8"/>
  <c r="J131" i="8"/>
  <c r="H131" i="8"/>
  <c r="G131" i="8"/>
  <c r="E131" i="8"/>
  <c r="D131" i="8"/>
  <c r="O129" i="8"/>
  <c r="O128" i="8" s="1"/>
  <c r="L129" i="8"/>
  <c r="L128" i="8" s="1"/>
  <c r="I129" i="8"/>
  <c r="I128" i="8" s="1"/>
  <c r="F129" i="8"/>
  <c r="F128" i="8" s="1"/>
  <c r="N128" i="8"/>
  <c r="M128" i="8"/>
  <c r="K128" i="8"/>
  <c r="J128" i="8"/>
  <c r="H128" i="8"/>
  <c r="G128" i="8"/>
  <c r="E128" i="8"/>
  <c r="D128" i="8"/>
  <c r="O127" i="8"/>
  <c r="L127" i="8"/>
  <c r="I127" i="8"/>
  <c r="F127" i="8"/>
  <c r="O126" i="8"/>
  <c r="L126" i="8"/>
  <c r="I126" i="8"/>
  <c r="F126" i="8"/>
  <c r="O125" i="8"/>
  <c r="L125" i="8"/>
  <c r="I125" i="8"/>
  <c r="F125" i="8"/>
  <c r="O124" i="8"/>
  <c r="L124" i="8"/>
  <c r="I124" i="8"/>
  <c r="F124" i="8"/>
  <c r="O123" i="8"/>
  <c r="L123" i="8"/>
  <c r="L122" i="8" s="1"/>
  <c r="I123" i="8"/>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L117" i="8"/>
  <c r="I117" i="8"/>
  <c r="F117" i="8"/>
  <c r="N116" i="8"/>
  <c r="M116" i="8"/>
  <c r="K116" i="8"/>
  <c r="J116" i="8"/>
  <c r="H116" i="8"/>
  <c r="G116" i="8"/>
  <c r="E116" i="8"/>
  <c r="D116" i="8"/>
  <c r="O115" i="8"/>
  <c r="L115" i="8"/>
  <c r="I115" i="8"/>
  <c r="F115" i="8"/>
  <c r="O114" i="8"/>
  <c r="L114" i="8"/>
  <c r="I114" i="8"/>
  <c r="F114" i="8"/>
  <c r="O113" i="8"/>
  <c r="O112" i="8" s="1"/>
  <c r="L113" i="8"/>
  <c r="L112" i="8" s="1"/>
  <c r="I113" i="8"/>
  <c r="F113" i="8"/>
  <c r="F112" i="8" s="1"/>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I96" i="8"/>
  <c r="F96" i="8"/>
  <c r="N95" i="8"/>
  <c r="M95" i="8"/>
  <c r="L95" i="8"/>
  <c r="K95" i="8"/>
  <c r="J95" i="8"/>
  <c r="H95" i="8"/>
  <c r="G95" i="8"/>
  <c r="E95" i="8"/>
  <c r="D95" i="8"/>
  <c r="O94" i="8"/>
  <c r="L94" i="8"/>
  <c r="I94" i="8"/>
  <c r="F94" i="8"/>
  <c r="O93" i="8"/>
  <c r="L93" i="8"/>
  <c r="I93" i="8"/>
  <c r="F93" i="8"/>
  <c r="O92" i="8"/>
  <c r="L92" i="8"/>
  <c r="I92" i="8"/>
  <c r="F92" i="8"/>
  <c r="O91" i="8"/>
  <c r="L91" i="8"/>
  <c r="I91" i="8"/>
  <c r="F91" i="8"/>
  <c r="O90" i="8"/>
  <c r="L90" i="8"/>
  <c r="I90" i="8"/>
  <c r="F90" i="8"/>
  <c r="N89" i="8"/>
  <c r="M89" i="8"/>
  <c r="K89" i="8"/>
  <c r="J89" i="8"/>
  <c r="H89" i="8"/>
  <c r="G89" i="8"/>
  <c r="E89" i="8"/>
  <c r="D89" i="8"/>
  <c r="O88" i="8"/>
  <c r="L88" i="8"/>
  <c r="I88" i="8"/>
  <c r="F88" i="8"/>
  <c r="O87" i="8"/>
  <c r="L87" i="8"/>
  <c r="I87" i="8"/>
  <c r="F87" i="8"/>
  <c r="O86" i="8"/>
  <c r="L86" i="8"/>
  <c r="I86" i="8"/>
  <c r="F86" i="8"/>
  <c r="O85" i="8"/>
  <c r="O84" i="8" s="1"/>
  <c r="L85" i="8"/>
  <c r="L84" i="8" s="1"/>
  <c r="I85" i="8"/>
  <c r="F85" i="8"/>
  <c r="N84" i="8"/>
  <c r="M84" i="8"/>
  <c r="K84" i="8"/>
  <c r="J84" i="8"/>
  <c r="H84" i="8"/>
  <c r="G84" i="8"/>
  <c r="E84" i="8"/>
  <c r="D84" i="8"/>
  <c r="O82" i="8"/>
  <c r="L82" i="8"/>
  <c r="I82" i="8"/>
  <c r="F82" i="8"/>
  <c r="O81" i="8"/>
  <c r="O80" i="8" s="1"/>
  <c r="L81" i="8"/>
  <c r="L80" i="8" s="1"/>
  <c r="I81" i="8"/>
  <c r="F81" i="8"/>
  <c r="N80" i="8"/>
  <c r="M80" i="8"/>
  <c r="K80" i="8"/>
  <c r="J80" i="8"/>
  <c r="H80" i="8"/>
  <c r="G80" i="8"/>
  <c r="E80" i="8"/>
  <c r="D80" i="8"/>
  <c r="O79" i="8"/>
  <c r="L79" i="8"/>
  <c r="I79" i="8"/>
  <c r="F79" i="8"/>
  <c r="O78" i="8"/>
  <c r="L78" i="8"/>
  <c r="L77" i="8" s="1"/>
  <c r="I78" i="8"/>
  <c r="I77" i="8" s="1"/>
  <c r="F78" i="8"/>
  <c r="O77" i="8"/>
  <c r="O76" i="8" s="1"/>
  <c r="N77" i="8"/>
  <c r="M77" i="8"/>
  <c r="K77" i="8"/>
  <c r="K76" i="8" s="1"/>
  <c r="J77" i="8"/>
  <c r="H77" i="8"/>
  <c r="G77" i="8"/>
  <c r="F77" i="8"/>
  <c r="E77" i="8"/>
  <c r="D77" i="8"/>
  <c r="D76" i="8" s="1"/>
  <c r="O74" i="8"/>
  <c r="L74" i="8"/>
  <c r="I74" i="8"/>
  <c r="F74" i="8"/>
  <c r="O73" i="8"/>
  <c r="L73" i="8"/>
  <c r="I73" i="8"/>
  <c r="F73" i="8"/>
  <c r="O72" i="8"/>
  <c r="L72" i="8"/>
  <c r="I72" i="8"/>
  <c r="F72" i="8"/>
  <c r="O71" i="8"/>
  <c r="L71" i="8"/>
  <c r="I71" i="8"/>
  <c r="F71" i="8"/>
  <c r="O70" i="8"/>
  <c r="L70" i="8"/>
  <c r="I70" i="8"/>
  <c r="F70" i="8"/>
  <c r="F69" i="8" s="1"/>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I59" i="8"/>
  <c r="F59" i="8"/>
  <c r="N58" i="8"/>
  <c r="M58" i="8"/>
  <c r="K58" i="8"/>
  <c r="J58" i="8"/>
  <c r="H58" i="8"/>
  <c r="G58" i="8"/>
  <c r="E58" i="8"/>
  <c r="D58" i="8"/>
  <c r="O57" i="8"/>
  <c r="L57" i="8"/>
  <c r="I57" i="8"/>
  <c r="F57" i="8"/>
  <c r="O56" i="8"/>
  <c r="L56" i="8"/>
  <c r="I56" i="8"/>
  <c r="I55" i="8" s="1"/>
  <c r="F56" i="8"/>
  <c r="N55" i="8"/>
  <c r="N54" i="8" s="1"/>
  <c r="N53" i="8" s="1"/>
  <c r="M55" i="8"/>
  <c r="K55" i="8"/>
  <c r="K54" i="8" s="1"/>
  <c r="J55" i="8"/>
  <c r="H55" i="8"/>
  <c r="G55" i="8"/>
  <c r="E55" i="8"/>
  <c r="E54" i="8" s="1"/>
  <c r="D55" i="8"/>
  <c r="D54" i="8" s="1"/>
  <c r="O47" i="8"/>
  <c r="C47" i="8" s="1"/>
  <c r="O46" i="8"/>
  <c r="C46" i="8" s="1"/>
  <c r="N45" i="8"/>
  <c r="M45" i="8"/>
  <c r="L44" i="8"/>
  <c r="L43" i="8" s="1"/>
  <c r="I44" i="8"/>
  <c r="I43" i="8" s="1"/>
  <c r="F44" i="8"/>
  <c r="F43" i="8" s="1"/>
  <c r="K43" i="8"/>
  <c r="J43" i="8"/>
  <c r="H43" i="8"/>
  <c r="G43" i="8"/>
  <c r="E43" i="8"/>
  <c r="D43" i="8"/>
  <c r="F42" i="8"/>
  <c r="C42" i="8" s="1"/>
  <c r="E41" i="8"/>
  <c r="D41" i="8"/>
  <c r="L40" i="8"/>
  <c r="C40" i="8" s="1"/>
  <c r="L39" i="8"/>
  <c r="C39" i="8" s="1"/>
  <c r="L38" i="8"/>
  <c r="C38" i="8" s="1"/>
  <c r="L37" i="8"/>
  <c r="C37" i="8" s="1"/>
  <c r="K36" i="8"/>
  <c r="J36" i="8"/>
  <c r="L35" i="8"/>
  <c r="C35" i="8" s="1"/>
  <c r="L34" i="8"/>
  <c r="C34" i="8" s="1"/>
  <c r="K33" i="8"/>
  <c r="J33" i="8"/>
  <c r="L32" i="8"/>
  <c r="K31" i="8"/>
  <c r="J31" i="8"/>
  <c r="L30" i="8"/>
  <c r="C30" i="8" s="1"/>
  <c r="L29" i="8"/>
  <c r="C29" i="8" s="1"/>
  <c r="L28" i="8"/>
  <c r="C28" i="8" s="1"/>
  <c r="K27" i="8"/>
  <c r="J27" i="8"/>
  <c r="F25" i="8"/>
  <c r="C25" i="8" s="1"/>
  <c r="I24" i="8"/>
  <c r="F24" i="8"/>
  <c r="O23" i="8"/>
  <c r="L23" i="8"/>
  <c r="I23" i="8"/>
  <c r="F23" i="8"/>
  <c r="O22" i="8"/>
  <c r="O21" i="8" s="1"/>
  <c r="L22" i="8"/>
  <c r="L21" i="8" s="1"/>
  <c r="I22" i="8"/>
  <c r="F22" i="8"/>
  <c r="F21" i="8" s="1"/>
  <c r="N21" i="8"/>
  <c r="M21" i="8"/>
  <c r="M289" i="8" s="1"/>
  <c r="M288" i="8" s="1"/>
  <c r="K21" i="8"/>
  <c r="J21" i="8"/>
  <c r="H21" i="8"/>
  <c r="H289" i="8" s="1"/>
  <c r="G21" i="8"/>
  <c r="G289" i="8" s="1"/>
  <c r="G288" i="8" s="1"/>
  <c r="E21" i="8"/>
  <c r="D21" i="8"/>
  <c r="D289" i="8" s="1"/>
  <c r="D288" i="8" s="1"/>
  <c r="C98" i="8" l="1"/>
  <c r="C274" i="8"/>
  <c r="C282" i="8"/>
  <c r="C294" i="8"/>
  <c r="C298" i="8"/>
  <c r="O276" i="8"/>
  <c r="C57" i="8"/>
  <c r="C133" i="8"/>
  <c r="C169" i="8"/>
  <c r="K187" i="8"/>
  <c r="J259" i="8"/>
  <c r="H76" i="8"/>
  <c r="C117" i="8"/>
  <c r="G174" i="8"/>
  <c r="G173" i="8" s="1"/>
  <c r="I260" i="8"/>
  <c r="H270" i="8"/>
  <c r="C153" i="8"/>
  <c r="M231" i="8"/>
  <c r="I283" i="8"/>
  <c r="O55" i="8"/>
  <c r="G204" i="8"/>
  <c r="G195" i="8" s="1"/>
  <c r="O272" i="8"/>
  <c r="O270" i="8" s="1"/>
  <c r="O269" i="8" s="1"/>
  <c r="C72" i="8"/>
  <c r="C105" i="8"/>
  <c r="C109" i="8"/>
  <c r="J130" i="8"/>
  <c r="N130" i="8"/>
  <c r="J173" i="8"/>
  <c r="G187" i="8"/>
  <c r="J231" i="8"/>
  <c r="J230" i="8" s="1"/>
  <c r="C234" i="8"/>
  <c r="C256" i="8"/>
  <c r="G270" i="8"/>
  <c r="G269" i="8" s="1"/>
  <c r="C81" i="8"/>
  <c r="C149" i="8"/>
  <c r="L179" i="8"/>
  <c r="O246" i="8"/>
  <c r="O231" i="8" s="1"/>
  <c r="C266" i="8"/>
  <c r="C278" i="8"/>
  <c r="I281" i="8"/>
  <c r="C295" i="8"/>
  <c r="M83" i="8"/>
  <c r="D53" i="8"/>
  <c r="C61" i="8"/>
  <c r="C65" i="8"/>
  <c r="C85" i="8"/>
  <c r="C168" i="8"/>
  <c r="I175" i="8"/>
  <c r="C181" i="8"/>
  <c r="C214" i="8"/>
  <c r="G20" i="8"/>
  <c r="C24" i="8"/>
  <c r="O45" i="8"/>
  <c r="C45" i="8" s="1"/>
  <c r="H54" i="8"/>
  <c r="H53" i="8" s="1"/>
  <c r="L55" i="8"/>
  <c r="C63" i="8"/>
  <c r="M76" i="8"/>
  <c r="E76" i="8"/>
  <c r="C93" i="8"/>
  <c r="C121" i="8"/>
  <c r="C125" i="8"/>
  <c r="C157" i="8"/>
  <c r="E174" i="8"/>
  <c r="E173" i="8" s="1"/>
  <c r="N174" i="8"/>
  <c r="N173" i="8" s="1"/>
  <c r="L188" i="8"/>
  <c r="L187" i="8" s="1"/>
  <c r="C202" i="8"/>
  <c r="C206" i="8"/>
  <c r="C210" i="8"/>
  <c r="C211" i="8"/>
  <c r="C212" i="8"/>
  <c r="C213" i="8"/>
  <c r="C218" i="8"/>
  <c r="C226" i="8"/>
  <c r="H231" i="8"/>
  <c r="H230" i="8" s="1"/>
  <c r="C237" i="8"/>
  <c r="C242" i="8"/>
  <c r="O260" i="8"/>
  <c r="E53" i="8"/>
  <c r="O184" i="8"/>
  <c r="H195" i="8"/>
  <c r="L216" i="8"/>
  <c r="L204" i="8" s="1"/>
  <c r="E289" i="8"/>
  <c r="E288" i="8" s="1"/>
  <c r="C115" i="8"/>
  <c r="C145" i="8"/>
  <c r="K173" i="8"/>
  <c r="M20" i="8"/>
  <c r="L27" i="8"/>
  <c r="C27" i="8" s="1"/>
  <c r="J26" i="8"/>
  <c r="K26" i="8"/>
  <c r="K20" i="8" s="1"/>
  <c r="L76" i="8"/>
  <c r="C101" i="8"/>
  <c r="C126" i="8"/>
  <c r="C138" i="8"/>
  <c r="H187" i="8"/>
  <c r="N187" i="8"/>
  <c r="C222" i="8"/>
  <c r="C223" i="8"/>
  <c r="N231" i="8"/>
  <c r="C250" i="8"/>
  <c r="C254" i="8"/>
  <c r="C258" i="8"/>
  <c r="C262" i="8"/>
  <c r="C263" i="8"/>
  <c r="N259" i="8"/>
  <c r="N270" i="8"/>
  <c r="N269" i="8" s="1"/>
  <c r="L272" i="8"/>
  <c r="O289" i="8"/>
  <c r="C186" i="8"/>
  <c r="K289" i="8"/>
  <c r="K288" i="8" s="1"/>
  <c r="C23" i="8"/>
  <c r="G54" i="8"/>
  <c r="G53" i="8" s="1"/>
  <c r="L58" i="8"/>
  <c r="L54" i="8" s="1"/>
  <c r="K53" i="8"/>
  <c r="N76" i="8"/>
  <c r="F80" i="8"/>
  <c r="C88" i="8"/>
  <c r="C92" i="8"/>
  <c r="O89" i="8"/>
  <c r="H83" i="8"/>
  <c r="C102" i="8"/>
  <c r="E83" i="8"/>
  <c r="C108" i="8"/>
  <c r="F116" i="8"/>
  <c r="C119" i="8"/>
  <c r="C120" i="8"/>
  <c r="C129" i="8"/>
  <c r="E130" i="8"/>
  <c r="C143" i="8"/>
  <c r="C150" i="8"/>
  <c r="C156" i="8"/>
  <c r="L160" i="8"/>
  <c r="C171" i="8"/>
  <c r="C172" i="8"/>
  <c r="C190" i="8"/>
  <c r="O188" i="8"/>
  <c r="O187" i="8" s="1"/>
  <c r="J187" i="8"/>
  <c r="K195" i="8"/>
  <c r="C199" i="8"/>
  <c r="C201" i="8"/>
  <c r="D204" i="8"/>
  <c r="D195" i="8" s="1"/>
  <c r="J204" i="8"/>
  <c r="J195" i="8" s="1"/>
  <c r="L252" i="8"/>
  <c r="L251" i="8" s="1"/>
  <c r="O264" i="8"/>
  <c r="C285" i="8"/>
  <c r="I205" i="8"/>
  <c r="N204" i="8"/>
  <c r="N195" i="8" s="1"/>
  <c r="L264" i="8"/>
  <c r="L289" i="8"/>
  <c r="L288" i="8" s="1"/>
  <c r="M54" i="8"/>
  <c r="M53" i="8" s="1"/>
  <c r="J54" i="8"/>
  <c r="J53" i="8" s="1"/>
  <c r="C60" i="8"/>
  <c r="J76" i="8"/>
  <c r="G76" i="8"/>
  <c r="C97" i="8"/>
  <c r="C106" i="8"/>
  <c r="I103" i="8"/>
  <c r="C111" i="8"/>
  <c r="C123" i="8"/>
  <c r="C124" i="8"/>
  <c r="C134" i="8"/>
  <c r="I131" i="8"/>
  <c r="K130" i="8"/>
  <c r="C137" i="8"/>
  <c r="C154" i="8"/>
  <c r="I151" i="8"/>
  <c r="C159" i="8"/>
  <c r="C161" i="8"/>
  <c r="H174" i="8"/>
  <c r="H173" i="8" s="1"/>
  <c r="C178" i="8"/>
  <c r="C203" i="8"/>
  <c r="C219" i="8"/>
  <c r="C221" i="8"/>
  <c r="C229" i="8"/>
  <c r="C232" i="8"/>
  <c r="D231" i="8"/>
  <c r="D230" i="8" s="1"/>
  <c r="C245" i="8"/>
  <c r="C247" i="8"/>
  <c r="O252" i="8"/>
  <c r="O251" i="8" s="1"/>
  <c r="L260" i="8"/>
  <c r="I270" i="8"/>
  <c r="M270" i="8"/>
  <c r="M269" i="8" s="1"/>
  <c r="E20" i="8"/>
  <c r="H288" i="8"/>
  <c r="F41" i="8"/>
  <c r="C41" i="8" s="1"/>
  <c r="F58" i="8"/>
  <c r="C62" i="8"/>
  <c r="C64" i="8"/>
  <c r="O69" i="8"/>
  <c r="O67" i="8" s="1"/>
  <c r="C78" i="8"/>
  <c r="C79" i="8"/>
  <c r="I80" i="8"/>
  <c r="I76" i="8" s="1"/>
  <c r="D83" i="8"/>
  <c r="C94" i="8"/>
  <c r="F95" i="8"/>
  <c r="C100" i="8"/>
  <c r="C113" i="8"/>
  <c r="L116" i="8"/>
  <c r="L131" i="8"/>
  <c r="G130" i="8"/>
  <c r="C140" i="8"/>
  <c r="C141" i="8"/>
  <c r="F144" i="8"/>
  <c r="C147" i="8"/>
  <c r="C148" i="8"/>
  <c r="C163" i="8"/>
  <c r="C164" i="8"/>
  <c r="O166" i="8"/>
  <c r="O165" i="8" s="1"/>
  <c r="L175" i="8"/>
  <c r="C182" i="8"/>
  <c r="I179" i="8"/>
  <c r="L196" i="8"/>
  <c r="C207" i="8"/>
  <c r="M204" i="8"/>
  <c r="M195" i="8" s="1"/>
  <c r="I216" i="8"/>
  <c r="C224" i="8"/>
  <c r="C225" i="8"/>
  <c r="C244" i="8"/>
  <c r="C257" i="8"/>
  <c r="E269" i="8"/>
  <c r="C275" i="8"/>
  <c r="C280" i="8"/>
  <c r="D269" i="8"/>
  <c r="H269" i="8"/>
  <c r="C281" i="8"/>
  <c r="I58" i="8"/>
  <c r="C59" i="8"/>
  <c r="C73" i="8"/>
  <c r="I21" i="8"/>
  <c r="C22" i="8"/>
  <c r="L33" i="8"/>
  <c r="C33" i="8" s="1"/>
  <c r="C56" i="8"/>
  <c r="F55" i="8"/>
  <c r="C66" i="8"/>
  <c r="C71" i="8"/>
  <c r="I69" i="8"/>
  <c r="I67" i="8" s="1"/>
  <c r="C74" i="8"/>
  <c r="C32" i="8"/>
  <c r="L31" i="8"/>
  <c r="C31" i="8" s="1"/>
  <c r="L36" i="8"/>
  <c r="C36" i="8" s="1"/>
  <c r="C43" i="8"/>
  <c r="O58" i="8"/>
  <c r="O54" i="8" s="1"/>
  <c r="C68" i="8"/>
  <c r="F67" i="8"/>
  <c r="L69" i="8"/>
  <c r="L67" i="8" s="1"/>
  <c r="C77" i="8"/>
  <c r="J289" i="8"/>
  <c r="J288" i="8" s="1"/>
  <c r="J20" i="8"/>
  <c r="N289" i="8"/>
  <c r="N288" i="8" s="1"/>
  <c r="N20" i="8"/>
  <c r="C104" i="8"/>
  <c r="F103" i="8"/>
  <c r="C128" i="8"/>
  <c r="C132" i="8"/>
  <c r="F131" i="8"/>
  <c r="C176" i="8"/>
  <c r="F175" i="8"/>
  <c r="D20" i="8"/>
  <c r="H20" i="8"/>
  <c r="C44" i="8"/>
  <c r="C70" i="8"/>
  <c r="C82" i="8"/>
  <c r="K83" i="8"/>
  <c r="K75" i="8" s="1"/>
  <c r="K52" i="8" s="1"/>
  <c r="N83" i="8"/>
  <c r="L89" i="8"/>
  <c r="I95" i="8"/>
  <c r="C99" i="8"/>
  <c r="C107" i="8"/>
  <c r="C114" i="8"/>
  <c r="O116" i="8"/>
  <c r="F122" i="8"/>
  <c r="I122" i="8"/>
  <c r="C127" i="8"/>
  <c r="C135" i="8"/>
  <c r="C146" i="8"/>
  <c r="O151" i="8"/>
  <c r="L151" i="8"/>
  <c r="C158" i="8"/>
  <c r="C167" i="8"/>
  <c r="O179" i="8"/>
  <c r="C185" i="8"/>
  <c r="F184" i="8"/>
  <c r="C184" i="8" s="1"/>
  <c r="C233" i="8"/>
  <c r="C249" i="8"/>
  <c r="F246" i="8"/>
  <c r="C86" i="8"/>
  <c r="I84" i="8"/>
  <c r="G83" i="8"/>
  <c r="J83" i="8"/>
  <c r="J75" i="8" s="1"/>
  <c r="H130" i="8"/>
  <c r="H75" i="8" s="1"/>
  <c r="M130" i="8"/>
  <c r="C152" i="8"/>
  <c r="F151" i="8"/>
  <c r="F165" i="8"/>
  <c r="M174" i="8"/>
  <c r="M173" i="8" s="1"/>
  <c r="C180" i="8"/>
  <c r="F179" i="8"/>
  <c r="C197" i="8"/>
  <c r="F196" i="8"/>
  <c r="C200" i="8"/>
  <c r="I198" i="8"/>
  <c r="I89" i="8"/>
  <c r="C90" i="8"/>
  <c r="C87" i="8"/>
  <c r="F84" i="8"/>
  <c r="F89" i="8"/>
  <c r="C91" i="8"/>
  <c r="C96" i="8"/>
  <c r="O95" i="8"/>
  <c r="O103" i="8"/>
  <c r="L103" i="8"/>
  <c r="C110" i="8"/>
  <c r="C118" i="8"/>
  <c r="O122" i="8"/>
  <c r="D130" i="8"/>
  <c r="O131" i="8"/>
  <c r="C139" i="8"/>
  <c r="O144" i="8"/>
  <c r="C155" i="8"/>
  <c r="C162" i="8"/>
  <c r="L166" i="8"/>
  <c r="L165" i="8" s="1"/>
  <c r="C170" i="8"/>
  <c r="I174" i="8"/>
  <c r="I173" i="8" s="1"/>
  <c r="O175" i="8"/>
  <c r="C183" i="8"/>
  <c r="I112" i="8"/>
  <c r="C112" i="8" s="1"/>
  <c r="I116" i="8"/>
  <c r="I136" i="8"/>
  <c r="C142" i="8"/>
  <c r="I144" i="8"/>
  <c r="C144" i="8" s="1"/>
  <c r="I160" i="8"/>
  <c r="C160" i="8" s="1"/>
  <c r="I187" i="8"/>
  <c r="M187" i="8"/>
  <c r="C215" i="8"/>
  <c r="O216" i="8"/>
  <c r="K231" i="8"/>
  <c r="K230" i="8" s="1"/>
  <c r="K194" i="8" s="1"/>
  <c r="C241" i="8"/>
  <c r="F238" i="8"/>
  <c r="C248" i="8"/>
  <c r="I246" i="8"/>
  <c r="E230" i="8"/>
  <c r="C253" i="8"/>
  <c r="F252" i="8"/>
  <c r="M259" i="8"/>
  <c r="M230" i="8" s="1"/>
  <c r="C265" i="8"/>
  <c r="F264" i="8"/>
  <c r="C271" i="8"/>
  <c r="C273" i="8"/>
  <c r="F272" i="8"/>
  <c r="E187" i="8"/>
  <c r="C193" i="8"/>
  <c r="F192" i="8"/>
  <c r="E195" i="8"/>
  <c r="O196" i="8"/>
  <c r="O205" i="8"/>
  <c r="C217" i="8"/>
  <c r="F216" i="8"/>
  <c r="F235" i="8"/>
  <c r="G231" i="8"/>
  <c r="G230" i="8" s="1"/>
  <c r="C240" i="8"/>
  <c r="I238" i="8"/>
  <c r="C243" i="8"/>
  <c r="C255" i="8"/>
  <c r="I259" i="8"/>
  <c r="C267" i="8"/>
  <c r="C268" i="8"/>
  <c r="L276" i="8"/>
  <c r="L270" i="8" s="1"/>
  <c r="L269" i="8" s="1"/>
  <c r="C279" i="8"/>
  <c r="F283" i="8"/>
  <c r="F289" i="8" s="1"/>
  <c r="C292" i="8"/>
  <c r="C293" i="8"/>
  <c r="F290" i="8"/>
  <c r="C189" i="8"/>
  <c r="F188" i="8"/>
  <c r="C208" i="8"/>
  <c r="C209" i="8"/>
  <c r="F205" i="8"/>
  <c r="C220" i="8"/>
  <c r="C227" i="8"/>
  <c r="C228" i="8"/>
  <c r="C236" i="8"/>
  <c r="C239" i="8"/>
  <c r="L238" i="8"/>
  <c r="L231" i="8" s="1"/>
  <c r="C261" i="8"/>
  <c r="F260" i="8"/>
  <c r="C277" i="8"/>
  <c r="F276" i="8"/>
  <c r="C284" i="8"/>
  <c r="C291" i="8"/>
  <c r="I290" i="8"/>
  <c r="C296" i="8"/>
  <c r="C297" i="8"/>
  <c r="O288" i="8"/>
  <c r="H194" i="8" l="1"/>
  <c r="I204" i="8"/>
  <c r="G194" i="8"/>
  <c r="G75" i="8"/>
  <c r="G52" i="8" s="1"/>
  <c r="F20" i="8"/>
  <c r="L195" i="8"/>
  <c r="D75" i="8"/>
  <c r="D286" i="8" s="1"/>
  <c r="L83" i="8"/>
  <c r="L130" i="8"/>
  <c r="L259" i="8"/>
  <c r="L230" i="8" s="1"/>
  <c r="C80" i="8"/>
  <c r="H52" i="8"/>
  <c r="O53" i="8"/>
  <c r="M194" i="8"/>
  <c r="K51" i="8"/>
  <c r="K287" i="8" s="1"/>
  <c r="O20" i="8"/>
  <c r="O259" i="8"/>
  <c r="O230" i="8" s="1"/>
  <c r="C246" i="8"/>
  <c r="C290" i="8"/>
  <c r="I231" i="8"/>
  <c r="I230" i="8" s="1"/>
  <c r="M75" i="8"/>
  <c r="M52" i="8" s="1"/>
  <c r="F76" i="8"/>
  <c r="C76" i="8" s="1"/>
  <c r="L174" i="8"/>
  <c r="L173" i="8" s="1"/>
  <c r="I269" i="8"/>
  <c r="N75" i="8"/>
  <c r="N52" i="8" s="1"/>
  <c r="N230" i="8"/>
  <c r="N194" i="8" s="1"/>
  <c r="D194" i="8"/>
  <c r="O83" i="8"/>
  <c r="L53" i="8"/>
  <c r="J194" i="8"/>
  <c r="E75" i="8"/>
  <c r="E52" i="8" s="1"/>
  <c r="G51" i="8"/>
  <c r="G50" i="8" s="1"/>
  <c r="J286" i="8"/>
  <c r="L75" i="8"/>
  <c r="E194" i="8"/>
  <c r="C264" i="8"/>
  <c r="C165" i="8"/>
  <c r="E286" i="8"/>
  <c r="I130" i="8"/>
  <c r="J52" i="8"/>
  <c r="H51" i="8"/>
  <c r="H287" i="8" s="1"/>
  <c r="C58" i="8"/>
  <c r="C116" i="8"/>
  <c r="C136" i="8"/>
  <c r="C89" i="8"/>
  <c r="K50" i="8"/>
  <c r="G287" i="8"/>
  <c r="D52" i="8"/>
  <c r="H50" i="8"/>
  <c r="C276" i="8"/>
  <c r="C205" i="8"/>
  <c r="F204" i="8"/>
  <c r="C188" i="8"/>
  <c r="G286" i="8"/>
  <c r="O204" i="8"/>
  <c r="O195" i="8" s="1"/>
  <c r="C192" i="8"/>
  <c r="F191" i="8"/>
  <c r="C191" i="8" s="1"/>
  <c r="O130" i="8"/>
  <c r="H286" i="8"/>
  <c r="C151" i="8"/>
  <c r="C122" i="8"/>
  <c r="I54" i="8"/>
  <c r="I53" i="8" s="1"/>
  <c r="C67" i="8"/>
  <c r="F83" i="8"/>
  <c r="C84" i="8"/>
  <c r="C95" i="8"/>
  <c r="I289" i="8"/>
  <c r="I288" i="8" s="1"/>
  <c r="I20" i="8"/>
  <c r="F288" i="8"/>
  <c r="C283" i="8"/>
  <c r="C235" i="8"/>
  <c r="F231" i="8"/>
  <c r="C252" i="8"/>
  <c r="F251" i="8"/>
  <c r="C251" i="8" s="1"/>
  <c r="C198" i="8"/>
  <c r="I196" i="8"/>
  <c r="I195" i="8" s="1"/>
  <c r="I194" i="8" s="1"/>
  <c r="C166" i="8"/>
  <c r="I83" i="8"/>
  <c r="K286" i="8"/>
  <c r="C131" i="8"/>
  <c r="F130" i="8"/>
  <c r="C103" i="8"/>
  <c r="C21" i="8"/>
  <c r="C55" i="8"/>
  <c r="F54" i="8"/>
  <c r="L26" i="8"/>
  <c r="C69" i="8"/>
  <c r="C260" i="8"/>
  <c r="F259" i="8"/>
  <c r="C259" i="8" s="1"/>
  <c r="C216" i="8"/>
  <c r="F270" i="8"/>
  <c r="C272" i="8"/>
  <c r="C238" i="8"/>
  <c r="O174" i="8"/>
  <c r="O173" i="8" s="1"/>
  <c r="C179" i="8"/>
  <c r="C175" i="8"/>
  <c r="F174" i="8"/>
  <c r="O75" i="8" l="1"/>
  <c r="O286" i="8" s="1"/>
  <c r="L52" i="8"/>
  <c r="N51" i="8"/>
  <c r="N50" i="8" s="1"/>
  <c r="L194" i="8"/>
  <c r="N286" i="8"/>
  <c r="L286" i="8"/>
  <c r="M51" i="8"/>
  <c r="M287" i="8" s="1"/>
  <c r="J51" i="8"/>
  <c r="M286" i="8"/>
  <c r="E51" i="8"/>
  <c r="E287" i="8" s="1"/>
  <c r="M50" i="8"/>
  <c r="I75" i="8"/>
  <c r="L51" i="8"/>
  <c r="L50" i="8" s="1"/>
  <c r="N287" i="8"/>
  <c r="C130" i="8"/>
  <c r="C196" i="8"/>
  <c r="C204" i="8"/>
  <c r="D51" i="8"/>
  <c r="D287" i="8" s="1"/>
  <c r="C288" i="8"/>
  <c r="C289" i="8"/>
  <c r="O194" i="8"/>
  <c r="C83" i="8"/>
  <c r="D50" i="8"/>
  <c r="F53" i="8"/>
  <c r="C54" i="8"/>
  <c r="F75" i="8"/>
  <c r="F269" i="8"/>
  <c r="C270" i="8"/>
  <c r="F195" i="8"/>
  <c r="F187" i="8"/>
  <c r="C187" i="8" s="1"/>
  <c r="I286" i="8"/>
  <c r="F173" i="8"/>
  <c r="C173" i="8" s="1"/>
  <c r="C174" i="8"/>
  <c r="C26" i="8"/>
  <c r="L20" i="8"/>
  <c r="C20" i="8" s="1"/>
  <c r="F230" i="8"/>
  <c r="C230" i="8" s="1"/>
  <c r="C231" i="8"/>
  <c r="I52" i="8"/>
  <c r="I51" i="8" s="1"/>
  <c r="C75" i="8" l="1"/>
  <c r="O52" i="8"/>
  <c r="O51" i="8" s="1"/>
  <c r="E50" i="8"/>
  <c r="J287" i="8"/>
  <c r="J50" i="8"/>
  <c r="L287" i="8"/>
  <c r="F52" i="8"/>
  <c r="C53" i="8"/>
  <c r="F194" i="8"/>
  <c r="C194" i="8" s="1"/>
  <c r="C195" i="8"/>
  <c r="C269" i="8"/>
  <c r="F286" i="8"/>
  <c r="C286" i="8" s="1"/>
  <c r="I287" i="8"/>
  <c r="I50" i="8"/>
  <c r="O287" i="8" l="1"/>
  <c r="O50" i="8"/>
  <c r="C52" i="8"/>
  <c r="F51" i="8"/>
  <c r="F287" i="8" l="1"/>
  <c r="C287" i="8" s="1"/>
  <c r="C51" i="8"/>
  <c r="F50" i="8"/>
  <c r="C50" i="8" s="1"/>
  <c r="O298" i="7" l="1"/>
  <c r="L298" i="7"/>
  <c r="I298" i="7"/>
  <c r="F298" i="7"/>
  <c r="O297" i="7"/>
  <c r="L297" i="7"/>
  <c r="I297" i="7"/>
  <c r="F297" i="7"/>
  <c r="O296" i="7"/>
  <c r="L296" i="7"/>
  <c r="I296" i="7"/>
  <c r="F296" i="7"/>
  <c r="O295" i="7"/>
  <c r="L295" i="7"/>
  <c r="I295" i="7"/>
  <c r="F295" i="7"/>
  <c r="O294" i="7"/>
  <c r="L294" i="7"/>
  <c r="I294" i="7"/>
  <c r="F294" i="7"/>
  <c r="O293" i="7"/>
  <c r="L293" i="7"/>
  <c r="I293" i="7"/>
  <c r="F293" i="7"/>
  <c r="O292" i="7"/>
  <c r="L292" i="7"/>
  <c r="I292" i="7"/>
  <c r="F292" i="7"/>
  <c r="O291" i="7"/>
  <c r="O290" i="7" s="1"/>
  <c r="L291" i="7"/>
  <c r="I291" i="7"/>
  <c r="F291" i="7"/>
  <c r="N290" i="7"/>
  <c r="M290" i="7"/>
  <c r="K290" i="7"/>
  <c r="J290" i="7"/>
  <c r="H290" i="7"/>
  <c r="G290" i="7"/>
  <c r="E290" i="7"/>
  <c r="D290" i="7"/>
  <c r="O285" i="7"/>
  <c r="L285" i="7"/>
  <c r="I285" i="7"/>
  <c r="F285" i="7"/>
  <c r="O284" i="7"/>
  <c r="L284" i="7"/>
  <c r="I284" i="7"/>
  <c r="F284" i="7"/>
  <c r="O283" i="7"/>
  <c r="N283" i="7"/>
  <c r="M283" i="7"/>
  <c r="K283" i="7"/>
  <c r="J283" i="7"/>
  <c r="H283" i="7"/>
  <c r="G283" i="7"/>
  <c r="F283" i="7"/>
  <c r="E283" i="7"/>
  <c r="D283" i="7"/>
  <c r="O282" i="7"/>
  <c r="L282" i="7"/>
  <c r="L281" i="7" s="1"/>
  <c r="I282" i="7"/>
  <c r="I281" i="7" s="1"/>
  <c r="F282" i="7"/>
  <c r="O281" i="7"/>
  <c r="N281" i="7"/>
  <c r="M281" i="7"/>
  <c r="K281" i="7"/>
  <c r="J281" i="7"/>
  <c r="H281" i="7"/>
  <c r="G281" i="7"/>
  <c r="E281" i="7"/>
  <c r="D281" i="7"/>
  <c r="O280" i="7"/>
  <c r="L280" i="7"/>
  <c r="I280" i="7"/>
  <c r="F280" i="7"/>
  <c r="O279" i="7"/>
  <c r="L279" i="7"/>
  <c r="I279" i="7"/>
  <c r="F279" i="7"/>
  <c r="O278" i="7"/>
  <c r="L278" i="7"/>
  <c r="I278" i="7"/>
  <c r="F278" i="7"/>
  <c r="O277" i="7"/>
  <c r="L277" i="7"/>
  <c r="L276" i="7" s="1"/>
  <c r="I277" i="7"/>
  <c r="F277" i="7"/>
  <c r="F276" i="7" s="1"/>
  <c r="N276" i="7"/>
  <c r="M276" i="7"/>
  <c r="K276" i="7"/>
  <c r="J276" i="7"/>
  <c r="H276" i="7"/>
  <c r="G276" i="7"/>
  <c r="E276" i="7"/>
  <c r="D276" i="7"/>
  <c r="O275" i="7"/>
  <c r="L275" i="7"/>
  <c r="I275" i="7"/>
  <c r="F275" i="7"/>
  <c r="O274" i="7"/>
  <c r="L274" i="7"/>
  <c r="I274" i="7"/>
  <c r="F274" i="7"/>
  <c r="O273" i="7"/>
  <c r="L273" i="7"/>
  <c r="L272" i="7" s="1"/>
  <c r="I273" i="7"/>
  <c r="I272" i="7" s="1"/>
  <c r="F273" i="7"/>
  <c r="O272" i="7"/>
  <c r="N272" i="7"/>
  <c r="M272" i="7"/>
  <c r="K272" i="7"/>
  <c r="J272" i="7"/>
  <c r="H272" i="7"/>
  <c r="G272" i="7"/>
  <c r="F272" i="7"/>
  <c r="E272" i="7"/>
  <c r="D272" i="7"/>
  <c r="O271" i="7"/>
  <c r="L271" i="7"/>
  <c r="I271" i="7"/>
  <c r="F271" i="7"/>
  <c r="M270" i="7"/>
  <c r="O268" i="7"/>
  <c r="L268" i="7"/>
  <c r="I268" i="7"/>
  <c r="F268" i="7"/>
  <c r="O267" i="7"/>
  <c r="L267" i="7"/>
  <c r="I267" i="7"/>
  <c r="F267" i="7"/>
  <c r="O266" i="7"/>
  <c r="L266" i="7"/>
  <c r="I266" i="7"/>
  <c r="F266" i="7"/>
  <c r="O265" i="7"/>
  <c r="L265" i="7"/>
  <c r="I265" i="7"/>
  <c r="F265" i="7"/>
  <c r="F264" i="7" s="1"/>
  <c r="N264" i="7"/>
  <c r="M264" i="7"/>
  <c r="K264" i="7"/>
  <c r="J264" i="7"/>
  <c r="H264" i="7"/>
  <c r="G264" i="7"/>
  <c r="E264" i="7"/>
  <c r="D264" i="7"/>
  <c r="O263" i="7"/>
  <c r="L263" i="7"/>
  <c r="I263" i="7"/>
  <c r="F263" i="7"/>
  <c r="O262" i="7"/>
  <c r="L262" i="7"/>
  <c r="I262" i="7"/>
  <c r="F262" i="7"/>
  <c r="O261" i="7"/>
  <c r="L261" i="7"/>
  <c r="L260" i="7" s="1"/>
  <c r="I261" i="7"/>
  <c r="F261" i="7"/>
  <c r="F260" i="7" s="1"/>
  <c r="N260" i="7"/>
  <c r="N259" i="7" s="1"/>
  <c r="M260" i="7"/>
  <c r="M259" i="7" s="1"/>
  <c r="K260" i="7"/>
  <c r="J260" i="7"/>
  <c r="H260" i="7"/>
  <c r="H259" i="7" s="1"/>
  <c r="G260" i="7"/>
  <c r="E260" i="7"/>
  <c r="E259" i="7" s="1"/>
  <c r="D260" i="7"/>
  <c r="K259" i="7"/>
  <c r="G259" i="7"/>
  <c r="D259" i="7"/>
  <c r="O258" i="7"/>
  <c r="L258" i="7"/>
  <c r="I258" i="7"/>
  <c r="F258" i="7"/>
  <c r="O257" i="7"/>
  <c r="L257" i="7"/>
  <c r="I257" i="7"/>
  <c r="F257" i="7"/>
  <c r="O256" i="7"/>
  <c r="L256" i="7"/>
  <c r="I256" i="7"/>
  <c r="F256" i="7"/>
  <c r="O255" i="7"/>
  <c r="L255" i="7"/>
  <c r="I255" i="7"/>
  <c r="F255" i="7"/>
  <c r="O254" i="7"/>
  <c r="L254" i="7"/>
  <c r="I254" i="7"/>
  <c r="F254" i="7"/>
  <c r="O253" i="7"/>
  <c r="L253" i="7"/>
  <c r="I253" i="7"/>
  <c r="F253" i="7"/>
  <c r="F252" i="7" s="1"/>
  <c r="N252" i="7"/>
  <c r="N251" i="7" s="1"/>
  <c r="M252" i="7"/>
  <c r="M251" i="7" s="1"/>
  <c r="K252" i="7"/>
  <c r="K251" i="7" s="1"/>
  <c r="J252" i="7"/>
  <c r="J251" i="7" s="1"/>
  <c r="H252" i="7"/>
  <c r="H251" i="7" s="1"/>
  <c r="G252" i="7"/>
  <c r="G251" i="7" s="1"/>
  <c r="E252" i="7"/>
  <c r="E251" i="7" s="1"/>
  <c r="D252" i="7"/>
  <c r="D251" i="7" s="1"/>
  <c r="O250" i="7"/>
  <c r="L250" i="7"/>
  <c r="I250" i="7"/>
  <c r="F250" i="7"/>
  <c r="O249" i="7"/>
  <c r="L249" i="7"/>
  <c r="I249" i="7"/>
  <c r="F249" i="7"/>
  <c r="O248" i="7"/>
  <c r="L248" i="7"/>
  <c r="I248" i="7"/>
  <c r="F248" i="7"/>
  <c r="O247" i="7"/>
  <c r="O246" i="7" s="1"/>
  <c r="L247" i="7"/>
  <c r="I247" i="7"/>
  <c r="F247" i="7"/>
  <c r="F246" i="7" s="1"/>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L238" i="7" s="1"/>
  <c r="I239" i="7"/>
  <c r="F239" i="7"/>
  <c r="N238" i="7"/>
  <c r="M238" i="7"/>
  <c r="K238" i="7"/>
  <c r="J238" i="7"/>
  <c r="H238" i="7"/>
  <c r="G238" i="7"/>
  <c r="E238" i="7"/>
  <c r="D238" i="7"/>
  <c r="O237" i="7"/>
  <c r="L237" i="7"/>
  <c r="I237" i="7"/>
  <c r="F237" i="7"/>
  <c r="O236" i="7"/>
  <c r="L236" i="7"/>
  <c r="I236" i="7"/>
  <c r="F236" i="7"/>
  <c r="O235" i="7"/>
  <c r="N235" i="7"/>
  <c r="M235" i="7"/>
  <c r="K235" i="7"/>
  <c r="J235" i="7"/>
  <c r="H235" i="7"/>
  <c r="G235" i="7"/>
  <c r="F235" i="7"/>
  <c r="E235" i="7"/>
  <c r="D235" i="7"/>
  <c r="O234" i="7"/>
  <c r="L234" i="7"/>
  <c r="I234" i="7"/>
  <c r="F234" i="7"/>
  <c r="O233" i="7"/>
  <c r="N233" i="7"/>
  <c r="M233" i="7"/>
  <c r="M231" i="7" s="1"/>
  <c r="L233" i="7"/>
  <c r="K233" i="7"/>
  <c r="J233" i="7"/>
  <c r="I233" i="7"/>
  <c r="H233" i="7"/>
  <c r="G233" i="7"/>
  <c r="E233" i="7"/>
  <c r="D233" i="7"/>
  <c r="O232" i="7"/>
  <c r="L232" i="7"/>
  <c r="I232" i="7"/>
  <c r="F232" i="7"/>
  <c r="K231" i="7"/>
  <c r="O229" i="7"/>
  <c r="L229" i="7"/>
  <c r="I229" i="7"/>
  <c r="F229" i="7"/>
  <c r="O228" i="7"/>
  <c r="L228" i="7"/>
  <c r="I228" i="7"/>
  <c r="I227" i="7" s="1"/>
  <c r="F228" i="7"/>
  <c r="F227" i="7" s="1"/>
  <c r="O227" i="7"/>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L216" i="7" s="1"/>
  <c r="I217" i="7"/>
  <c r="F217" i="7"/>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M205" i="7"/>
  <c r="K205" i="7"/>
  <c r="J205" i="7"/>
  <c r="H205" i="7"/>
  <c r="H204" i="7" s="1"/>
  <c r="G205" i="7"/>
  <c r="E205" i="7"/>
  <c r="E204" i="7" s="1"/>
  <c r="D205" i="7"/>
  <c r="D204" i="7" s="1"/>
  <c r="N204" i="7"/>
  <c r="O203" i="7"/>
  <c r="L203" i="7"/>
  <c r="I203" i="7"/>
  <c r="F203" i="7"/>
  <c r="O202" i="7"/>
  <c r="L202" i="7"/>
  <c r="I202" i="7"/>
  <c r="F202" i="7"/>
  <c r="O201" i="7"/>
  <c r="L201" i="7"/>
  <c r="I201" i="7"/>
  <c r="F201" i="7"/>
  <c r="O200" i="7"/>
  <c r="L200" i="7"/>
  <c r="I200" i="7"/>
  <c r="F200" i="7"/>
  <c r="O199" i="7"/>
  <c r="O198" i="7" s="1"/>
  <c r="L199" i="7"/>
  <c r="L198" i="7" s="1"/>
  <c r="I199" i="7"/>
  <c r="F199" i="7"/>
  <c r="F198" i="7" s="1"/>
  <c r="N198" i="7"/>
  <c r="M198" i="7"/>
  <c r="M196" i="7" s="1"/>
  <c r="K198" i="7"/>
  <c r="J198" i="7"/>
  <c r="H198" i="7"/>
  <c r="H196" i="7" s="1"/>
  <c r="G198" i="7"/>
  <c r="G196" i="7" s="1"/>
  <c r="E198" i="7"/>
  <c r="E196" i="7" s="1"/>
  <c r="D198" i="7"/>
  <c r="D196" i="7" s="1"/>
  <c r="O197" i="7"/>
  <c r="L197" i="7"/>
  <c r="I197" i="7"/>
  <c r="F197" i="7"/>
  <c r="F196" i="7" s="1"/>
  <c r="N196" i="7"/>
  <c r="K196" i="7"/>
  <c r="J196" i="7"/>
  <c r="O193" i="7"/>
  <c r="L193" i="7"/>
  <c r="L192" i="7" s="1"/>
  <c r="L191" i="7" s="1"/>
  <c r="I193" i="7"/>
  <c r="F193" i="7"/>
  <c r="O192" i="7"/>
  <c r="O191" i="7" s="1"/>
  <c r="N192" i="7"/>
  <c r="N191" i="7" s="1"/>
  <c r="M192" i="7"/>
  <c r="K192" i="7"/>
  <c r="J192" i="7"/>
  <c r="J191" i="7" s="1"/>
  <c r="H192" i="7"/>
  <c r="H191" i="7" s="1"/>
  <c r="G192" i="7"/>
  <c r="G191" i="7" s="1"/>
  <c r="F192" i="7"/>
  <c r="F191" i="7" s="1"/>
  <c r="E192" i="7"/>
  <c r="D192" i="7"/>
  <c r="D191" i="7" s="1"/>
  <c r="M191" i="7"/>
  <c r="K191" i="7"/>
  <c r="E191" i="7"/>
  <c r="O190" i="7"/>
  <c r="L190" i="7"/>
  <c r="I190" i="7"/>
  <c r="F190" i="7"/>
  <c r="O189" i="7"/>
  <c r="L189" i="7"/>
  <c r="L188" i="7" s="1"/>
  <c r="I189" i="7"/>
  <c r="F189" i="7"/>
  <c r="O188" i="7"/>
  <c r="O187" i="7" s="1"/>
  <c r="N188" i="7"/>
  <c r="M188" i="7"/>
  <c r="K188" i="7"/>
  <c r="J188" i="7"/>
  <c r="J187" i="7" s="1"/>
  <c r="H188" i="7"/>
  <c r="G188" i="7"/>
  <c r="F188" i="7"/>
  <c r="E188" i="7"/>
  <c r="D188" i="7"/>
  <c r="M187" i="7"/>
  <c r="G187" i="7"/>
  <c r="O186" i="7"/>
  <c r="L186" i="7"/>
  <c r="I186" i="7"/>
  <c r="F186" i="7"/>
  <c r="O185" i="7"/>
  <c r="O184" i="7" s="1"/>
  <c r="L185" i="7"/>
  <c r="L184" i="7" s="1"/>
  <c r="I185" i="7"/>
  <c r="F185" i="7"/>
  <c r="N184" i="7"/>
  <c r="M184" i="7"/>
  <c r="K184" i="7"/>
  <c r="J184" i="7"/>
  <c r="H184" i="7"/>
  <c r="G184" i="7"/>
  <c r="F184" i="7"/>
  <c r="E184" i="7"/>
  <c r="D184" i="7"/>
  <c r="O183" i="7"/>
  <c r="L183" i="7"/>
  <c r="I183" i="7"/>
  <c r="F183" i="7"/>
  <c r="O182" i="7"/>
  <c r="L182" i="7"/>
  <c r="I182" i="7"/>
  <c r="F182" i="7"/>
  <c r="O181" i="7"/>
  <c r="L181" i="7"/>
  <c r="I181" i="7"/>
  <c r="F181" i="7"/>
  <c r="O180" i="7"/>
  <c r="L180" i="7"/>
  <c r="L179" i="7" s="1"/>
  <c r="I180" i="7"/>
  <c r="F180" i="7"/>
  <c r="F179" i="7" s="1"/>
  <c r="N179" i="7"/>
  <c r="M179" i="7"/>
  <c r="K179" i="7"/>
  <c r="J179" i="7"/>
  <c r="H179" i="7"/>
  <c r="G179" i="7"/>
  <c r="E179" i="7"/>
  <c r="D179" i="7"/>
  <c r="O178" i="7"/>
  <c r="L178" i="7"/>
  <c r="I178" i="7"/>
  <c r="F178" i="7"/>
  <c r="O177" i="7"/>
  <c r="L177" i="7"/>
  <c r="I177" i="7"/>
  <c r="F177" i="7"/>
  <c r="O176" i="7"/>
  <c r="L176" i="7"/>
  <c r="L175" i="7" s="1"/>
  <c r="L174" i="7" s="1"/>
  <c r="I176" i="7"/>
  <c r="F176" i="7"/>
  <c r="F175" i="7" s="1"/>
  <c r="O175" i="7"/>
  <c r="N175" i="7"/>
  <c r="M175" i="7"/>
  <c r="K175" i="7"/>
  <c r="J175" i="7"/>
  <c r="H175" i="7"/>
  <c r="H174" i="7" s="1"/>
  <c r="H173" i="7" s="1"/>
  <c r="G175" i="7"/>
  <c r="E175" i="7"/>
  <c r="D175" i="7"/>
  <c r="N174" i="7"/>
  <c r="N173" i="7" s="1"/>
  <c r="J174" i="7"/>
  <c r="J173" i="7" s="1"/>
  <c r="O172" i="7"/>
  <c r="L172" i="7"/>
  <c r="I172" i="7"/>
  <c r="F172" i="7"/>
  <c r="O171" i="7"/>
  <c r="L171" i="7"/>
  <c r="I171" i="7"/>
  <c r="F171" i="7"/>
  <c r="O170" i="7"/>
  <c r="L170" i="7"/>
  <c r="I170" i="7"/>
  <c r="F170" i="7"/>
  <c r="O169" i="7"/>
  <c r="L169" i="7"/>
  <c r="I169" i="7"/>
  <c r="F169" i="7"/>
  <c r="O168" i="7"/>
  <c r="L168" i="7"/>
  <c r="I168" i="7"/>
  <c r="F168" i="7"/>
  <c r="O167" i="7"/>
  <c r="O166" i="7" s="1"/>
  <c r="L167" i="7"/>
  <c r="L166" i="7" s="1"/>
  <c r="L165" i="7" s="1"/>
  <c r="I167" i="7"/>
  <c r="I166" i="7" s="1"/>
  <c r="F167" i="7"/>
  <c r="N166" i="7"/>
  <c r="N165" i="7" s="1"/>
  <c r="M166" i="7"/>
  <c r="M165" i="7" s="1"/>
  <c r="K166" i="7"/>
  <c r="K165" i="7" s="1"/>
  <c r="J166" i="7"/>
  <c r="J165" i="7" s="1"/>
  <c r="H166" i="7"/>
  <c r="H165" i="7" s="1"/>
  <c r="G166" i="7"/>
  <c r="G165" i="7" s="1"/>
  <c r="E166" i="7"/>
  <c r="E165" i="7" s="1"/>
  <c r="D166" i="7"/>
  <c r="D165" i="7" s="1"/>
  <c r="O164" i="7"/>
  <c r="L164" i="7"/>
  <c r="I164" i="7"/>
  <c r="F164" i="7"/>
  <c r="O163" i="7"/>
  <c r="L163" i="7"/>
  <c r="I163" i="7"/>
  <c r="F163" i="7"/>
  <c r="O162" i="7"/>
  <c r="L162" i="7"/>
  <c r="I162" i="7"/>
  <c r="F162" i="7"/>
  <c r="O161" i="7"/>
  <c r="O160" i="7" s="1"/>
  <c r="L161" i="7"/>
  <c r="L160" i="7" s="1"/>
  <c r="I161" i="7"/>
  <c r="F161" i="7"/>
  <c r="N160" i="7"/>
  <c r="M160" i="7"/>
  <c r="K160" i="7"/>
  <c r="J160" i="7"/>
  <c r="H160" i="7"/>
  <c r="G160" i="7"/>
  <c r="F160" i="7"/>
  <c r="E160" i="7"/>
  <c r="D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F152" i="7"/>
  <c r="F151" i="7" s="1"/>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O144" i="7" s="1"/>
  <c r="L145" i="7"/>
  <c r="I145" i="7"/>
  <c r="F145" i="7"/>
  <c r="F144" i="7" s="1"/>
  <c r="N144" i="7"/>
  <c r="M144" i="7"/>
  <c r="K144" i="7"/>
  <c r="J144" i="7"/>
  <c r="H144" i="7"/>
  <c r="G144" i="7"/>
  <c r="E144" i="7"/>
  <c r="D144" i="7"/>
  <c r="O143" i="7"/>
  <c r="L143" i="7"/>
  <c r="I143" i="7"/>
  <c r="F143" i="7"/>
  <c r="O142" i="7"/>
  <c r="L142" i="7"/>
  <c r="I142" i="7"/>
  <c r="I141" i="7" s="1"/>
  <c r="F142" i="7"/>
  <c r="N141" i="7"/>
  <c r="M141" i="7"/>
  <c r="K141" i="7"/>
  <c r="J141" i="7"/>
  <c r="H141" i="7"/>
  <c r="G141" i="7"/>
  <c r="E141" i="7"/>
  <c r="D141" i="7"/>
  <c r="O140" i="7"/>
  <c r="L140" i="7"/>
  <c r="I140" i="7"/>
  <c r="F140" i="7"/>
  <c r="O139" i="7"/>
  <c r="L139" i="7"/>
  <c r="I139" i="7"/>
  <c r="F139" i="7"/>
  <c r="O138" i="7"/>
  <c r="L138" i="7"/>
  <c r="I138" i="7"/>
  <c r="F138" i="7"/>
  <c r="O137" i="7"/>
  <c r="O136" i="7" s="1"/>
  <c r="L137" i="7"/>
  <c r="L136" i="7" s="1"/>
  <c r="I137" i="7"/>
  <c r="F137" i="7"/>
  <c r="N136" i="7"/>
  <c r="M136" i="7"/>
  <c r="K136" i="7"/>
  <c r="J136" i="7"/>
  <c r="H136" i="7"/>
  <c r="G136" i="7"/>
  <c r="E136" i="7"/>
  <c r="D136" i="7"/>
  <c r="O135" i="7"/>
  <c r="L135" i="7"/>
  <c r="I135" i="7"/>
  <c r="F135" i="7"/>
  <c r="O134" i="7"/>
  <c r="L134" i="7"/>
  <c r="I134" i="7"/>
  <c r="F134" i="7"/>
  <c r="O133" i="7"/>
  <c r="L133" i="7"/>
  <c r="I133" i="7"/>
  <c r="F133" i="7"/>
  <c r="O132" i="7"/>
  <c r="L132" i="7"/>
  <c r="I132" i="7"/>
  <c r="F132" i="7"/>
  <c r="F131" i="7" s="1"/>
  <c r="N131" i="7"/>
  <c r="M131" i="7"/>
  <c r="M130" i="7" s="1"/>
  <c r="K131" i="7"/>
  <c r="J131" i="7"/>
  <c r="H131" i="7"/>
  <c r="G131" i="7"/>
  <c r="E131" i="7"/>
  <c r="D131" i="7"/>
  <c r="O129" i="7"/>
  <c r="O128" i="7" s="1"/>
  <c r="L129" i="7"/>
  <c r="L128" i="7" s="1"/>
  <c r="I129" i="7"/>
  <c r="I128" i="7" s="1"/>
  <c r="F129" i="7"/>
  <c r="F128" i="7" s="1"/>
  <c r="N128" i="7"/>
  <c r="M128" i="7"/>
  <c r="K128" i="7"/>
  <c r="J128" i="7"/>
  <c r="H128" i="7"/>
  <c r="G128" i="7"/>
  <c r="E128" i="7"/>
  <c r="D128" i="7"/>
  <c r="O127" i="7"/>
  <c r="L127" i="7"/>
  <c r="I127" i="7"/>
  <c r="F127" i="7"/>
  <c r="O126" i="7"/>
  <c r="L126" i="7"/>
  <c r="I126" i="7"/>
  <c r="F126" i="7"/>
  <c r="O125" i="7"/>
  <c r="L125" i="7"/>
  <c r="I125" i="7"/>
  <c r="C125" i="7" s="1"/>
  <c r="F125" i="7"/>
  <c r="O124" i="7"/>
  <c r="L124" i="7"/>
  <c r="I124" i="7"/>
  <c r="F124" i="7"/>
  <c r="O123" i="7"/>
  <c r="L123" i="7"/>
  <c r="I123" i="7"/>
  <c r="C123" i="7" s="1"/>
  <c r="F123" i="7"/>
  <c r="N122" i="7"/>
  <c r="M122" i="7"/>
  <c r="K122" i="7"/>
  <c r="J122" i="7"/>
  <c r="H122" i="7"/>
  <c r="G122" i="7"/>
  <c r="E122" i="7"/>
  <c r="D122" i="7"/>
  <c r="O121" i="7"/>
  <c r="L121" i="7"/>
  <c r="I121" i="7"/>
  <c r="C121" i="7" s="1"/>
  <c r="F121" i="7"/>
  <c r="O120" i="7"/>
  <c r="L120" i="7"/>
  <c r="I120" i="7"/>
  <c r="F120" i="7"/>
  <c r="O119" i="7"/>
  <c r="L119" i="7"/>
  <c r="I119" i="7"/>
  <c r="C119" i="7" s="1"/>
  <c r="F119" i="7"/>
  <c r="O118" i="7"/>
  <c r="L118" i="7"/>
  <c r="I118" i="7"/>
  <c r="F118" i="7"/>
  <c r="O117" i="7"/>
  <c r="O116" i="7" s="1"/>
  <c r="L117" i="7"/>
  <c r="I117" i="7"/>
  <c r="C117" i="7" s="1"/>
  <c r="F117" i="7"/>
  <c r="N116" i="7"/>
  <c r="M116" i="7"/>
  <c r="K116" i="7"/>
  <c r="J116" i="7"/>
  <c r="H116" i="7"/>
  <c r="G116" i="7"/>
  <c r="F116" i="7"/>
  <c r="E116" i="7"/>
  <c r="D116" i="7"/>
  <c r="O115" i="7"/>
  <c r="L115" i="7"/>
  <c r="I115" i="7"/>
  <c r="F115" i="7"/>
  <c r="O114" i="7"/>
  <c r="L114" i="7"/>
  <c r="C114" i="7" s="1"/>
  <c r="I114" i="7"/>
  <c r="F114" i="7"/>
  <c r="O113" i="7"/>
  <c r="L113" i="7"/>
  <c r="I113" i="7"/>
  <c r="F113" i="7"/>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I103" i="7" s="1"/>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F96" i="7"/>
  <c r="N95" i="7"/>
  <c r="M95" i="7"/>
  <c r="K95" i="7"/>
  <c r="J95" i="7"/>
  <c r="H95" i="7"/>
  <c r="G95" i="7"/>
  <c r="E95" i="7"/>
  <c r="D95" i="7"/>
  <c r="O94" i="7"/>
  <c r="L94" i="7"/>
  <c r="I94" i="7"/>
  <c r="F94" i="7"/>
  <c r="O93" i="7"/>
  <c r="L93" i="7"/>
  <c r="I93" i="7"/>
  <c r="F93" i="7"/>
  <c r="O92" i="7"/>
  <c r="L92" i="7"/>
  <c r="I92" i="7"/>
  <c r="F92" i="7"/>
  <c r="O91" i="7"/>
  <c r="L91" i="7"/>
  <c r="I91" i="7"/>
  <c r="F91" i="7"/>
  <c r="O90" i="7"/>
  <c r="L90" i="7"/>
  <c r="L89" i="7" s="1"/>
  <c r="I90" i="7"/>
  <c r="F90" i="7"/>
  <c r="O89" i="7"/>
  <c r="N89" i="7"/>
  <c r="M89" i="7"/>
  <c r="K89" i="7"/>
  <c r="J89" i="7"/>
  <c r="H89" i="7"/>
  <c r="G89" i="7"/>
  <c r="E89" i="7"/>
  <c r="D89" i="7"/>
  <c r="O88" i="7"/>
  <c r="L88" i="7"/>
  <c r="I88" i="7"/>
  <c r="F88" i="7"/>
  <c r="O87" i="7"/>
  <c r="L87" i="7"/>
  <c r="I87" i="7"/>
  <c r="F87" i="7"/>
  <c r="O86" i="7"/>
  <c r="L86" i="7"/>
  <c r="I86" i="7"/>
  <c r="F86" i="7"/>
  <c r="O85" i="7"/>
  <c r="L85" i="7"/>
  <c r="I85" i="7"/>
  <c r="I84" i="7" s="1"/>
  <c r="F85" i="7"/>
  <c r="F84" i="7" s="1"/>
  <c r="N84" i="7"/>
  <c r="M84" i="7"/>
  <c r="K84" i="7"/>
  <c r="J84" i="7"/>
  <c r="H84" i="7"/>
  <c r="G84" i="7"/>
  <c r="E84" i="7"/>
  <c r="D84" i="7"/>
  <c r="O82" i="7"/>
  <c r="L82" i="7"/>
  <c r="I82" i="7"/>
  <c r="F82" i="7"/>
  <c r="O81" i="7"/>
  <c r="O80" i="7" s="1"/>
  <c r="L81" i="7"/>
  <c r="I81" i="7"/>
  <c r="I80" i="7" s="1"/>
  <c r="F81" i="7"/>
  <c r="N80" i="7"/>
  <c r="M80" i="7"/>
  <c r="L80" i="7"/>
  <c r="K80" i="7"/>
  <c r="J80" i="7"/>
  <c r="H80" i="7"/>
  <c r="G80" i="7"/>
  <c r="F80" i="7"/>
  <c r="E80" i="7"/>
  <c r="D80" i="7"/>
  <c r="O79" i="7"/>
  <c r="L79" i="7"/>
  <c r="I79" i="7"/>
  <c r="F79" i="7"/>
  <c r="O78" i="7"/>
  <c r="L78" i="7"/>
  <c r="L77" i="7" s="1"/>
  <c r="L76" i="7" s="1"/>
  <c r="I78" i="7"/>
  <c r="F78" i="7"/>
  <c r="F77" i="7" s="1"/>
  <c r="O77" i="7"/>
  <c r="N77" i="7"/>
  <c r="M77" i="7"/>
  <c r="K77" i="7"/>
  <c r="J77" i="7"/>
  <c r="J76" i="7" s="1"/>
  <c r="H77" i="7"/>
  <c r="G77" i="7"/>
  <c r="G76" i="7" s="1"/>
  <c r="E77" i="7"/>
  <c r="E76" i="7" s="1"/>
  <c r="D77" i="7"/>
  <c r="N76" i="7"/>
  <c r="O74" i="7"/>
  <c r="L74" i="7"/>
  <c r="I74" i="7"/>
  <c r="F74" i="7"/>
  <c r="O73" i="7"/>
  <c r="L73" i="7"/>
  <c r="I73" i="7"/>
  <c r="F73" i="7"/>
  <c r="O72" i="7"/>
  <c r="L72" i="7"/>
  <c r="I72" i="7"/>
  <c r="F72" i="7"/>
  <c r="O71" i="7"/>
  <c r="L71" i="7"/>
  <c r="I71" i="7"/>
  <c r="F71" i="7"/>
  <c r="O70" i="7"/>
  <c r="L70" i="7"/>
  <c r="L69" i="7" s="1"/>
  <c r="I70" i="7"/>
  <c r="F70" i="7"/>
  <c r="N69" i="7"/>
  <c r="N67" i="7" s="1"/>
  <c r="M69" i="7"/>
  <c r="M67" i="7" s="1"/>
  <c r="K69" i="7"/>
  <c r="K67" i="7" s="1"/>
  <c r="J69" i="7"/>
  <c r="J67" i="7" s="1"/>
  <c r="H69" i="7"/>
  <c r="H67" i="7" s="1"/>
  <c r="G69" i="7"/>
  <c r="G67" i="7" s="1"/>
  <c r="E69" i="7"/>
  <c r="E67" i="7" s="1"/>
  <c r="D69" i="7"/>
  <c r="D67" i="7" s="1"/>
  <c r="O68" i="7"/>
  <c r="L68" i="7"/>
  <c r="I68" i="7"/>
  <c r="F68"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O58" i="7" s="1"/>
  <c r="L59" i="7"/>
  <c r="I59" i="7"/>
  <c r="F59" i="7"/>
  <c r="N58" i="7"/>
  <c r="M58" i="7"/>
  <c r="K58" i="7"/>
  <c r="J58" i="7"/>
  <c r="H58" i="7"/>
  <c r="G58" i="7"/>
  <c r="F58" i="7"/>
  <c r="E58" i="7"/>
  <c r="D58" i="7"/>
  <c r="O57" i="7"/>
  <c r="L57" i="7"/>
  <c r="I57" i="7"/>
  <c r="F57" i="7"/>
  <c r="O56" i="7"/>
  <c r="L56" i="7"/>
  <c r="L55" i="7" s="1"/>
  <c r="I56" i="7"/>
  <c r="F56" i="7"/>
  <c r="N55" i="7"/>
  <c r="M55" i="7"/>
  <c r="K55" i="7"/>
  <c r="J55" i="7"/>
  <c r="J54" i="7" s="1"/>
  <c r="H55" i="7"/>
  <c r="G55" i="7"/>
  <c r="E55" i="7"/>
  <c r="E54" i="7" s="1"/>
  <c r="D55" i="7"/>
  <c r="O47" i="7"/>
  <c r="C47" i="7" s="1"/>
  <c r="O46" i="7"/>
  <c r="C46" i="7" s="1"/>
  <c r="N45" i="7"/>
  <c r="M45" i="7"/>
  <c r="L44" i="7"/>
  <c r="L43" i="7" s="1"/>
  <c r="I44" i="7"/>
  <c r="I43" i="7" s="1"/>
  <c r="F44" i="7"/>
  <c r="K43" i="7"/>
  <c r="J43" i="7"/>
  <c r="H43" i="7"/>
  <c r="G43" i="7"/>
  <c r="F43" i="7"/>
  <c r="E43" i="7"/>
  <c r="D43" i="7"/>
  <c r="F42" i="7"/>
  <c r="C42" i="7" s="1"/>
  <c r="E41" i="7"/>
  <c r="D41" i="7"/>
  <c r="L40" i="7"/>
  <c r="C40" i="7" s="1"/>
  <c r="L39" i="7"/>
  <c r="C39" i="7" s="1"/>
  <c r="L38" i="7"/>
  <c r="C38" i="7" s="1"/>
  <c r="L37" i="7"/>
  <c r="C37" i="7" s="1"/>
  <c r="K36" i="7"/>
  <c r="J36" i="7"/>
  <c r="L35" i="7"/>
  <c r="C35" i="7" s="1"/>
  <c r="L34" i="7"/>
  <c r="C34" i="7" s="1"/>
  <c r="K33" i="7"/>
  <c r="J33" i="7"/>
  <c r="L32" i="7"/>
  <c r="C32" i="7" s="1"/>
  <c r="K31" i="7"/>
  <c r="J31" i="7"/>
  <c r="L30" i="7"/>
  <c r="C30" i="7" s="1"/>
  <c r="L29" i="7"/>
  <c r="C29" i="7" s="1"/>
  <c r="L28" i="7"/>
  <c r="C28" i="7" s="1"/>
  <c r="K27" i="7"/>
  <c r="K26" i="7" s="1"/>
  <c r="J27" i="7"/>
  <c r="F25" i="7"/>
  <c r="C25" i="7" s="1"/>
  <c r="I24" i="7"/>
  <c r="F24" i="7"/>
  <c r="C24" i="7" s="1"/>
  <c r="O23" i="7"/>
  <c r="L23" i="7"/>
  <c r="I23" i="7"/>
  <c r="F23" i="7"/>
  <c r="O22" i="7"/>
  <c r="O21" i="7" s="1"/>
  <c r="L22" i="7"/>
  <c r="L21" i="7" s="1"/>
  <c r="I22" i="7"/>
  <c r="I21" i="7" s="1"/>
  <c r="F22" i="7"/>
  <c r="F21" i="7" s="1"/>
  <c r="N21" i="7"/>
  <c r="M21" i="7"/>
  <c r="M289" i="7" s="1"/>
  <c r="K21" i="7"/>
  <c r="J21" i="7"/>
  <c r="J289" i="7" s="1"/>
  <c r="H21" i="7"/>
  <c r="G21" i="7"/>
  <c r="G289" i="7" s="1"/>
  <c r="G288" i="7" s="1"/>
  <c r="E21" i="7"/>
  <c r="E289" i="7" s="1"/>
  <c r="E288" i="7" s="1"/>
  <c r="D21" i="7"/>
  <c r="F41" i="7" l="1"/>
  <c r="C41" i="7" s="1"/>
  <c r="C295" i="7"/>
  <c r="C297" i="7"/>
  <c r="I55" i="7"/>
  <c r="C73" i="7"/>
  <c r="C81" i="7"/>
  <c r="M269" i="7"/>
  <c r="C163" i="7"/>
  <c r="G231" i="7"/>
  <c r="G230" i="7" s="1"/>
  <c r="H270" i="7"/>
  <c r="H269" i="7" s="1"/>
  <c r="H130" i="7"/>
  <c r="E53" i="7"/>
  <c r="C56" i="7"/>
  <c r="D54" i="7"/>
  <c r="H54" i="7"/>
  <c r="H53" i="7" s="1"/>
  <c r="N54" i="7"/>
  <c r="N53" i="7" s="1"/>
  <c r="E83" i="7"/>
  <c r="C90" i="7"/>
  <c r="C93" i="7"/>
  <c r="C101" i="7"/>
  <c r="C102" i="7"/>
  <c r="C143" i="7"/>
  <c r="O179" i="7"/>
  <c r="O174" i="7" s="1"/>
  <c r="O173" i="7" s="1"/>
  <c r="C275" i="7"/>
  <c r="E270" i="7"/>
  <c r="E269" i="7" s="1"/>
  <c r="G54" i="7"/>
  <c r="G53" i="7" s="1"/>
  <c r="D76" i="7"/>
  <c r="C135" i="7"/>
  <c r="D174" i="7"/>
  <c r="D173" i="7" s="1"/>
  <c r="C182" i="7"/>
  <c r="E231" i="7"/>
  <c r="C255" i="7"/>
  <c r="D270" i="7"/>
  <c r="D269" i="7" s="1"/>
  <c r="M54" i="7"/>
  <c r="F69" i="7"/>
  <c r="C72" i="7"/>
  <c r="O69" i="7"/>
  <c r="O67" i="7" s="1"/>
  <c r="C155" i="7"/>
  <c r="C159" i="7"/>
  <c r="C162" i="7"/>
  <c r="C171" i="7"/>
  <c r="G174" i="7"/>
  <c r="M174" i="7"/>
  <c r="M173" i="7" s="1"/>
  <c r="L196" i="7"/>
  <c r="C199" i="7"/>
  <c r="C201" i="7"/>
  <c r="C211" i="7"/>
  <c r="C243" i="7"/>
  <c r="C267" i="7"/>
  <c r="D53" i="7"/>
  <c r="K83" i="7"/>
  <c r="J288" i="7"/>
  <c r="C61" i="7"/>
  <c r="C98" i="7"/>
  <c r="C107" i="7"/>
  <c r="C113" i="7"/>
  <c r="M83" i="7"/>
  <c r="D130" i="7"/>
  <c r="C134" i="7"/>
  <c r="O131" i="7"/>
  <c r="C147" i="7"/>
  <c r="C150" i="7"/>
  <c r="C154" i="7"/>
  <c r="O151" i="7"/>
  <c r="L173" i="7"/>
  <c r="G173" i="7"/>
  <c r="C207" i="7"/>
  <c r="C210" i="7"/>
  <c r="O216" i="7"/>
  <c r="C229" i="7"/>
  <c r="C266" i="7"/>
  <c r="O264" i="7"/>
  <c r="C271" i="7"/>
  <c r="C291" i="7"/>
  <c r="F289" i="7"/>
  <c r="K289" i="7"/>
  <c r="K288" i="7" s="1"/>
  <c r="K20" i="7"/>
  <c r="M53" i="7"/>
  <c r="C65" i="7"/>
  <c r="H76" i="7"/>
  <c r="C80" i="7"/>
  <c r="C110" i="7"/>
  <c r="I165" i="7"/>
  <c r="C167" i="7"/>
  <c r="C168" i="7"/>
  <c r="N187" i="7"/>
  <c r="L187" i="7"/>
  <c r="D195" i="7"/>
  <c r="C215" i="7"/>
  <c r="J204" i="7"/>
  <c r="J195" i="7" s="1"/>
  <c r="C223" i="7"/>
  <c r="C225" i="7"/>
  <c r="C226" i="7"/>
  <c r="J231" i="7"/>
  <c r="C256" i="7"/>
  <c r="C263" i="7"/>
  <c r="O276" i="7"/>
  <c r="O270" i="7" s="1"/>
  <c r="O269" i="7" s="1"/>
  <c r="C183" i="7"/>
  <c r="O260" i="7"/>
  <c r="M20" i="7"/>
  <c r="O45" i="7"/>
  <c r="C45" i="7" s="1"/>
  <c r="L58" i="7"/>
  <c r="N83" i="7"/>
  <c r="O95" i="7"/>
  <c r="L112" i="7"/>
  <c r="C127" i="7"/>
  <c r="L131" i="7"/>
  <c r="C139" i="7"/>
  <c r="L151" i="7"/>
  <c r="E187" i="7"/>
  <c r="C203" i="7"/>
  <c r="C219" i="7"/>
  <c r="F238" i="7"/>
  <c r="C242" i="7"/>
  <c r="K270" i="7"/>
  <c r="K269" i="7" s="1"/>
  <c r="C278" i="7"/>
  <c r="O103" i="7"/>
  <c r="I198" i="7"/>
  <c r="I196" i="7" s="1"/>
  <c r="E20" i="7"/>
  <c r="D289" i="7"/>
  <c r="D288" i="7" s="1"/>
  <c r="H289" i="7"/>
  <c r="H288" i="7" s="1"/>
  <c r="M288" i="7"/>
  <c r="J26" i="7"/>
  <c r="K54" i="7"/>
  <c r="K53" i="7" s="1"/>
  <c r="C60" i="7"/>
  <c r="C71" i="7"/>
  <c r="C74" i="7"/>
  <c r="C82" i="7"/>
  <c r="L84" i="7"/>
  <c r="G83" i="7"/>
  <c r="C91" i="7"/>
  <c r="J83" i="7"/>
  <c r="C99" i="7"/>
  <c r="F103" i="7"/>
  <c r="C106" i="7"/>
  <c r="C111" i="7"/>
  <c r="L116" i="7"/>
  <c r="L122" i="7"/>
  <c r="E130" i="7"/>
  <c r="E75" i="7" s="1"/>
  <c r="O141" i="7"/>
  <c r="O130" i="7" s="1"/>
  <c r="C149" i="7"/>
  <c r="C158" i="7"/>
  <c r="C169" i="7"/>
  <c r="K187" i="7"/>
  <c r="C200" i="7"/>
  <c r="M204" i="7"/>
  <c r="I205" i="7"/>
  <c r="C213" i="7"/>
  <c r="C214" i="7"/>
  <c r="C220" i="7"/>
  <c r="M230" i="7"/>
  <c r="H231" i="7"/>
  <c r="H230" i="7" s="1"/>
  <c r="C247" i="7"/>
  <c r="C254" i="7"/>
  <c r="O252" i="7"/>
  <c r="O251" i="7" s="1"/>
  <c r="I264" i="7"/>
  <c r="J270" i="7"/>
  <c r="J269" i="7" s="1"/>
  <c r="I276" i="7"/>
  <c r="C276" i="7" s="1"/>
  <c r="C292" i="7"/>
  <c r="I290" i="7"/>
  <c r="N289" i="7"/>
  <c r="N288" i="7" s="1"/>
  <c r="L33" i="7"/>
  <c r="C33" i="7" s="1"/>
  <c r="C43" i="7"/>
  <c r="L54" i="7"/>
  <c r="I58" i="7"/>
  <c r="C62" i="7"/>
  <c r="C64" i="7"/>
  <c r="K76" i="7"/>
  <c r="C87" i="7"/>
  <c r="F95" i="7"/>
  <c r="C97" i="7"/>
  <c r="C105" i="7"/>
  <c r="C109" i="7"/>
  <c r="H83" i="7"/>
  <c r="C115" i="7"/>
  <c r="G130" i="7"/>
  <c r="J130" i="7"/>
  <c r="N130" i="7"/>
  <c r="L144" i="7"/>
  <c r="C157" i="7"/>
  <c r="O196" i="7"/>
  <c r="C217" i="7"/>
  <c r="C218" i="7"/>
  <c r="C224" i="7"/>
  <c r="E230" i="7"/>
  <c r="N231" i="7"/>
  <c r="N230" i="7" s="1"/>
  <c r="C240" i="7"/>
  <c r="C245" i="7"/>
  <c r="C250" i="7"/>
  <c r="C258" i="7"/>
  <c r="C262" i="7"/>
  <c r="C274" i="7"/>
  <c r="C285" i="7"/>
  <c r="C296" i="7"/>
  <c r="C279" i="7"/>
  <c r="G20" i="7"/>
  <c r="C23" i="7"/>
  <c r="L36" i="7"/>
  <c r="C36" i="7" s="1"/>
  <c r="C44" i="7"/>
  <c r="O55" i="7"/>
  <c r="O54" i="7" s="1"/>
  <c r="O53" i="7" s="1"/>
  <c r="C63" i="7"/>
  <c r="C66" i="7"/>
  <c r="C68" i="7"/>
  <c r="J75" i="7"/>
  <c r="M76" i="7"/>
  <c r="C79" i="7"/>
  <c r="C86" i="7"/>
  <c r="D83" i="7"/>
  <c r="D75" i="7" s="1"/>
  <c r="D52" i="7" s="1"/>
  <c r="C94" i="7"/>
  <c r="I95" i="7"/>
  <c r="C100" i="7"/>
  <c r="L103" i="7"/>
  <c r="F122" i="7"/>
  <c r="C126" i="7"/>
  <c r="F136" i="7"/>
  <c r="C138" i="7"/>
  <c r="L141" i="7"/>
  <c r="C146" i="7"/>
  <c r="E174" i="7"/>
  <c r="E173" i="7" s="1"/>
  <c r="K174" i="7"/>
  <c r="K173" i="7" s="1"/>
  <c r="F174" i="7"/>
  <c r="C178" i="7"/>
  <c r="C186" i="7"/>
  <c r="D187" i="7"/>
  <c r="H187" i="7"/>
  <c r="H195" i="7"/>
  <c r="C202" i="7"/>
  <c r="O205" i="7"/>
  <c r="O204" i="7" s="1"/>
  <c r="O195" i="7" s="1"/>
  <c r="C212" i="7"/>
  <c r="C222" i="7"/>
  <c r="G204" i="7"/>
  <c r="G195" i="7" s="1"/>
  <c r="K204" i="7"/>
  <c r="K195" i="7" s="1"/>
  <c r="C239" i="7"/>
  <c r="O238" i="7"/>
  <c r="O231" i="7" s="1"/>
  <c r="C244" i="7"/>
  <c r="C257" i="7"/>
  <c r="C268" i="7"/>
  <c r="G270" i="7"/>
  <c r="G269" i="7" s="1"/>
  <c r="I283" i="7"/>
  <c r="I289" i="7" s="1"/>
  <c r="I288" i="7" s="1"/>
  <c r="F290" i="7"/>
  <c r="C294" i="7"/>
  <c r="I20" i="7"/>
  <c r="J53" i="7"/>
  <c r="L67" i="7"/>
  <c r="O76" i="7"/>
  <c r="F76" i="7"/>
  <c r="O289" i="7"/>
  <c r="O288" i="7" s="1"/>
  <c r="C170" i="7"/>
  <c r="F166" i="7"/>
  <c r="C177" i="7"/>
  <c r="I175" i="7"/>
  <c r="C175" i="7" s="1"/>
  <c r="F187" i="7"/>
  <c r="C241" i="7"/>
  <c r="I238" i="7"/>
  <c r="C238" i="7" s="1"/>
  <c r="C298" i="7"/>
  <c r="F288" i="7"/>
  <c r="D20" i="7"/>
  <c r="H20" i="7"/>
  <c r="C21" i="7"/>
  <c r="F55" i="7"/>
  <c r="F67" i="7"/>
  <c r="C70" i="7"/>
  <c r="C78" i="7"/>
  <c r="C88" i="7"/>
  <c r="C96" i="7"/>
  <c r="C108" i="7"/>
  <c r="I112" i="7"/>
  <c r="C118" i="7"/>
  <c r="O122" i="7"/>
  <c r="C153" i="7"/>
  <c r="I151" i="7"/>
  <c r="C156" i="7"/>
  <c r="I160" i="7"/>
  <c r="C160" i="7" s="1"/>
  <c r="C161" i="7"/>
  <c r="C164" i="7"/>
  <c r="C172" i="7"/>
  <c r="I184" i="7"/>
  <c r="C184" i="7" s="1"/>
  <c r="C185" i="7"/>
  <c r="M195" i="7"/>
  <c r="M194" i="7" s="1"/>
  <c r="F251" i="7"/>
  <c r="I252" i="7"/>
  <c r="I251" i="7" s="1"/>
  <c r="C253" i="7"/>
  <c r="C57" i="7"/>
  <c r="C59" i="7"/>
  <c r="I69" i="7"/>
  <c r="I67" i="7" s="1"/>
  <c r="I77" i="7"/>
  <c r="I76" i="7" s="1"/>
  <c r="C85" i="7"/>
  <c r="O84" i="7"/>
  <c r="I89" i="7"/>
  <c r="F89" i="7"/>
  <c r="C104" i="7"/>
  <c r="F112" i="7"/>
  <c r="I116" i="7"/>
  <c r="C120" i="7"/>
  <c r="C124" i="7"/>
  <c r="C128" i="7"/>
  <c r="C129" i="7"/>
  <c r="K130" i="7"/>
  <c r="K75" i="7" s="1"/>
  <c r="I136" i="7"/>
  <c r="C137" i="7"/>
  <c r="C140" i="7"/>
  <c r="I144" i="7"/>
  <c r="C144" i="7" s="1"/>
  <c r="C145" i="7"/>
  <c r="C148" i="7"/>
  <c r="C181" i="7"/>
  <c r="I179" i="7"/>
  <c r="I188" i="7"/>
  <c r="C189" i="7"/>
  <c r="L27" i="7"/>
  <c r="C22" i="7"/>
  <c r="L31" i="7"/>
  <c r="C31" i="7" s="1"/>
  <c r="F20" i="7"/>
  <c r="J20" i="7"/>
  <c r="N20" i="7"/>
  <c r="C92" i="7"/>
  <c r="L95" i="7"/>
  <c r="O112" i="7"/>
  <c r="I122" i="7"/>
  <c r="C133" i="7"/>
  <c r="I131" i="7"/>
  <c r="C142" i="7"/>
  <c r="F141" i="7"/>
  <c r="O165" i="7"/>
  <c r="F173" i="7"/>
  <c r="I192" i="7"/>
  <c r="C193" i="7"/>
  <c r="C248" i="7"/>
  <c r="L246" i="7"/>
  <c r="C280" i="7"/>
  <c r="L270" i="7"/>
  <c r="L269" i="7" s="1"/>
  <c r="C132" i="7"/>
  <c r="C152" i="7"/>
  <c r="C176" i="7"/>
  <c r="C180" i="7"/>
  <c r="C197" i="7"/>
  <c r="E195" i="7"/>
  <c r="E194" i="7" s="1"/>
  <c r="L205" i="7"/>
  <c r="C208" i="7"/>
  <c r="K230" i="7"/>
  <c r="K194" i="7" s="1"/>
  <c r="C232" i="7"/>
  <c r="D231" i="7"/>
  <c r="D230" i="7" s="1"/>
  <c r="L252" i="7"/>
  <c r="L251" i="7" s="1"/>
  <c r="J259" i="7"/>
  <c r="L264" i="7"/>
  <c r="C264" i="7" s="1"/>
  <c r="F270" i="7"/>
  <c r="N270" i="7"/>
  <c r="N269" i="7" s="1"/>
  <c r="C277" i="7"/>
  <c r="C282" i="7"/>
  <c r="F281" i="7"/>
  <c r="C281" i="7" s="1"/>
  <c r="C206" i="7"/>
  <c r="F205" i="7"/>
  <c r="C228" i="7"/>
  <c r="L227" i="7"/>
  <c r="C227" i="7" s="1"/>
  <c r="C234" i="7"/>
  <c r="F233" i="7"/>
  <c r="C237" i="7"/>
  <c r="I235" i="7"/>
  <c r="F259" i="7"/>
  <c r="I260" i="7"/>
  <c r="C261" i="7"/>
  <c r="C284" i="7"/>
  <c r="L283" i="7"/>
  <c r="C190" i="7"/>
  <c r="N195" i="7"/>
  <c r="C198" i="7"/>
  <c r="C209" i="7"/>
  <c r="F216" i="7"/>
  <c r="I216" i="7"/>
  <c r="C221" i="7"/>
  <c r="C236" i="7"/>
  <c r="L235" i="7"/>
  <c r="L231" i="7" s="1"/>
  <c r="C249" i="7"/>
  <c r="I246" i="7"/>
  <c r="C265" i="7"/>
  <c r="C272" i="7"/>
  <c r="C273" i="7"/>
  <c r="L290" i="7"/>
  <c r="C293" i="7"/>
  <c r="I270" i="7" l="1"/>
  <c r="I269" i="7" s="1"/>
  <c r="I259" i="7"/>
  <c r="J230" i="7"/>
  <c r="J286" i="7" s="1"/>
  <c r="C116" i="7"/>
  <c r="L53" i="7"/>
  <c r="H194" i="7"/>
  <c r="N75" i="7"/>
  <c r="N52" i="7" s="1"/>
  <c r="E52" i="7"/>
  <c r="C179" i="7"/>
  <c r="C58" i="7"/>
  <c r="C151" i="7"/>
  <c r="G194" i="7"/>
  <c r="C216" i="7"/>
  <c r="C246" i="7"/>
  <c r="I83" i="7"/>
  <c r="I54" i="7"/>
  <c r="I53" i="7" s="1"/>
  <c r="C103" i="7"/>
  <c r="G75" i="7"/>
  <c r="G52" i="7" s="1"/>
  <c r="C196" i="7"/>
  <c r="O259" i="7"/>
  <c r="O230" i="7" s="1"/>
  <c r="O194" i="7" s="1"/>
  <c r="O20" i="7"/>
  <c r="L130" i="7"/>
  <c r="M75" i="7"/>
  <c r="M52" i="7" s="1"/>
  <c r="M51" i="7" s="1"/>
  <c r="H75" i="7"/>
  <c r="H286" i="7" s="1"/>
  <c r="C290" i="7"/>
  <c r="E51" i="7"/>
  <c r="E287" i="7" s="1"/>
  <c r="I204" i="7"/>
  <c r="I195" i="7" s="1"/>
  <c r="N194" i="7"/>
  <c r="C260" i="7"/>
  <c r="C122" i="7"/>
  <c r="C112" i="7"/>
  <c r="O83" i="7"/>
  <c r="L259" i="7"/>
  <c r="L230" i="7" s="1"/>
  <c r="M286" i="7"/>
  <c r="C136" i="7"/>
  <c r="L204" i="7"/>
  <c r="L195" i="7" s="1"/>
  <c r="L83" i="7"/>
  <c r="L75" i="7" s="1"/>
  <c r="K286" i="7"/>
  <c r="C89" i="7"/>
  <c r="J52" i="7"/>
  <c r="C283" i="7"/>
  <c r="C205" i="7"/>
  <c r="F204" i="7"/>
  <c r="I130" i="7"/>
  <c r="C131" i="7"/>
  <c r="C166" i="7"/>
  <c r="F165" i="7"/>
  <c r="C165" i="7" s="1"/>
  <c r="C76" i="7"/>
  <c r="I231" i="7"/>
  <c r="C235" i="7"/>
  <c r="E286" i="7"/>
  <c r="C252" i="7"/>
  <c r="C69" i="7"/>
  <c r="N286" i="7"/>
  <c r="F269" i="7"/>
  <c r="D286" i="7"/>
  <c r="I191" i="7"/>
  <c r="C191" i="7" s="1"/>
  <c r="C192" i="7"/>
  <c r="C141" i="7"/>
  <c r="F130" i="7"/>
  <c r="C27" i="7"/>
  <c r="L26" i="7"/>
  <c r="L289" i="7"/>
  <c r="C251" i="7"/>
  <c r="D194" i="7"/>
  <c r="D51" i="7" s="1"/>
  <c r="C67" i="7"/>
  <c r="I174" i="7"/>
  <c r="F83" i="7"/>
  <c r="C95" i="7"/>
  <c r="K52" i="7"/>
  <c r="K51" i="7" s="1"/>
  <c r="F231" i="7"/>
  <c r="C233" i="7"/>
  <c r="J194" i="7"/>
  <c r="C55" i="7"/>
  <c r="F54" i="7"/>
  <c r="C188" i="7"/>
  <c r="C84" i="7"/>
  <c r="C77" i="7"/>
  <c r="O75" i="7"/>
  <c r="J51" i="7" l="1"/>
  <c r="J287" i="7" s="1"/>
  <c r="C270" i="7"/>
  <c r="N51" i="7"/>
  <c r="N50" i="7" s="1"/>
  <c r="G51" i="7"/>
  <c r="L52" i="7"/>
  <c r="I194" i="7"/>
  <c r="G286" i="7"/>
  <c r="I230" i="7"/>
  <c r="M50" i="7"/>
  <c r="M287" i="7"/>
  <c r="L286" i="7"/>
  <c r="I187" i="7"/>
  <c r="C187" i="7" s="1"/>
  <c r="C259" i="7"/>
  <c r="I75" i="7"/>
  <c r="N287" i="7"/>
  <c r="H52" i="7"/>
  <c r="H51" i="7" s="1"/>
  <c r="H287" i="7" s="1"/>
  <c r="O286" i="7"/>
  <c r="E50" i="7"/>
  <c r="L194" i="7"/>
  <c r="L51" i="7" s="1"/>
  <c r="L50" i="7" s="1"/>
  <c r="C83" i="7"/>
  <c r="D287" i="7"/>
  <c r="D50" i="7"/>
  <c r="G287" i="7"/>
  <c r="G50" i="7"/>
  <c r="C26" i="7"/>
  <c r="L20" i="7"/>
  <c r="C20" i="7" s="1"/>
  <c r="F230" i="7"/>
  <c r="C230" i="7" s="1"/>
  <c r="C231" i="7"/>
  <c r="C269" i="7"/>
  <c r="F75" i="7"/>
  <c r="C204" i="7"/>
  <c r="F195" i="7"/>
  <c r="I173" i="7"/>
  <c r="C173" i="7" s="1"/>
  <c r="C174" i="7"/>
  <c r="L288" i="7"/>
  <c r="C288" i="7" s="1"/>
  <c r="C289" i="7"/>
  <c r="F53" i="7"/>
  <c r="C54" i="7"/>
  <c r="K50" i="7"/>
  <c r="K287" i="7"/>
  <c r="C130" i="7"/>
  <c r="O52" i="7"/>
  <c r="O51" i="7" s="1"/>
  <c r="J50" i="7"/>
  <c r="H50" i="7" l="1"/>
  <c r="I286" i="7"/>
  <c r="I52" i="7"/>
  <c r="I51" i="7" s="1"/>
  <c r="I287" i="7" s="1"/>
  <c r="C75" i="7"/>
  <c r="L287" i="7"/>
  <c r="C53" i="7"/>
  <c r="F52" i="7"/>
  <c r="F286" i="7"/>
  <c r="F194" i="7"/>
  <c r="C194" i="7" s="1"/>
  <c r="C195" i="7"/>
  <c r="O50" i="7"/>
  <c r="O287" i="7"/>
  <c r="C286" i="7" l="1"/>
  <c r="I50" i="7"/>
  <c r="C52" i="7"/>
  <c r="F51" i="7"/>
  <c r="F287" i="7" l="1"/>
  <c r="C287" i="7" s="1"/>
  <c r="C51" i="7"/>
  <c r="F50" i="7"/>
  <c r="C50" i="7" s="1"/>
  <c r="O298" i="6" l="1"/>
  <c r="L298" i="6"/>
  <c r="I298" i="6"/>
  <c r="F298" i="6"/>
  <c r="O297" i="6"/>
  <c r="L297" i="6"/>
  <c r="I297" i="6"/>
  <c r="F297" i="6"/>
  <c r="O296" i="6"/>
  <c r="L296" i="6"/>
  <c r="I296" i="6"/>
  <c r="F296" i="6"/>
  <c r="O295" i="6"/>
  <c r="L295" i="6"/>
  <c r="I295" i="6"/>
  <c r="F295" i="6"/>
  <c r="O294" i="6"/>
  <c r="L294" i="6"/>
  <c r="I294" i="6"/>
  <c r="F294" i="6"/>
  <c r="O293" i="6"/>
  <c r="L293" i="6"/>
  <c r="I293" i="6"/>
  <c r="F293" i="6"/>
  <c r="O292" i="6"/>
  <c r="L292" i="6"/>
  <c r="I292" i="6"/>
  <c r="F292" i="6"/>
  <c r="O291" i="6"/>
  <c r="O290" i="6" s="1"/>
  <c r="L291" i="6"/>
  <c r="I291" i="6"/>
  <c r="F291" i="6"/>
  <c r="N290" i="6"/>
  <c r="M290" i="6"/>
  <c r="K290" i="6"/>
  <c r="J290" i="6"/>
  <c r="H290" i="6"/>
  <c r="G290" i="6"/>
  <c r="E290" i="6"/>
  <c r="D290" i="6"/>
  <c r="O285" i="6"/>
  <c r="L285" i="6"/>
  <c r="I285" i="6"/>
  <c r="F285" i="6"/>
  <c r="O284" i="6"/>
  <c r="O283" i="6" s="1"/>
  <c r="L284" i="6"/>
  <c r="L283" i="6" s="1"/>
  <c r="I284" i="6"/>
  <c r="F284" i="6"/>
  <c r="N283" i="6"/>
  <c r="M283" i="6"/>
  <c r="K283" i="6"/>
  <c r="J283" i="6"/>
  <c r="H283" i="6"/>
  <c r="G283" i="6"/>
  <c r="E283" i="6"/>
  <c r="D283" i="6"/>
  <c r="O282" i="6"/>
  <c r="O281" i="6" s="1"/>
  <c r="L282" i="6"/>
  <c r="L281" i="6" s="1"/>
  <c r="I282" i="6"/>
  <c r="I281" i="6" s="1"/>
  <c r="F282" i="6"/>
  <c r="N281" i="6"/>
  <c r="M281" i="6"/>
  <c r="K281" i="6"/>
  <c r="J281" i="6"/>
  <c r="H281" i="6"/>
  <c r="G281" i="6"/>
  <c r="F281" i="6"/>
  <c r="E281" i="6"/>
  <c r="D281" i="6"/>
  <c r="O280" i="6"/>
  <c r="L280" i="6"/>
  <c r="I280" i="6"/>
  <c r="F280" i="6"/>
  <c r="O279" i="6"/>
  <c r="L279" i="6"/>
  <c r="I279" i="6"/>
  <c r="F279" i="6"/>
  <c r="O278" i="6"/>
  <c r="L278" i="6"/>
  <c r="I278" i="6"/>
  <c r="F278" i="6"/>
  <c r="O277" i="6"/>
  <c r="L277" i="6"/>
  <c r="I277" i="6"/>
  <c r="F277" i="6"/>
  <c r="N276" i="6"/>
  <c r="M276" i="6"/>
  <c r="M270" i="6" s="1"/>
  <c r="M269" i="6" s="1"/>
  <c r="K276" i="6"/>
  <c r="J276" i="6"/>
  <c r="H276" i="6"/>
  <c r="G276" i="6"/>
  <c r="E276" i="6"/>
  <c r="D276" i="6"/>
  <c r="O275" i="6"/>
  <c r="L275" i="6"/>
  <c r="I275" i="6"/>
  <c r="F275" i="6"/>
  <c r="O274" i="6"/>
  <c r="L274" i="6"/>
  <c r="I274" i="6"/>
  <c r="F274" i="6"/>
  <c r="O273" i="6"/>
  <c r="L273" i="6"/>
  <c r="L272" i="6" s="1"/>
  <c r="I273" i="6"/>
  <c r="I272" i="6" s="1"/>
  <c r="F273" i="6"/>
  <c r="O272" i="6"/>
  <c r="N272" i="6"/>
  <c r="M272" i="6"/>
  <c r="K272" i="6"/>
  <c r="J272" i="6"/>
  <c r="H272" i="6"/>
  <c r="H270" i="6" s="1"/>
  <c r="H269" i="6" s="1"/>
  <c r="G272" i="6"/>
  <c r="F272" i="6"/>
  <c r="E272" i="6"/>
  <c r="D272" i="6"/>
  <c r="D270" i="6" s="1"/>
  <c r="O271" i="6"/>
  <c r="L271" i="6"/>
  <c r="I271" i="6"/>
  <c r="F271" i="6"/>
  <c r="O268" i="6"/>
  <c r="L268" i="6"/>
  <c r="I268" i="6"/>
  <c r="F268" i="6"/>
  <c r="O267" i="6"/>
  <c r="L267" i="6"/>
  <c r="I267" i="6"/>
  <c r="F267" i="6"/>
  <c r="O266" i="6"/>
  <c r="L266" i="6"/>
  <c r="I266" i="6"/>
  <c r="F266" i="6"/>
  <c r="O265" i="6"/>
  <c r="L265" i="6"/>
  <c r="L264" i="6" s="1"/>
  <c r="I265" i="6"/>
  <c r="F265" i="6"/>
  <c r="F264" i="6" s="1"/>
  <c r="N264" i="6"/>
  <c r="M264" i="6"/>
  <c r="K264" i="6"/>
  <c r="J264" i="6"/>
  <c r="H264" i="6"/>
  <c r="G264" i="6"/>
  <c r="E264" i="6"/>
  <c r="D264" i="6"/>
  <c r="O263" i="6"/>
  <c r="L263" i="6"/>
  <c r="I263" i="6"/>
  <c r="F263" i="6"/>
  <c r="O262" i="6"/>
  <c r="L262" i="6"/>
  <c r="I262" i="6"/>
  <c r="F262" i="6"/>
  <c r="O261" i="6"/>
  <c r="L261" i="6"/>
  <c r="L260" i="6" s="1"/>
  <c r="L259" i="6" s="1"/>
  <c r="I261" i="6"/>
  <c r="F261" i="6"/>
  <c r="F260" i="6" s="1"/>
  <c r="F259" i="6" s="1"/>
  <c r="N260" i="6"/>
  <c r="M260" i="6"/>
  <c r="K260" i="6"/>
  <c r="J260" i="6"/>
  <c r="J259" i="6" s="1"/>
  <c r="H260" i="6"/>
  <c r="G260" i="6"/>
  <c r="E260" i="6"/>
  <c r="D260" i="6"/>
  <c r="D259" i="6" s="1"/>
  <c r="O258" i="6"/>
  <c r="L258" i="6"/>
  <c r="I258" i="6"/>
  <c r="F258" i="6"/>
  <c r="O257" i="6"/>
  <c r="L257" i="6"/>
  <c r="I257" i="6"/>
  <c r="F257" i="6"/>
  <c r="O256" i="6"/>
  <c r="L256" i="6"/>
  <c r="I256" i="6"/>
  <c r="F256" i="6"/>
  <c r="O255" i="6"/>
  <c r="L255" i="6"/>
  <c r="I255" i="6"/>
  <c r="F255" i="6"/>
  <c r="O254" i="6"/>
  <c r="L254" i="6"/>
  <c r="I254" i="6"/>
  <c r="F254" i="6"/>
  <c r="O253" i="6"/>
  <c r="L253" i="6"/>
  <c r="I253" i="6"/>
  <c r="I252" i="6" s="1"/>
  <c r="F253" i="6"/>
  <c r="N252" i="6"/>
  <c r="N251" i="6" s="1"/>
  <c r="M252" i="6"/>
  <c r="M251" i="6" s="1"/>
  <c r="K252" i="6"/>
  <c r="K251" i="6" s="1"/>
  <c r="J252" i="6"/>
  <c r="J251" i="6" s="1"/>
  <c r="H252" i="6"/>
  <c r="H251" i="6" s="1"/>
  <c r="G252" i="6"/>
  <c r="G251" i="6" s="1"/>
  <c r="E252" i="6"/>
  <c r="E251" i="6" s="1"/>
  <c r="D252" i="6"/>
  <c r="D251" i="6" s="1"/>
  <c r="O250" i="6"/>
  <c r="L250" i="6"/>
  <c r="I250" i="6"/>
  <c r="F250" i="6"/>
  <c r="O249" i="6"/>
  <c r="L249" i="6"/>
  <c r="I249" i="6"/>
  <c r="F249" i="6"/>
  <c r="O248" i="6"/>
  <c r="L248" i="6"/>
  <c r="I248" i="6"/>
  <c r="F248" i="6"/>
  <c r="O247" i="6"/>
  <c r="O246" i="6" s="1"/>
  <c r="L247" i="6"/>
  <c r="I247" i="6"/>
  <c r="I246" i="6" s="1"/>
  <c r="F247" i="6"/>
  <c r="N246" i="6"/>
  <c r="M246" i="6"/>
  <c r="K246" i="6"/>
  <c r="J246" i="6"/>
  <c r="H246" i="6"/>
  <c r="G246" i="6"/>
  <c r="E246" i="6"/>
  <c r="D246" i="6"/>
  <c r="O245" i="6"/>
  <c r="L245" i="6"/>
  <c r="I245" i="6"/>
  <c r="F245" i="6"/>
  <c r="O244" i="6"/>
  <c r="L244" i="6"/>
  <c r="I244" i="6"/>
  <c r="F244" i="6"/>
  <c r="O243" i="6"/>
  <c r="L243" i="6"/>
  <c r="I243" i="6"/>
  <c r="F243" i="6"/>
  <c r="O242" i="6"/>
  <c r="L242" i="6"/>
  <c r="I242" i="6"/>
  <c r="F242" i="6"/>
  <c r="O241" i="6"/>
  <c r="L241" i="6"/>
  <c r="I241" i="6"/>
  <c r="F241" i="6"/>
  <c r="O240" i="6"/>
  <c r="L240" i="6"/>
  <c r="I240" i="6"/>
  <c r="F240" i="6"/>
  <c r="O239" i="6"/>
  <c r="O238" i="6" s="1"/>
  <c r="L239" i="6"/>
  <c r="I239" i="6"/>
  <c r="I238" i="6" s="1"/>
  <c r="F239" i="6"/>
  <c r="N238" i="6"/>
  <c r="M238" i="6"/>
  <c r="K238" i="6"/>
  <c r="J238" i="6"/>
  <c r="H238" i="6"/>
  <c r="G238" i="6"/>
  <c r="E238" i="6"/>
  <c r="D238" i="6"/>
  <c r="O237" i="6"/>
  <c r="L237" i="6"/>
  <c r="I237" i="6"/>
  <c r="F237" i="6"/>
  <c r="O236" i="6"/>
  <c r="L236" i="6"/>
  <c r="I236" i="6"/>
  <c r="I235" i="6" s="1"/>
  <c r="F236" i="6"/>
  <c r="O235" i="6"/>
  <c r="N235" i="6"/>
  <c r="M235" i="6"/>
  <c r="K235" i="6"/>
  <c r="J235" i="6"/>
  <c r="H235" i="6"/>
  <c r="G235" i="6"/>
  <c r="F235" i="6"/>
  <c r="E235" i="6"/>
  <c r="D235" i="6"/>
  <c r="O234" i="6"/>
  <c r="O233" i="6" s="1"/>
  <c r="L234" i="6"/>
  <c r="L233" i="6" s="1"/>
  <c r="I234" i="6"/>
  <c r="I233" i="6" s="1"/>
  <c r="F234" i="6"/>
  <c r="F233" i="6" s="1"/>
  <c r="N233" i="6"/>
  <c r="M233" i="6"/>
  <c r="K233" i="6"/>
  <c r="J233" i="6"/>
  <c r="H233" i="6"/>
  <c r="G233" i="6"/>
  <c r="E233" i="6"/>
  <c r="E231" i="6" s="1"/>
  <c r="D233" i="6"/>
  <c r="O232" i="6"/>
  <c r="L232" i="6"/>
  <c r="I232" i="6"/>
  <c r="F232" i="6"/>
  <c r="O229" i="6"/>
  <c r="L229" i="6"/>
  <c r="I229" i="6"/>
  <c r="F229" i="6"/>
  <c r="O228" i="6"/>
  <c r="O227" i="6" s="1"/>
  <c r="L228" i="6"/>
  <c r="L227" i="6" s="1"/>
  <c r="I228" i="6"/>
  <c r="I227" i="6" s="1"/>
  <c r="F228" i="6"/>
  <c r="N227" i="6"/>
  <c r="M227" i="6"/>
  <c r="K227" i="6"/>
  <c r="J227" i="6"/>
  <c r="H227" i="6"/>
  <c r="G227" i="6"/>
  <c r="F227" i="6"/>
  <c r="E227" i="6"/>
  <c r="D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O219" i="6"/>
  <c r="L219" i="6"/>
  <c r="I219" i="6"/>
  <c r="F219" i="6"/>
  <c r="O218" i="6"/>
  <c r="L218" i="6"/>
  <c r="I218" i="6"/>
  <c r="F218" i="6"/>
  <c r="O217" i="6"/>
  <c r="L217" i="6"/>
  <c r="I217" i="6"/>
  <c r="F217"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F206" i="6"/>
  <c r="N205" i="6"/>
  <c r="M205" i="6"/>
  <c r="K205" i="6"/>
  <c r="J205" i="6"/>
  <c r="H205" i="6"/>
  <c r="G205" i="6"/>
  <c r="E205" i="6"/>
  <c r="E204" i="6" s="1"/>
  <c r="D205" i="6"/>
  <c r="N204" i="6"/>
  <c r="O203" i="6"/>
  <c r="L203" i="6"/>
  <c r="I203" i="6"/>
  <c r="F203" i="6"/>
  <c r="O202" i="6"/>
  <c r="L202" i="6"/>
  <c r="I202" i="6"/>
  <c r="F202" i="6"/>
  <c r="O201" i="6"/>
  <c r="L201" i="6"/>
  <c r="I201" i="6"/>
  <c r="F201" i="6"/>
  <c r="O200" i="6"/>
  <c r="L200" i="6"/>
  <c r="I200" i="6"/>
  <c r="F200" i="6"/>
  <c r="C200" i="6" s="1"/>
  <c r="O199" i="6"/>
  <c r="L199" i="6"/>
  <c r="I199" i="6"/>
  <c r="F199" i="6"/>
  <c r="N198" i="6"/>
  <c r="M198" i="6"/>
  <c r="M196" i="6" s="1"/>
  <c r="K198" i="6"/>
  <c r="J198" i="6"/>
  <c r="J196" i="6" s="1"/>
  <c r="H198" i="6"/>
  <c r="H196" i="6" s="1"/>
  <c r="G198" i="6"/>
  <c r="G196" i="6" s="1"/>
  <c r="E198" i="6"/>
  <c r="E196" i="6" s="1"/>
  <c r="E195" i="6" s="1"/>
  <c r="D198" i="6"/>
  <c r="D196" i="6" s="1"/>
  <c r="O197" i="6"/>
  <c r="L197" i="6"/>
  <c r="I197" i="6"/>
  <c r="F197" i="6"/>
  <c r="N196" i="6"/>
  <c r="N195" i="6" s="1"/>
  <c r="K196" i="6"/>
  <c r="O193" i="6"/>
  <c r="O192" i="6" s="1"/>
  <c r="O191" i="6" s="1"/>
  <c r="L193" i="6"/>
  <c r="L192" i="6" s="1"/>
  <c r="I193" i="6"/>
  <c r="I192" i="6" s="1"/>
  <c r="I191" i="6" s="1"/>
  <c r="F193" i="6"/>
  <c r="N192" i="6"/>
  <c r="N191" i="6" s="1"/>
  <c r="M192" i="6"/>
  <c r="M191" i="6" s="1"/>
  <c r="K192" i="6"/>
  <c r="K191" i="6" s="1"/>
  <c r="J192" i="6"/>
  <c r="J191" i="6" s="1"/>
  <c r="H192" i="6"/>
  <c r="G192" i="6"/>
  <c r="F192" i="6"/>
  <c r="E192" i="6"/>
  <c r="E191" i="6" s="1"/>
  <c r="D192" i="6"/>
  <c r="L191" i="6"/>
  <c r="H191" i="6"/>
  <c r="G191" i="6"/>
  <c r="D191" i="6"/>
  <c r="O190" i="6"/>
  <c r="L190" i="6"/>
  <c r="I190" i="6"/>
  <c r="F190" i="6"/>
  <c r="O189" i="6"/>
  <c r="L189" i="6"/>
  <c r="L188" i="6" s="1"/>
  <c r="I189" i="6"/>
  <c r="I188" i="6" s="1"/>
  <c r="F189" i="6"/>
  <c r="N188" i="6"/>
  <c r="M188" i="6"/>
  <c r="M187" i="6" s="1"/>
  <c r="K188" i="6"/>
  <c r="K187" i="6" s="1"/>
  <c r="J188" i="6"/>
  <c r="H188" i="6"/>
  <c r="G188" i="6"/>
  <c r="E188" i="6"/>
  <c r="E187" i="6" s="1"/>
  <c r="D188" i="6"/>
  <c r="O186" i="6"/>
  <c r="L186" i="6"/>
  <c r="I186" i="6"/>
  <c r="F186" i="6"/>
  <c r="O185" i="6"/>
  <c r="O184" i="6" s="1"/>
  <c r="L185" i="6"/>
  <c r="I185" i="6"/>
  <c r="F185" i="6"/>
  <c r="N184" i="6"/>
  <c r="M184" i="6"/>
  <c r="K184" i="6"/>
  <c r="J184" i="6"/>
  <c r="I184" i="6"/>
  <c r="H184" i="6"/>
  <c r="G184" i="6"/>
  <c r="F184" i="6"/>
  <c r="E184" i="6"/>
  <c r="D184" i="6"/>
  <c r="O183" i="6"/>
  <c r="L183" i="6"/>
  <c r="I183" i="6"/>
  <c r="F183" i="6"/>
  <c r="O182" i="6"/>
  <c r="L182" i="6"/>
  <c r="I182" i="6"/>
  <c r="F182" i="6"/>
  <c r="O181" i="6"/>
  <c r="L181" i="6"/>
  <c r="I181" i="6"/>
  <c r="F181" i="6"/>
  <c r="O180" i="6"/>
  <c r="L180" i="6"/>
  <c r="I180" i="6"/>
  <c r="I179" i="6" s="1"/>
  <c r="F180" i="6"/>
  <c r="N179" i="6"/>
  <c r="M179" i="6"/>
  <c r="K179" i="6"/>
  <c r="J179" i="6"/>
  <c r="H179" i="6"/>
  <c r="G179" i="6"/>
  <c r="E179" i="6"/>
  <c r="D179" i="6"/>
  <c r="O178" i="6"/>
  <c r="L178" i="6"/>
  <c r="I178" i="6"/>
  <c r="F178" i="6"/>
  <c r="O177" i="6"/>
  <c r="L177" i="6"/>
  <c r="I177" i="6"/>
  <c r="F177" i="6"/>
  <c r="O176" i="6"/>
  <c r="L176" i="6"/>
  <c r="L175" i="6" s="1"/>
  <c r="I176" i="6"/>
  <c r="I175" i="6" s="1"/>
  <c r="F176" i="6"/>
  <c r="O175" i="6"/>
  <c r="N175" i="6"/>
  <c r="N174" i="6" s="1"/>
  <c r="M175" i="6"/>
  <c r="K175" i="6"/>
  <c r="J175" i="6"/>
  <c r="J174" i="6" s="1"/>
  <c r="H175" i="6"/>
  <c r="H174" i="6" s="1"/>
  <c r="H173" i="6" s="1"/>
  <c r="G175" i="6"/>
  <c r="F175" i="6"/>
  <c r="E175" i="6"/>
  <c r="D175" i="6"/>
  <c r="D174" i="6" s="1"/>
  <c r="D173" i="6" s="1"/>
  <c r="O172" i="6"/>
  <c r="L172" i="6"/>
  <c r="I172" i="6"/>
  <c r="F172" i="6"/>
  <c r="O171" i="6"/>
  <c r="L171" i="6"/>
  <c r="I171" i="6"/>
  <c r="F171" i="6"/>
  <c r="O170" i="6"/>
  <c r="L170" i="6"/>
  <c r="I170" i="6"/>
  <c r="F170" i="6"/>
  <c r="O169" i="6"/>
  <c r="L169" i="6"/>
  <c r="I169" i="6"/>
  <c r="F169" i="6"/>
  <c r="O168" i="6"/>
  <c r="L168" i="6"/>
  <c r="I168" i="6"/>
  <c r="F168" i="6"/>
  <c r="O167" i="6"/>
  <c r="O166" i="6" s="1"/>
  <c r="L167" i="6"/>
  <c r="L166" i="6" s="1"/>
  <c r="L165" i="6" s="1"/>
  <c r="I167" i="6"/>
  <c r="F167" i="6"/>
  <c r="N166" i="6"/>
  <c r="N165" i="6" s="1"/>
  <c r="M166" i="6"/>
  <c r="K166" i="6"/>
  <c r="K165" i="6" s="1"/>
  <c r="J166" i="6"/>
  <c r="J165" i="6" s="1"/>
  <c r="H166" i="6"/>
  <c r="G166" i="6"/>
  <c r="G165" i="6" s="1"/>
  <c r="F166" i="6"/>
  <c r="E166" i="6"/>
  <c r="D166" i="6"/>
  <c r="M165" i="6"/>
  <c r="H165" i="6"/>
  <c r="E165" i="6"/>
  <c r="D165" i="6"/>
  <c r="O164" i="6"/>
  <c r="L164" i="6"/>
  <c r="I164" i="6"/>
  <c r="F164" i="6"/>
  <c r="O163" i="6"/>
  <c r="L163" i="6"/>
  <c r="I163" i="6"/>
  <c r="F163" i="6"/>
  <c r="O162" i="6"/>
  <c r="L162" i="6"/>
  <c r="I162" i="6"/>
  <c r="F162" i="6"/>
  <c r="O161" i="6"/>
  <c r="O160" i="6" s="1"/>
  <c r="L161" i="6"/>
  <c r="I161" i="6"/>
  <c r="I160" i="6" s="1"/>
  <c r="F161" i="6"/>
  <c r="C161" i="6" s="1"/>
  <c r="N160" i="6"/>
  <c r="M160" i="6"/>
  <c r="K160" i="6"/>
  <c r="J160" i="6"/>
  <c r="H160" i="6"/>
  <c r="G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F152" i="6"/>
  <c r="N151" i="6"/>
  <c r="M151" i="6"/>
  <c r="K151" i="6"/>
  <c r="J151" i="6"/>
  <c r="H151" i="6"/>
  <c r="G151" i="6"/>
  <c r="E151" i="6"/>
  <c r="D151" i="6"/>
  <c r="O150" i="6"/>
  <c r="L150" i="6"/>
  <c r="I150" i="6"/>
  <c r="F150" i="6"/>
  <c r="O149" i="6"/>
  <c r="L149" i="6"/>
  <c r="I149" i="6"/>
  <c r="F149" i="6"/>
  <c r="O148" i="6"/>
  <c r="L148" i="6"/>
  <c r="I148" i="6"/>
  <c r="F148" i="6"/>
  <c r="O147" i="6"/>
  <c r="L147" i="6"/>
  <c r="I147" i="6"/>
  <c r="F147" i="6"/>
  <c r="O146" i="6"/>
  <c r="L146" i="6"/>
  <c r="I146" i="6"/>
  <c r="F146" i="6"/>
  <c r="O145" i="6"/>
  <c r="L145" i="6"/>
  <c r="I145" i="6"/>
  <c r="I144" i="6" s="1"/>
  <c r="F145" i="6"/>
  <c r="F144" i="6" s="1"/>
  <c r="N144" i="6"/>
  <c r="M144" i="6"/>
  <c r="K144" i="6"/>
  <c r="J144" i="6"/>
  <c r="H144" i="6"/>
  <c r="G144" i="6"/>
  <c r="E144" i="6"/>
  <c r="D144" i="6"/>
  <c r="O143" i="6"/>
  <c r="L143" i="6"/>
  <c r="I143" i="6"/>
  <c r="F143" i="6"/>
  <c r="O142" i="6"/>
  <c r="L142" i="6"/>
  <c r="L141" i="6" s="1"/>
  <c r="I142" i="6"/>
  <c r="F142" i="6"/>
  <c r="N141" i="6"/>
  <c r="M141" i="6"/>
  <c r="K141" i="6"/>
  <c r="J141" i="6"/>
  <c r="I141" i="6"/>
  <c r="H141" i="6"/>
  <c r="G141" i="6"/>
  <c r="E141" i="6"/>
  <c r="D141" i="6"/>
  <c r="O140" i="6"/>
  <c r="L140" i="6"/>
  <c r="I140" i="6"/>
  <c r="F140" i="6"/>
  <c r="O139" i="6"/>
  <c r="L139" i="6"/>
  <c r="I139" i="6"/>
  <c r="F139" i="6"/>
  <c r="O138" i="6"/>
  <c r="L138" i="6"/>
  <c r="I138" i="6"/>
  <c r="F138" i="6"/>
  <c r="O137" i="6"/>
  <c r="L137" i="6"/>
  <c r="L136" i="6" s="1"/>
  <c r="I137" i="6"/>
  <c r="I136" i="6" s="1"/>
  <c r="F137" i="6"/>
  <c r="N136" i="6"/>
  <c r="M136" i="6"/>
  <c r="K136" i="6"/>
  <c r="J136" i="6"/>
  <c r="H136" i="6"/>
  <c r="G136" i="6"/>
  <c r="E136" i="6"/>
  <c r="D136" i="6"/>
  <c r="O135" i="6"/>
  <c r="L135" i="6"/>
  <c r="I135" i="6"/>
  <c r="F135" i="6"/>
  <c r="O134" i="6"/>
  <c r="L134" i="6"/>
  <c r="I134" i="6"/>
  <c r="F134" i="6"/>
  <c r="O133" i="6"/>
  <c r="L133" i="6"/>
  <c r="I133" i="6"/>
  <c r="F133" i="6"/>
  <c r="O132" i="6"/>
  <c r="L132" i="6"/>
  <c r="L131" i="6" s="1"/>
  <c r="I132" i="6"/>
  <c r="F132" i="6"/>
  <c r="N131" i="6"/>
  <c r="M131" i="6"/>
  <c r="K131" i="6"/>
  <c r="J131" i="6"/>
  <c r="H131" i="6"/>
  <c r="G131" i="6"/>
  <c r="E131" i="6"/>
  <c r="D131" i="6"/>
  <c r="O129" i="6"/>
  <c r="L129" i="6"/>
  <c r="L128" i="6" s="1"/>
  <c r="I129" i="6"/>
  <c r="I128" i="6" s="1"/>
  <c r="F129" i="6"/>
  <c r="F128" i="6" s="1"/>
  <c r="O128" i="6"/>
  <c r="N128" i="6"/>
  <c r="M128" i="6"/>
  <c r="K128" i="6"/>
  <c r="J128" i="6"/>
  <c r="H128" i="6"/>
  <c r="G128" i="6"/>
  <c r="E128" i="6"/>
  <c r="D128" i="6"/>
  <c r="O127" i="6"/>
  <c r="L127" i="6"/>
  <c r="I127" i="6"/>
  <c r="F127" i="6"/>
  <c r="O126" i="6"/>
  <c r="L126" i="6"/>
  <c r="I126" i="6"/>
  <c r="F126" i="6"/>
  <c r="O125" i="6"/>
  <c r="L125" i="6"/>
  <c r="I125" i="6"/>
  <c r="F125" i="6"/>
  <c r="O124" i="6"/>
  <c r="L124" i="6"/>
  <c r="I124" i="6"/>
  <c r="F124" i="6"/>
  <c r="O123" i="6"/>
  <c r="L123" i="6"/>
  <c r="I123" i="6"/>
  <c r="F123" i="6"/>
  <c r="F122" i="6" s="1"/>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I117" i="6"/>
  <c r="I116" i="6" s="1"/>
  <c r="F117" i="6"/>
  <c r="N116" i="6"/>
  <c r="M116" i="6"/>
  <c r="K116" i="6"/>
  <c r="J116" i="6"/>
  <c r="H116" i="6"/>
  <c r="G116" i="6"/>
  <c r="E116" i="6"/>
  <c r="D116" i="6"/>
  <c r="O115" i="6"/>
  <c r="L115" i="6"/>
  <c r="I115" i="6"/>
  <c r="F115" i="6"/>
  <c r="O114" i="6"/>
  <c r="L114" i="6"/>
  <c r="I114" i="6"/>
  <c r="F114" i="6"/>
  <c r="O113" i="6"/>
  <c r="L113" i="6"/>
  <c r="L112" i="6" s="1"/>
  <c r="I113" i="6"/>
  <c r="F113" i="6"/>
  <c r="F112" i="6" s="1"/>
  <c r="N112" i="6"/>
  <c r="M112" i="6"/>
  <c r="K112" i="6"/>
  <c r="J112" i="6"/>
  <c r="H112" i="6"/>
  <c r="G112" i="6"/>
  <c r="E112" i="6"/>
  <c r="D112" i="6"/>
  <c r="O111" i="6"/>
  <c r="L111" i="6"/>
  <c r="I111" i="6"/>
  <c r="F111" i="6"/>
  <c r="O110" i="6"/>
  <c r="L110" i="6"/>
  <c r="I110" i="6"/>
  <c r="F110" i="6"/>
  <c r="O109" i="6"/>
  <c r="L109" i="6"/>
  <c r="I109" i="6"/>
  <c r="F109" i="6"/>
  <c r="O108" i="6"/>
  <c r="L108" i="6"/>
  <c r="I108" i="6"/>
  <c r="F108" i="6"/>
  <c r="O107" i="6"/>
  <c r="L107" i="6"/>
  <c r="I107" i="6"/>
  <c r="F107" i="6"/>
  <c r="O106" i="6"/>
  <c r="L106" i="6"/>
  <c r="I106" i="6"/>
  <c r="F106" i="6"/>
  <c r="O105" i="6"/>
  <c r="L105" i="6"/>
  <c r="I105" i="6"/>
  <c r="F105" i="6"/>
  <c r="O104" i="6"/>
  <c r="L104" i="6"/>
  <c r="L103" i="6" s="1"/>
  <c r="I104" i="6"/>
  <c r="F104" i="6"/>
  <c r="N103" i="6"/>
  <c r="M103" i="6"/>
  <c r="K103" i="6"/>
  <c r="J103" i="6"/>
  <c r="H103" i="6"/>
  <c r="G103" i="6"/>
  <c r="E103" i="6"/>
  <c r="D103" i="6"/>
  <c r="O102" i="6"/>
  <c r="L102" i="6"/>
  <c r="I102" i="6"/>
  <c r="F102" i="6"/>
  <c r="O101" i="6"/>
  <c r="L101" i="6"/>
  <c r="I101" i="6"/>
  <c r="F101" i="6"/>
  <c r="O100" i="6"/>
  <c r="L100" i="6"/>
  <c r="I100" i="6"/>
  <c r="F100" i="6"/>
  <c r="O99" i="6"/>
  <c r="L99" i="6"/>
  <c r="I99" i="6"/>
  <c r="F99" i="6"/>
  <c r="O98" i="6"/>
  <c r="L98" i="6"/>
  <c r="I98" i="6"/>
  <c r="F98" i="6"/>
  <c r="O97" i="6"/>
  <c r="L97" i="6"/>
  <c r="I97" i="6"/>
  <c r="F97" i="6"/>
  <c r="O96" i="6"/>
  <c r="L96" i="6"/>
  <c r="I96" i="6"/>
  <c r="F96" i="6"/>
  <c r="N95" i="6"/>
  <c r="M95" i="6"/>
  <c r="K95" i="6"/>
  <c r="J95" i="6"/>
  <c r="H95" i="6"/>
  <c r="G95" i="6"/>
  <c r="E95" i="6"/>
  <c r="D95" i="6"/>
  <c r="O94" i="6"/>
  <c r="L94" i="6"/>
  <c r="I94" i="6"/>
  <c r="F94" i="6"/>
  <c r="O93" i="6"/>
  <c r="L93" i="6"/>
  <c r="I93" i="6"/>
  <c r="F93" i="6"/>
  <c r="O92" i="6"/>
  <c r="L92" i="6"/>
  <c r="I92" i="6"/>
  <c r="F92" i="6"/>
  <c r="O91" i="6"/>
  <c r="L91" i="6"/>
  <c r="I91" i="6"/>
  <c r="F91" i="6"/>
  <c r="O90" i="6"/>
  <c r="O89" i="6" s="1"/>
  <c r="L90" i="6"/>
  <c r="I90" i="6"/>
  <c r="I89" i="6" s="1"/>
  <c r="F90" i="6"/>
  <c r="N89" i="6"/>
  <c r="M89" i="6"/>
  <c r="K89" i="6"/>
  <c r="J89" i="6"/>
  <c r="H89" i="6"/>
  <c r="G89" i="6"/>
  <c r="E89" i="6"/>
  <c r="D89" i="6"/>
  <c r="O88" i="6"/>
  <c r="L88" i="6"/>
  <c r="I88" i="6"/>
  <c r="F88" i="6"/>
  <c r="O87" i="6"/>
  <c r="L87" i="6"/>
  <c r="I87" i="6"/>
  <c r="F87" i="6"/>
  <c r="O86" i="6"/>
  <c r="L86" i="6"/>
  <c r="I86" i="6"/>
  <c r="F86" i="6"/>
  <c r="O85" i="6"/>
  <c r="L85" i="6"/>
  <c r="I85" i="6"/>
  <c r="I84" i="6" s="1"/>
  <c r="F85" i="6"/>
  <c r="F84" i="6" s="1"/>
  <c r="N84" i="6"/>
  <c r="M84" i="6"/>
  <c r="K84" i="6"/>
  <c r="J84" i="6"/>
  <c r="H84" i="6"/>
  <c r="G84" i="6"/>
  <c r="E84" i="6"/>
  <c r="D84" i="6"/>
  <c r="O82" i="6"/>
  <c r="L82" i="6"/>
  <c r="I82" i="6"/>
  <c r="F82" i="6"/>
  <c r="O81" i="6"/>
  <c r="L81" i="6"/>
  <c r="I81" i="6"/>
  <c r="I80" i="6" s="1"/>
  <c r="F81" i="6"/>
  <c r="N80" i="6"/>
  <c r="M80" i="6"/>
  <c r="L80" i="6"/>
  <c r="K80" i="6"/>
  <c r="J80" i="6"/>
  <c r="J76" i="6" s="1"/>
  <c r="H80" i="6"/>
  <c r="G80" i="6"/>
  <c r="F80" i="6"/>
  <c r="E80" i="6"/>
  <c r="D80" i="6"/>
  <c r="O79" i="6"/>
  <c r="L79" i="6"/>
  <c r="I79" i="6"/>
  <c r="C79" i="6" s="1"/>
  <c r="F79" i="6"/>
  <c r="O78" i="6"/>
  <c r="L78" i="6"/>
  <c r="L77" i="6" s="1"/>
  <c r="I78" i="6"/>
  <c r="I77" i="6" s="1"/>
  <c r="I76" i="6" s="1"/>
  <c r="F78" i="6"/>
  <c r="N77" i="6"/>
  <c r="M77" i="6"/>
  <c r="M76" i="6" s="1"/>
  <c r="K77" i="6"/>
  <c r="K76" i="6" s="1"/>
  <c r="J77" i="6"/>
  <c r="H77" i="6"/>
  <c r="H76" i="6" s="1"/>
  <c r="G77" i="6"/>
  <c r="G76" i="6" s="1"/>
  <c r="E77" i="6"/>
  <c r="D77" i="6"/>
  <c r="D76" i="6" s="1"/>
  <c r="O74" i="6"/>
  <c r="L74" i="6"/>
  <c r="I74" i="6"/>
  <c r="F74" i="6"/>
  <c r="O73" i="6"/>
  <c r="L73" i="6"/>
  <c r="I73" i="6"/>
  <c r="F73" i="6"/>
  <c r="O72" i="6"/>
  <c r="L72" i="6"/>
  <c r="I72" i="6"/>
  <c r="F72" i="6"/>
  <c r="O71" i="6"/>
  <c r="L71" i="6"/>
  <c r="I71" i="6"/>
  <c r="C71" i="6" s="1"/>
  <c r="F71" i="6"/>
  <c r="O70" i="6"/>
  <c r="L70" i="6"/>
  <c r="I70" i="6"/>
  <c r="F70" i="6"/>
  <c r="N69" i="6"/>
  <c r="M69" i="6"/>
  <c r="M67" i="6" s="1"/>
  <c r="K69" i="6"/>
  <c r="K67" i="6" s="1"/>
  <c r="J69" i="6"/>
  <c r="J67" i="6" s="1"/>
  <c r="H69" i="6"/>
  <c r="H67" i="6" s="1"/>
  <c r="G69" i="6"/>
  <c r="G67" i="6" s="1"/>
  <c r="E69" i="6"/>
  <c r="E67" i="6" s="1"/>
  <c r="D69" i="6"/>
  <c r="D67" i="6" s="1"/>
  <c r="O68" i="6"/>
  <c r="L68" i="6"/>
  <c r="I68" i="6"/>
  <c r="F68" i="6"/>
  <c r="N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N58" i="6"/>
  <c r="M58" i="6"/>
  <c r="K58" i="6"/>
  <c r="J58" i="6"/>
  <c r="H58" i="6"/>
  <c r="G58" i="6"/>
  <c r="E58" i="6"/>
  <c r="D58" i="6"/>
  <c r="O57" i="6"/>
  <c r="L57" i="6"/>
  <c r="I57" i="6"/>
  <c r="F57" i="6"/>
  <c r="O56" i="6"/>
  <c r="O55" i="6" s="1"/>
  <c r="L56" i="6"/>
  <c r="L55" i="6" s="1"/>
  <c r="I56" i="6"/>
  <c r="I55" i="6" s="1"/>
  <c r="F56" i="6"/>
  <c r="N55" i="6"/>
  <c r="M55" i="6"/>
  <c r="K55" i="6"/>
  <c r="K54" i="6" s="1"/>
  <c r="J55" i="6"/>
  <c r="J54" i="6" s="1"/>
  <c r="H55" i="6"/>
  <c r="G55" i="6"/>
  <c r="F55" i="6"/>
  <c r="E55" i="6"/>
  <c r="D55" i="6"/>
  <c r="D54" i="6" s="1"/>
  <c r="D53" i="6" s="1"/>
  <c r="O47" i="6"/>
  <c r="C47" i="6" s="1"/>
  <c r="O46" i="6"/>
  <c r="C46" i="6" s="1"/>
  <c r="N45" i="6"/>
  <c r="M45" i="6"/>
  <c r="L44" i="6"/>
  <c r="L43" i="6" s="1"/>
  <c r="I44" i="6"/>
  <c r="I43" i="6" s="1"/>
  <c r="F44" i="6"/>
  <c r="K43" i="6"/>
  <c r="J43" i="6"/>
  <c r="H43" i="6"/>
  <c r="G43" i="6"/>
  <c r="E43" i="6"/>
  <c r="D43" i="6"/>
  <c r="F42" i="6"/>
  <c r="F41" i="6" s="1"/>
  <c r="C41" i="6" s="1"/>
  <c r="E41" i="6"/>
  <c r="D41" i="6"/>
  <c r="L40" i="6"/>
  <c r="C40" i="6" s="1"/>
  <c r="L39" i="6"/>
  <c r="C39" i="6" s="1"/>
  <c r="L38" i="6"/>
  <c r="C38" i="6" s="1"/>
  <c r="L37" i="6"/>
  <c r="C37" i="6" s="1"/>
  <c r="K36" i="6"/>
  <c r="J36" i="6"/>
  <c r="L35" i="6"/>
  <c r="C35" i="6" s="1"/>
  <c r="L34" i="6"/>
  <c r="K33" i="6"/>
  <c r="J33" i="6"/>
  <c r="L32" i="6"/>
  <c r="C32" i="6" s="1"/>
  <c r="L31" i="6"/>
  <c r="C31" i="6" s="1"/>
  <c r="K31" i="6"/>
  <c r="J31" i="6"/>
  <c r="L30" i="6"/>
  <c r="C30" i="6" s="1"/>
  <c r="L29" i="6"/>
  <c r="C29" i="6" s="1"/>
  <c r="L28" i="6"/>
  <c r="K27" i="6"/>
  <c r="J27" i="6"/>
  <c r="F25" i="6"/>
  <c r="C25" i="6" s="1"/>
  <c r="I24" i="6"/>
  <c r="F24" i="6"/>
  <c r="O23" i="6"/>
  <c r="L23" i="6"/>
  <c r="I23" i="6"/>
  <c r="F23" i="6"/>
  <c r="O22" i="6"/>
  <c r="L22" i="6"/>
  <c r="L21" i="6" s="1"/>
  <c r="I22" i="6"/>
  <c r="F22" i="6"/>
  <c r="O21" i="6"/>
  <c r="N21" i="6"/>
  <c r="N289" i="6" s="1"/>
  <c r="N288" i="6" s="1"/>
  <c r="M21" i="6"/>
  <c r="M289" i="6" s="1"/>
  <c r="M288" i="6" s="1"/>
  <c r="K21" i="6"/>
  <c r="J21" i="6"/>
  <c r="J289" i="6" s="1"/>
  <c r="H21" i="6"/>
  <c r="H289" i="6" s="1"/>
  <c r="G21" i="6"/>
  <c r="F21" i="6"/>
  <c r="E21" i="6"/>
  <c r="D21" i="6"/>
  <c r="D289" i="6" s="1"/>
  <c r="M20" i="6"/>
  <c r="E20" i="6"/>
  <c r="N76" i="6" l="1"/>
  <c r="E270" i="6"/>
  <c r="E269" i="6" s="1"/>
  <c r="C295" i="6"/>
  <c r="C297" i="6"/>
  <c r="J26" i="6"/>
  <c r="L76" i="6"/>
  <c r="K53" i="6"/>
  <c r="C263" i="6"/>
  <c r="C267" i="6"/>
  <c r="L198" i="6"/>
  <c r="I198" i="6"/>
  <c r="C239" i="6"/>
  <c r="C243" i="6"/>
  <c r="D231" i="6"/>
  <c r="E289" i="6"/>
  <c r="E288" i="6" s="1"/>
  <c r="L33" i="6"/>
  <c r="C33" i="6" s="1"/>
  <c r="C111" i="6"/>
  <c r="J231" i="6"/>
  <c r="J230" i="6" s="1"/>
  <c r="N231" i="6"/>
  <c r="O231" i="6"/>
  <c r="G231" i="6"/>
  <c r="H20" i="6"/>
  <c r="N20" i="6"/>
  <c r="C147" i="6"/>
  <c r="F160" i="6"/>
  <c r="C167" i="6"/>
  <c r="C208" i="6"/>
  <c r="C212" i="6"/>
  <c r="C224" i="6"/>
  <c r="C255" i="6"/>
  <c r="O260" i="6"/>
  <c r="O259" i="6" s="1"/>
  <c r="H259" i="6"/>
  <c r="C279" i="6"/>
  <c r="E54" i="6"/>
  <c r="D130" i="6"/>
  <c r="C135" i="6"/>
  <c r="C139" i="6"/>
  <c r="J187" i="6"/>
  <c r="C190" i="6"/>
  <c r="K204" i="6"/>
  <c r="C275" i="6"/>
  <c r="O80" i="6"/>
  <c r="L84" i="6"/>
  <c r="C63" i="6"/>
  <c r="C64" i="6"/>
  <c r="C65" i="6"/>
  <c r="C66" i="6"/>
  <c r="L89" i="6"/>
  <c r="G83" i="6"/>
  <c r="C115" i="6"/>
  <c r="C119" i="6"/>
  <c r="C121" i="6"/>
  <c r="C123" i="6"/>
  <c r="E130" i="6"/>
  <c r="C143" i="6"/>
  <c r="C146" i="6"/>
  <c r="H130" i="6"/>
  <c r="J173" i="6"/>
  <c r="K195" i="6"/>
  <c r="G204" i="6"/>
  <c r="G195" i="6" s="1"/>
  <c r="C220" i="6"/>
  <c r="C247" i="6"/>
  <c r="C249" i="6"/>
  <c r="C250" i="6"/>
  <c r="M259" i="6"/>
  <c r="C271" i="6"/>
  <c r="D269" i="6"/>
  <c r="N270" i="6"/>
  <c r="N269" i="6" s="1"/>
  <c r="L276" i="6"/>
  <c r="C291" i="6"/>
  <c r="D288" i="6"/>
  <c r="O45" i="6"/>
  <c r="C45" i="6" s="1"/>
  <c r="C59" i="6"/>
  <c r="I58" i="6"/>
  <c r="C87" i="6"/>
  <c r="D83" i="6"/>
  <c r="O95" i="6"/>
  <c r="C127" i="6"/>
  <c r="G130" i="6"/>
  <c r="C182" i="6"/>
  <c r="C228" i="6"/>
  <c r="C227" i="6"/>
  <c r="C244" i="6"/>
  <c r="C256" i="6"/>
  <c r="C262" i="6"/>
  <c r="O264" i="6"/>
  <c r="L290" i="6"/>
  <c r="D230" i="6"/>
  <c r="J288" i="6"/>
  <c r="K26" i="6"/>
  <c r="N54" i="6"/>
  <c r="N53" i="6" s="1"/>
  <c r="C55" i="6"/>
  <c r="G54" i="6"/>
  <c r="M54" i="6"/>
  <c r="M53" i="6" s="1"/>
  <c r="K83" i="6"/>
  <c r="C91" i="6"/>
  <c r="C99" i="6"/>
  <c r="C107" i="6"/>
  <c r="C109" i="6"/>
  <c r="C110" i="6"/>
  <c r="O131" i="6"/>
  <c r="L144" i="6"/>
  <c r="C154" i="6"/>
  <c r="C171" i="6"/>
  <c r="G174" i="6"/>
  <c r="G173" i="6" s="1"/>
  <c r="C177" i="6"/>
  <c r="K174" i="6"/>
  <c r="K173" i="6" s="1"/>
  <c r="J204" i="6"/>
  <c r="E259" i="6"/>
  <c r="K259" i="6"/>
  <c r="C277" i="6"/>
  <c r="C278" i="6"/>
  <c r="O276" i="6"/>
  <c r="C284" i="6"/>
  <c r="L184" i="6"/>
  <c r="C184" i="6" s="1"/>
  <c r="I290" i="6"/>
  <c r="I21" i="6"/>
  <c r="I20" i="6" s="1"/>
  <c r="J53" i="6"/>
  <c r="H54" i="6"/>
  <c r="H53" i="6" s="1"/>
  <c r="L58" i="6"/>
  <c r="L54" i="6" s="1"/>
  <c r="E53" i="6"/>
  <c r="C73" i="6"/>
  <c r="C74" i="6"/>
  <c r="E76" i="6"/>
  <c r="C82" i="6"/>
  <c r="M83" i="6"/>
  <c r="C88" i="6"/>
  <c r="C108" i="6"/>
  <c r="O112" i="6"/>
  <c r="C126" i="6"/>
  <c r="C150" i="6"/>
  <c r="C153" i="6"/>
  <c r="C159" i="6"/>
  <c r="E174" i="6"/>
  <c r="E173" i="6" s="1"/>
  <c r="G187" i="6"/>
  <c r="N187" i="6"/>
  <c r="C203" i="6"/>
  <c r="C211" i="6"/>
  <c r="C229" i="6"/>
  <c r="H231" i="6"/>
  <c r="C242" i="6"/>
  <c r="C253" i="6"/>
  <c r="O252" i="6"/>
  <c r="O251" i="6" s="1"/>
  <c r="C268" i="6"/>
  <c r="J270" i="6"/>
  <c r="F276" i="6"/>
  <c r="I276" i="6"/>
  <c r="I270" i="6" s="1"/>
  <c r="I269" i="6" s="1"/>
  <c r="C282" i="6"/>
  <c r="I283" i="6"/>
  <c r="C292" i="6"/>
  <c r="E230" i="6"/>
  <c r="E194" i="6" s="1"/>
  <c r="L36" i="6"/>
  <c r="C36" i="6" s="1"/>
  <c r="D20" i="6"/>
  <c r="C44" i="6"/>
  <c r="C56" i="6"/>
  <c r="C57" i="6"/>
  <c r="C72" i="6"/>
  <c r="I69" i="6"/>
  <c r="I67" i="6" s="1"/>
  <c r="C94" i="6"/>
  <c r="C97" i="6"/>
  <c r="C114" i="6"/>
  <c r="C124" i="6"/>
  <c r="O136" i="6"/>
  <c r="C149" i="6"/>
  <c r="I151" i="6"/>
  <c r="C157" i="6"/>
  <c r="C158" i="6"/>
  <c r="C163" i="6"/>
  <c r="C186" i="6"/>
  <c r="D187" i="6"/>
  <c r="M204" i="6"/>
  <c r="M195" i="6" s="1"/>
  <c r="C215" i="6"/>
  <c r="C245" i="6"/>
  <c r="C248" i="6"/>
  <c r="C258" i="6"/>
  <c r="G259" i="6"/>
  <c r="C266" i="6"/>
  <c r="C272" i="6"/>
  <c r="C273" i="6"/>
  <c r="C274" i="6"/>
  <c r="C296" i="6"/>
  <c r="I187" i="6"/>
  <c r="L27" i="6"/>
  <c r="C34" i="6"/>
  <c r="F43" i="6"/>
  <c r="C43" i="6" s="1"/>
  <c r="C62" i="6"/>
  <c r="L69" i="6"/>
  <c r="L67" i="6" s="1"/>
  <c r="C86" i="6"/>
  <c r="I95" i="6"/>
  <c r="C101" i="6"/>
  <c r="C102" i="6"/>
  <c r="O103" i="6"/>
  <c r="I112" i="6"/>
  <c r="C117" i="6"/>
  <c r="C118" i="6"/>
  <c r="L122" i="6"/>
  <c r="K130" i="6"/>
  <c r="I131" i="6"/>
  <c r="C137" i="6"/>
  <c r="C138" i="6"/>
  <c r="O144" i="6"/>
  <c r="C155" i="6"/>
  <c r="C169" i="6"/>
  <c r="C170" i="6"/>
  <c r="O165" i="6"/>
  <c r="C178" i="6"/>
  <c r="F179" i="6"/>
  <c r="C181" i="6"/>
  <c r="C185" i="6"/>
  <c r="O188" i="6"/>
  <c r="O187" i="6" s="1"/>
  <c r="I196" i="6"/>
  <c r="L205" i="6"/>
  <c r="I216" i="6"/>
  <c r="C223" i="6"/>
  <c r="K231" i="6"/>
  <c r="I264" i="6"/>
  <c r="C264" i="6" s="1"/>
  <c r="G270" i="6"/>
  <c r="G269" i="6" s="1"/>
  <c r="C281" i="6"/>
  <c r="J269" i="6"/>
  <c r="F283" i="6"/>
  <c r="C283" i="6" s="1"/>
  <c r="F290" i="6"/>
  <c r="C294" i="6"/>
  <c r="J20" i="6"/>
  <c r="L289" i="6"/>
  <c r="F165" i="6"/>
  <c r="G289" i="6"/>
  <c r="G288" i="6" s="1"/>
  <c r="G20" i="6"/>
  <c r="C22" i="6"/>
  <c r="C90" i="6"/>
  <c r="F89" i="6"/>
  <c r="C89" i="6" s="1"/>
  <c r="F116" i="6"/>
  <c r="N130" i="6"/>
  <c r="C189" i="6"/>
  <c r="F188" i="6"/>
  <c r="H288" i="6"/>
  <c r="C23" i="6"/>
  <c r="C24" i="6"/>
  <c r="G53" i="6"/>
  <c r="I54" i="6"/>
  <c r="O58" i="6"/>
  <c r="O54" i="6" s="1"/>
  <c r="O69" i="6"/>
  <c r="O67" i="6" s="1"/>
  <c r="O77" i="6"/>
  <c r="O76" i="6" s="1"/>
  <c r="C80" i="6"/>
  <c r="C81" i="6"/>
  <c r="N83" i="6"/>
  <c r="O84" i="6"/>
  <c r="C93" i="6"/>
  <c r="L95" i="6"/>
  <c r="C100" i="6"/>
  <c r="C113" i="6"/>
  <c r="L116" i="6"/>
  <c r="L83" i="6" s="1"/>
  <c r="C120" i="6"/>
  <c r="O122" i="6"/>
  <c r="C128" i="6"/>
  <c r="C129" i="6"/>
  <c r="J130" i="6"/>
  <c r="F136" i="6"/>
  <c r="C145" i="6"/>
  <c r="O151" i="6"/>
  <c r="C162" i="6"/>
  <c r="L160" i="6"/>
  <c r="C183" i="6"/>
  <c r="C192" i="6"/>
  <c r="F191" i="6"/>
  <c r="C191" i="6" s="1"/>
  <c r="K289" i="6"/>
  <c r="K288" i="6" s="1"/>
  <c r="K20" i="6"/>
  <c r="O289" i="6"/>
  <c r="O288" i="6" s="1"/>
  <c r="C98" i="6"/>
  <c r="F95" i="6"/>
  <c r="I103" i="6"/>
  <c r="C142" i="6"/>
  <c r="F141" i="6"/>
  <c r="F198" i="6"/>
  <c r="C199" i="6"/>
  <c r="C254" i="6"/>
  <c r="F252" i="6"/>
  <c r="C298" i="6"/>
  <c r="I289" i="6"/>
  <c r="I288" i="6" s="1"/>
  <c r="C28" i="6"/>
  <c r="C42" i="6"/>
  <c r="C60" i="6"/>
  <c r="C61" i="6"/>
  <c r="C70" i="6"/>
  <c r="F69" i="6"/>
  <c r="C78" i="6"/>
  <c r="F77" i="6"/>
  <c r="E83" i="6"/>
  <c r="E75" i="6" s="1"/>
  <c r="J83" i="6"/>
  <c r="J75" i="6" s="1"/>
  <c r="J52" i="6" s="1"/>
  <c r="C85" i="6"/>
  <c r="H83" i="6"/>
  <c r="C92" i="6"/>
  <c r="C105" i="6"/>
  <c r="C106" i="6"/>
  <c r="F103" i="6"/>
  <c r="C112" i="6"/>
  <c r="O116" i="6"/>
  <c r="C125" i="6"/>
  <c r="C133" i="6"/>
  <c r="C134" i="6"/>
  <c r="F131" i="6"/>
  <c r="M130" i="6"/>
  <c r="M75" i="6" s="1"/>
  <c r="C140" i="6"/>
  <c r="O141" i="6"/>
  <c r="O130" i="6" s="1"/>
  <c r="C144" i="6"/>
  <c r="F151" i="6"/>
  <c r="C175" i="6"/>
  <c r="F174" i="6"/>
  <c r="O179" i="6"/>
  <c r="O174" i="6" s="1"/>
  <c r="O173" i="6" s="1"/>
  <c r="C219" i="6"/>
  <c r="F216" i="6"/>
  <c r="C68" i="6"/>
  <c r="C96" i="6"/>
  <c r="C104" i="6"/>
  <c r="I122" i="6"/>
  <c r="C122" i="6" s="1"/>
  <c r="C132" i="6"/>
  <c r="C148" i="6"/>
  <c r="L151" i="6"/>
  <c r="C172" i="6"/>
  <c r="C176" i="6"/>
  <c r="L179" i="6"/>
  <c r="L174" i="6" s="1"/>
  <c r="H187" i="6"/>
  <c r="L187" i="6"/>
  <c r="C207" i="6"/>
  <c r="F205" i="6"/>
  <c r="C232" i="6"/>
  <c r="C233" i="6"/>
  <c r="H230" i="6"/>
  <c r="C236" i="6"/>
  <c r="L235" i="6"/>
  <c r="C235" i="6" s="1"/>
  <c r="K270" i="6"/>
  <c r="K269" i="6" s="1"/>
  <c r="F58" i="6"/>
  <c r="C58" i="6" s="1"/>
  <c r="C156" i="6"/>
  <c r="C168" i="6"/>
  <c r="M174" i="6"/>
  <c r="M173" i="6" s="1"/>
  <c r="I205" i="6"/>
  <c r="N259" i="6"/>
  <c r="N230" i="6" s="1"/>
  <c r="O270" i="6"/>
  <c r="O269" i="6" s="1"/>
  <c r="L270" i="6"/>
  <c r="L269" i="6" s="1"/>
  <c r="C280" i="6"/>
  <c r="C152" i="6"/>
  <c r="C164" i="6"/>
  <c r="I166" i="6"/>
  <c r="I165" i="6" s="1"/>
  <c r="N173" i="6"/>
  <c r="I174" i="6"/>
  <c r="I173" i="6" s="1"/>
  <c r="C180" i="6"/>
  <c r="L196" i="6"/>
  <c r="O198" i="6"/>
  <c r="O196" i="6" s="1"/>
  <c r="O216" i="6"/>
  <c r="K230" i="6"/>
  <c r="C240" i="6"/>
  <c r="L238" i="6"/>
  <c r="C193" i="6"/>
  <c r="J195" i="6"/>
  <c r="J194" i="6" s="1"/>
  <c r="C197" i="6"/>
  <c r="C201" i="6"/>
  <c r="C202" i="6"/>
  <c r="D204" i="6"/>
  <c r="D195" i="6" s="1"/>
  <c r="D194" i="6" s="1"/>
  <c r="H204" i="6"/>
  <c r="H195" i="6" s="1"/>
  <c r="C209" i="6"/>
  <c r="C210" i="6"/>
  <c r="L216" i="6"/>
  <c r="L204" i="6" s="1"/>
  <c r="C221" i="6"/>
  <c r="C222" i="6"/>
  <c r="C234" i="6"/>
  <c r="F238" i="6"/>
  <c r="I251" i="6"/>
  <c r="F270" i="6"/>
  <c r="O205" i="6"/>
  <c r="C237" i="6"/>
  <c r="C241" i="6"/>
  <c r="L252" i="6"/>
  <c r="L251" i="6" s="1"/>
  <c r="C265" i="6"/>
  <c r="C206" i="6"/>
  <c r="C213" i="6"/>
  <c r="C214" i="6"/>
  <c r="C217" i="6"/>
  <c r="C218" i="6"/>
  <c r="C225" i="6"/>
  <c r="C226" i="6"/>
  <c r="I231" i="6"/>
  <c r="M231" i="6"/>
  <c r="M230" i="6" s="1"/>
  <c r="L246" i="6"/>
  <c r="F246" i="6"/>
  <c r="C257" i="6"/>
  <c r="I260" i="6"/>
  <c r="I259" i="6" s="1"/>
  <c r="C261" i="6"/>
  <c r="C285" i="6"/>
  <c r="C293" i="6"/>
  <c r="I130" i="6" l="1"/>
  <c r="O230" i="6"/>
  <c r="C259" i="6"/>
  <c r="C238" i="6"/>
  <c r="G75" i="6"/>
  <c r="G52" i="6" s="1"/>
  <c r="G230" i="6"/>
  <c r="G286" i="6" s="1"/>
  <c r="C246" i="6"/>
  <c r="C160" i="6"/>
  <c r="C136" i="6"/>
  <c r="L288" i="6"/>
  <c r="D75" i="6"/>
  <c r="D52" i="6" s="1"/>
  <c r="C290" i="6"/>
  <c r="H75" i="6"/>
  <c r="H286" i="6" s="1"/>
  <c r="O20" i="6"/>
  <c r="C21" i="6"/>
  <c r="K75" i="6"/>
  <c r="K52" i="6" s="1"/>
  <c r="C276" i="6"/>
  <c r="L173" i="6"/>
  <c r="C151" i="6"/>
  <c r="F289" i="6"/>
  <c r="J51" i="6"/>
  <c r="J50" i="6" s="1"/>
  <c r="O53" i="6"/>
  <c r="I83" i="6"/>
  <c r="C116" i="6"/>
  <c r="L53" i="6"/>
  <c r="O204" i="6"/>
  <c r="O195" i="6" s="1"/>
  <c r="O194" i="6" s="1"/>
  <c r="I204" i="6"/>
  <c r="I195" i="6" s="1"/>
  <c r="C103" i="6"/>
  <c r="H52" i="6"/>
  <c r="C95" i="6"/>
  <c r="N75" i="6"/>
  <c r="N52" i="6" s="1"/>
  <c r="F20" i="6"/>
  <c r="M194" i="6"/>
  <c r="K194" i="6"/>
  <c r="M52" i="6"/>
  <c r="C141" i="6"/>
  <c r="L26" i="6"/>
  <c r="C27" i="6"/>
  <c r="N194" i="6"/>
  <c r="E286" i="6"/>
  <c r="E52" i="6"/>
  <c r="E51" i="6" s="1"/>
  <c r="M286" i="6"/>
  <c r="H194" i="6"/>
  <c r="L195" i="6"/>
  <c r="C77" i="6"/>
  <c r="F76" i="6"/>
  <c r="O83" i="6"/>
  <c r="O75" i="6" s="1"/>
  <c r="I53" i="6"/>
  <c r="C165" i="6"/>
  <c r="C260" i="6"/>
  <c r="C270" i="6"/>
  <c r="F269" i="6"/>
  <c r="F130" i="6"/>
  <c r="C131" i="6"/>
  <c r="C188" i="6"/>
  <c r="F187" i="6"/>
  <c r="C187" i="6" s="1"/>
  <c r="F231" i="6"/>
  <c r="I230" i="6"/>
  <c r="J286" i="6"/>
  <c r="L231" i="6"/>
  <c r="L230" i="6" s="1"/>
  <c r="L130" i="6"/>
  <c r="L75" i="6" s="1"/>
  <c r="C216" i="6"/>
  <c r="F173" i="6"/>
  <c r="C174" i="6"/>
  <c r="F67" i="6"/>
  <c r="C67" i="6" s="1"/>
  <c r="C69" i="6"/>
  <c r="D286" i="6"/>
  <c r="C198" i="6"/>
  <c r="F196" i="6"/>
  <c r="F54" i="6"/>
  <c r="C179" i="6"/>
  <c r="C84" i="6"/>
  <c r="I194" i="6"/>
  <c r="C205" i="6"/>
  <c r="F204" i="6"/>
  <c r="F251" i="6"/>
  <c r="C251" i="6" s="1"/>
  <c r="C252" i="6"/>
  <c r="C166" i="6"/>
  <c r="F83" i="6"/>
  <c r="D51" i="6"/>
  <c r="G194" i="6" l="1"/>
  <c r="G51" i="6" s="1"/>
  <c r="K286" i="6"/>
  <c r="I75" i="6"/>
  <c r="I286" i="6" s="1"/>
  <c r="K51" i="6"/>
  <c r="K50" i="6" s="1"/>
  <c r="L52" i="6"/>
  <c r="H51" i="6"/>
  <c r="H50" i="6" s="1"/>
  <c r="C83" i="6"/>
  <c r="L286" i="6"/>
  <c r="M51" i="6"/>
  <c r="N51" i="6"/>
  <c r="N50" i="6" s="1"/>
  <c r="J287" i="6"/>
  <c r="C289" i="6"/>
  <c r="F288" i="6"/>
  <c r="C288" i="6" s="1"/>
  <c r="C204" i="6"/>
  <c r="C173" i="6"/>
  <c r="N286" i="6"/>
  <c r="C26" i="6"/>
  <c r="L20" i="6"/>
  <c r="C20" i="6" s="1"/>
  <c r="H287" i="6"/>
  <c r="O286" i="6"/>
  <c r="O52" i="6"/>
  <c r="O51" i="6" s="1"/>
  <c r="F230" i="6"/>
  <c r="C230" i="6" s="1"/>
  <c r="C231" i="6"/>
  <c r="N287" i="6"/>
  <c r="D287" i="6"/>
  <c r="D50" i="6"/>
  <c r="F75" i="6"/>
  <c r="C75" i="6" s="1"/>
  <c r="C76" i="6"/>
  <c r="F53" i="6"/>
  <c r="C54" i="6"/>
  <c r="C130" i="6"/>
  <c r="L194" i="6"/>
  <c r="L51" i="6" s="1"/>
  <c r="E287" i="6"/>
  <c r="E50" i="6"/>
  <c r="F195" i="6"/>
  <c r="C196" i="6"/>
  <c r="C269" i="6"/>
  <c r="G50" i="6" l="1"/>
  <c r="G287" i="6"/>
  <c r="K287" i="6"/>
  <c r="I52" i="6"/>
  <c r="I51" i="6" s="1"/>
  <c r="M287" i="6"/>
  <c r="M50" i="6"/>
  <c r="L50" i="6"/>
  <c r="L287" i="6"/>
  <c r="I287" i="6"/>
  <c r="I50" i="6"/>
  <c r="O50" i="6"/>
  <c r="O287" i="6"/>
  <c r="F286" i="6"/>
  <c r="C286" i="6" s="1"/>
  <c r="F194" i="6"/>
  <c r="C194" i="6" s="1"/>
  <c r="C195" i="6"/>
  <c r="C53" i="6"/>
  <c r="F52" i="6"/>
  <c r="C52" i="6" l="1"/>
  <c r="F51" i="6"/>
  <c r="F287" i="6" l="1"/>
  <c r="C287" i="6" s="1"/>
  <c r="F50" i="6"/>
  <c r="C50" i="6" s="1"/>
  <c r="C51" i="6"/>
  <c r="O298" i="5" l="1"/>
  <c r="L298" i="5"/>
  <c r="I298" i="5"/>
  <c r="F298" i="5"/>
  <c r="O297" i="5"/>
  <c r="L297" i="5"/>
  <c r="I297" i="5"/>
  <c r="F297" i="5"/>
  <c r="O296" i="5"/>
  <c r="L296" i="5"/>
  <c r="I296" i="5"/>
  <c r="F296" i="5"/>
  <c r="O295" i="5"/>
  <c r="L295" i="5"/>
  <c r="I295" i="5"/>
  <c r="F295" i="5"/>
  <c r="O294" i="5"/>
  <c r="L294" i="5"/>
  <c r="I294" i="5"/>
  <c r="F294" i="5"/>
  <c r="O293" i="5"/>
  <c r="L293" i="5"/>
  <c r="I293" i="5"/>
  <c r="F293" i="5"/>
  <c r="O292" i="5"/>
  <c r="L292" i="5"/>
  <c r="I292" i="5"/>
  <c r="F292" i="5"/>
  <c r="O291" i="5"/>
  <c r="L291" i="5"/>
  <c r="L290" i="5" s="1"/>
  <c r="I291" i="5"/>
  <c r="F291" i="5"/>
  <c r="F290" i="5" s="1"/>
  <c r="N290" i="5"/>
  <c r="M290" i="5"/>
  <c r="K290" i="5"/>
  <c r="J290" i="5"/>
  <c r="H290" i="5"/>
  <c r="G290" i="5"/>
  <c r="E290" i="5"/>
  <c r="D290" i="5"/>
  <c r="O285" i="5"/>
  <c r="L285" i="5"/>
  <c r="I285" i="5"/>
  <c r="F285" i="5"/>
  <c r="O284" i="5"/>
  <c r="O283" i="5" s="1"/>
  <c r="L284" i="5"/>
  <c r="L283" i="5" s="1"/>
  <c r="I284" i="5"/>
  <c r="F284" i="5"/>
  <c r="N283" i="5"/>
  <c r="M283" i="5"/>
  <c r="K283" i="5"/>
  <c r="J283" i="5"/>
  <c r="H283" i="5"/>
  <c r="G283" i="5"/>
  <c r="F283" i="5"/>
  <c r="E283" i="5"/>
  <c r="D283" i="5"/>
  <c r="O282" i="5"/>
  <c r="O281" i="5" s="1"/>
  <c r="L282" i="5"/>
  <c r="L281" i="5" s="1"/>
  <c r="I282" i="5"/>
  <c r="I281" i="5" s="1"/>
  <c r="F282" i="5"/>
  <c r="F281" i="5" s="1"/>
  <c r="N281" i="5"/>
  <c r="M281" i="5"/>
  <c r="K281" i="5"/>
  <c r="J281" i="5"/>
  <c r="H281" i="5"/>
  <c r="G281" i="5"/>
  <c r="E281" i="5"/>
  <c r="D281" i="5"/>
  <c r="O280" i="5"/>
  <c r="L280" i="5"/>
  <c r="I280" i="5"/>
  <c r="F280" i="5"/>
  <c r="O279" i="5"/>
  <c r="L279" i="5"/>
  <c r="I279" i="5"/>
  <c r="F279" i="5"/>
  <c r="O278" i="5"/>
  <c r="L278" i="5"/>
  <c r="I278" i="5"/>
  <c r="F278" i="5"/>
  <c r="O277" i="5"/>
  <c r="L277" i="5"/>
  <c r="I277" i="5"/>
  <c r="I276" i="5" s="1"/>
  <c r="F277" i="5"/>
  <c r="N276" i="5"/>
  <c r="M276" i="5"/>
  <c r="K276" i="5"/>
  <c r="J276" i="5"/>
  <c r="H276" i="5"/>
  <c r="G276" i="5"/>
  <c r="E276" i="5"/>
  <c r="D276" i="5"/>
  <c r="O275" i="5"/>
  <c r="L275" i="5"/>
  <c r="I275" i="5"/>
  <c r="F275" i="5"/>
  <c r="O274" i="5"/>
  <c r="L274" i="5"/>
  <c r="I274" i="5"/>
  <c r="F274" i="5"/>
  <c r="O273" i="5"/>
  <c r="L273" i="5"/>
  <c r="I273" i="5"/>
  <c r="F273" i="5"/>
  <c r="N272" i="5"/>
  <c r="N270" i="5" s="1"/>
  <c r="N269" i="5" s="1"/>
  <c r="M272" i="5"/>
  <c r="K272" i="5"/>
  <c r="J272" i="5"/>
  <c r="J270" i="5" s="1"/>
  <c r="I272" i="5"/>
  <c r="H272" i="5"/>
  <c r="G272" i="5"/>
  <c r="E272" i="5"/>
  <c r="D272" i="5"/>
  <c r="O271" i="5"/>
  <c r="L271" i="5"/>
  <c r="I271" i="5"/>
  <c r="F271" i="5"/>
  <c r="O268" i="5"/>
  <c r="L268" i="5"/>
  <c r="I268" i="5"/>
  <c r="F268" i="5"/>
  <c r="O267" i="5"/>
  <c r="L267" i="5"/>
  <c r="I267" i="5"/>
  <c r="F267" i="5"/>
  <c r="O266" i="5"/>
  <c r="L266" i="5"/>
  <c r="I266" i="5"/>
  <c r="F266" i="5"/>
  <c r="O265" i="5"/>
  <c r="L265" i="5"/>
  <c r="L264" i="5" s="1"/>
  <c r="I265" i="5"/>
  <c r="F265" i="5"/>
  <c r="N264" i="5"/>
  <c r="M264" i="5"/>
  <c r="K264" i="5"/>
  <c r="J264" i="5"/>
  <c r="H264" i="5"/>
  <c r="G264" i="5"/>
  <c r="E264" i="5"/>
  <c r="D264" i="5"/>
  <c r="O263" i="5"/>
  <c r="L263" i="5"/>
  <c r="I263" i="5"/>
  <c r="F263" i="5"/>
  <c r="O262" i="5"/>
  <c r="L262" i="5"/>
  <c r="I262" i="5"/>
  <c r="F262" i="5"/>
  <c r="O261" i="5"/>
  <c r="L261" i="5"/>
  <c r="I261" i="5"/>
  <c r="I260" i="5" s="1"/>
  <c r="F261" i="5"/>
  <c r="N260" i="5"/>
  <c r="N259" i="5" s="1"/>
  <c r="M260" i="5"/>
  <c r="K260" i="5"/>
  <c r="K259" i="5" s="1"/>
  <c r="J260" i="5"/>
  <c r="J259" i="5" s="1"/>
  <c r="H260" i="5"/>
  <c r="H259" i="5" s="1"/>
  <c r="G260" i="5"/>
  <c r="E260" i="5"/>
  <c r="D260" i="5"/>
  <c r="O258" i="5"/>
  <c r="L258" i="5"/>
  <c r="I258" i="5"/>
  <c r="F258" i="5"/>
  <c r="O257" i="5"/>
  <c r="L257" i="5"/>
  <c r="I257" i="5"/>
  <c r="F257" i="5"/>
  <c r="O256" i="5"/>
  <c r="L256" i="5"/>
  <c r="I256" i="5"/>
  <c r="F256" i="5"/>
  <c r="O255" i="5"/>
  <c r="L255" i="5"/>
  <c r="I255" i="5"/>
  <c r="F255" i="5"/>
  <c r="O254" i="5"/>
  <c r="L254" i="5"/>
  <c r="I254" i="5"/>
  <c r="F254" i="5"/>
  <c r="O253" i="5"/>
  <c r="L253" i="5"/>
  <c r="L252" i="5" s="1"/>
  <c r="L251" i="5" s="1"/>
  <c r="I253" i="5"/>
  <c r="F253" i="5"/>
  <c r="N252" i="5"/>
  <c r="M252" i="5"/>
  <c r="M251" i="5" s="1"/>
  <c r="K252" i="5"/>
  <c r="K251" i="5" s="1"/>
  <c r="J252" i="5"/>
  <c r="H252" i="5"/>
  <c r="H251" i="5" s="1"/>
  <c r="G252" i="5"/>
  <c r="G251" i="5" s="1"/>
  <c r="E252" i="5"/>
  <c r="E251" i="5" s="1"/>
  <c r="D252" i="5"/>
  <c r="N251" i="5"/>
  <c r="J251" i="5"/>
  <c r="D251" i="5"/>
  <c r="O250" i="5"/>
  <c r="L250" i="5"/>
  <c r="I250" i="5"/>
  <c r="F250" i="5"/>
  <c r="O249" i="5"/>
  <c r="L249" i="5"/>
  <c r="I249" i="5"/>
  <c r="F249" i="5"/>
  <c r="O248" i="5"/>
  <c r="L248" i="5"/>
  <c r="I248" i="5"/>
  <c r="F248" i="5"/>
  <c r="O247" i="5"/>
  <c r="L247" i="5"/>
  <c r="I247" i="5"/>
  <c r="F247" i="5"/>
  <c r="O246" i="5"/>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I239" i="5"/>
  <c r="F239" i="5"/>
  <c r="N238" i="5"/>
  <c r="M238" i="5"/>
  <c r="K238" i="5"/>
  <c r="J238" i="5"/>
  <c r="H238" i="5"/>
  <c r="G238" i="5"/>
  <c r="E238" i="5"/>
  <c r="D238" i="5"/>
  <c r="O237" i="5"/>
  <c r="L237" i="5"/>
  <c r="I237" i="5"/>
  <c r="F237" i="5"/>
  <c r="O236" i="5"/>
  <c r="O235" i="5" s="1"/>
  <c r="L236" i="5"/>
  <c r="I236" i="5"/>
  <c r="F236" i="5"/>
  <c r="N235" i="5"/>
  <c r="M235" i="5"/>
  <c r="L235" i="5"/>
  <c r="K235" i="5"/>
  <c r="J235" i="5"/>
  <c r="H235" i="5"/>
  <c r="G235" i="5"/>
  <c r="F235" i="5"/>
  <c r="E235" i="5"/>
  <c r="D235" i="5"/>
  <c r="O234" i="5"/>
  <c r="O233" i="5" s="1"/>
  <c r="L234" i="5"/>
  <c r="L233" i="5" s="1"/>
  <c r="I234" i="5"/>
  <c r="I233" i="5" s="1"/>
  <c r="F234" i="5"/>
  <c r="N233" i="5"/>
  <c r="M233" i="5"/>
  <c r="K233" i="5"/>
  <c r="J233" i="5"/>
  <c r="H233" i="5"/>
  <c r="H231" i="5" s="1"/>
  <c r="G233" i="5"/>
  <c r="F233" i="5"/>
  <c r="E233" i="5"/>
  <c r="D233" i="5"/>
  <c r="O232" i="5"/>
  <c r="L232" i="5"/>
  <c r="I232" i="5"/>
  <c r="F232" i="5"/>
  <c r="M231" i="5"/>
  <c r="O229" i="5"/>
  <c r="L229" i="5"/>
  <c r="I229" i="5"/>
  <c r="F229" i="5"/>
  <c r="O228" i="5"/>
  <c r="O227" i="5" s="1"/>
  <c r="L228" i="5"/>
  <c r="L227" i="5" s="1"/>
  <c r="I228" i="5"/>
  <c r="I227" i="5" s="1"/>
  <c r="F228" i="5"/>
  <c r="N227" i="5"/>
  <c r="M227" i="5"/>
  <c r="K227" i="5"/>
  <c r="J227" i="5"/>
  <c r="H227" i="5"/>
  <c r="G227" i="5"/>
  <c r="F227" i="5"/>
  <c r="E227" i="5"/>
  <c r="D227" i="5"/>
  <c r="O226" i="5"/>
  <c r="L226" i="5"/>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I216" i="5" s="1"/>
  <c r="F217"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L205" i="5" s="1"/>
  <c r="I206" i="5"/>
  <c r="F206" i="5"/>
  <c r="N205" i="5"/>
  <c r="M205" i="5"/>
  <c r="K205" i="5"/>
  <c r="J205" i="5"/>
  <c r="H205" i="5"/>
  <c r="G205" i="5"/>
  <c r="G204" i="5" s="1"/>
  <c r="E205" i="5"/>
  <c r="D205" i="5"/>
  <c r="D204" i="5" s="1"/>
  <c r="K204" i="5"/>
  <c r="O203" i="5"/>
  <c r="L203" i="5"/>
  <c r="I203" i="5"/>
  <c r="F203" i="5"/>
  <c r="O202" i="5"/>
  <c r="L202" i="5"/>
  <c r="I202" i="5"/>
  <c r="F202" i="5"/>
  <c r="O201" i="5"/>
  <c r="L201" i="5"/>
  <c r="I201" i="5"/>
  <c r="F201" i="5"/>
  <c r="O200" i="5"/>
  <c r="L200" i="5"/>
  <c r="I200" i="5"/>
  <c r="F200" i="5"/>
  <c r="O199" i="5"/>
  <c r="L199" i="5"/>
  <c r="L198" i="5" s="1"/>
  <c r="I199" i="5"/>
  <c r="F199" i="5"/>
  <c r="O198" i="5"/>
  <c r="N198" i="5"/>
  <c r="N196" i="5" s="1"/>
  <c r="M198" i="5"/>
  <c r="K198" i="5"/>
  <c r="K196" i="5" s="1"/>
  <c r="J198" i="5"/>
  <c r="H198" i="5"/>
  <c r="H196" i="5" s="1"/>
  <c r="G198" i="5"/>
  <c r="G196" i="5" s="1"/>
  <c r="F198" i="5"/>
  <c r="E198" i="5"/>
  <c r="D198" i="5"/>
  <c r="O197" i="5"/>
  <c r="L197" i="5"/>
  <c r="I197" i="5"/>
  <c r="F197" i="5"/>
  <c r="M196" i="5"/>
  <c r="J196" i="5"/>
  <c r="E196" i="5"/>
  <c r="D196" i="5"/>
  <c r="O193" i="5"/>
  <c r="O192" i="5" s="1"/>
  <c r="O191" i="5" s="1"/>
  <c r="L193" i="5"/>
  <c r="L192" i="5" s="1"/>
  <c r="L191" i="5" s="1"/>
  <c r="I193" i="5"/>
  <c r="I192" i="5" s="1"/>
  <c r="I191" i="5" s="1"/>
  <c r="F193" i="5"/>
  <c r="N192" i="5"/>
  <c r="N191" i="5" s="1"/>
  <c r="M192" i="5"/>
  <c r="M191" i="5" s="1"/>
  <c r="K192" i="5"/>
  <c r="K191" i="5" s="1"/>
  <c r="J192" i="5"/>
  <c r="J191" i="5" s="1"/>
  <c r="H192" i="5"/>
  <c r="H191" i="5" s="1"/>
  <c r="G192" i="5"/>
  <c r="E192" i="5"/>
  <c r="E191" i="5" s="1"/>
  <c r="D192" i="5"/>
  <c r="D191" i="5" s="1"/>
  <c r="G191" i="5"/>
  <c r="O190" i="5"/>
  <c r="L190" i="5"/>
  <c r="I190" i="5"/>
  <c r="F190" i="5"/>
  <c r="O189" i="5"/>
  <c r="L189" i="5"/>
  <c r="I189" i="5"/>
  <c r="I188" i="5" s="1"/>
  <c r="I187" i="5" s="1"/>
  <c r="F189" i="5"/>
  <c r="N188" i="5"/>
  <c r="M188" i="5"/>
  <c r="K188" i="5"/>
  <c r="K187" i="5" s="1"/>
  <c r="J188" i="5"/>
  <c r="J187" i="5" s="1"/>
  <c r="H188" i="5"/>
  <c r="G188" i="5"/>
  <c r="G187" i="5" s="1"/>
  <c r="E188" i="5"/>
  <c r="D188" i="5"/>
  <c r="O186" i="5"/>
  <c r="L186" i="5"/>
  <c r="I186" i="5"/>
  <c r="F186" i="5"/>
  <c r="O185" i="5"/>
  <c r="O184" i="5" s="1"/>
  <c r="L185" i="5"/>
  <c r="L184" i="5" s="1"/>
  <c r="I185" i="5"/>
  <c r="I184" i="5" s="1"/>
  <c r="F185" i="5"/>
  <c r="N184" i="5"/>
  <c r="M184" i="5"/>
  <c r="K184" i="5"/>
  <c r="J184" i="5"/>
  <c r="H184" i="5"/>
  <c r="G184" i="5"/>
  <c r="F184" i="5"/>
  <c r="E184" i="5"/>
  <c r="D184" i="5"/>
  <c r="O183" i="5"/>
  <c r="L183" i="5"/>
  <c r="I183" i="5"/>
  <c r="F183" i="5"/>
  <c r="O182" i="5"/>
  <c r="L182" i="5"/>
  <c r="I182" i="5"/>
  <c r="F182" i="5"/>
  <c r="O181" i="5"/>
  <c r="L181" i="5"/>
  <c r="I181" i="5"/>
  <c r="F181" i="5"/>
  <c r="O180" i="5"/>
  <c r="L180" i="5"/>
  <c r="I180" i="5"/>
  <c r="F180" i="5"/>
  <c r="N179" i="5"/>
  <c r="M179" i="5"/>
  <c r="K179" i="5"/>
  <c r="J179" i="5"/>
  <c r="H179" i="5"/>
  <c r="G179" i="5"/>
  <c r="E179" i="5"/>
  <c r="D179" i="5"/>
  <c r="O178" i="5"/>
  <c r="L178" i="5"/>
  <c r="I178" i="5"/>
  <c r="F178" i="5"/>
  <c r="O177" i="5"/>
  <c r="L177" i="5"/>
  <c r="I177" i="5"/>
  <c r="F177" i="5"/>
  <c r="O176" i="5"/>
  <c r="L176" i="5"/>
  <c r="L175" i="5" s="1"/>
  <c r="I176" i="5"/>
  <c r="F176" i="5"/>
  <c r="N175" i="5"/>
  <c r="M175" i="5"/>
  <c r="M174" i="5" s="1"/>
  <c r="K175" i="5"/>
  <c r="J175" i="5"/>
  <c r="J174" i="5" s="1"/>
  <c r="J173" i="5" s="1"/>
  <c r="H175" i="5"/>
  <c r="H174" i="5" s="1"/>
  <c r="G175" i="5"/>
  <c r="G174" i="5" s="1"/>
  <c r="G173" i="5" s="1"/>
  <c r="E175" i="5"/>
  <c r="D175" i="5"/>
  <c r="D174" i="5" s="1"/>
  <c r="N174" i="5"/>
  <c r="N173" i="5" s="1"/>
  <c r="O172" i="5"/>
  <c r="L172" i="5"/>
  <c r="I172" i="5"/>
  <c r="F172" i="5"/>
  <c r="O171" i="5"/>
  <c r="L171" i="5"/>
  <c r="I171" i="5"/>
  <c r="F171" i="5"/>
  <c r="O170" i="5"/>
  <c r="L170" i="5"/>
  <c r="I170" i="5"/>
  <c r="F170" i="5"/>
  <c r="O169" i="5"/>
  <c r="L169" i="5"/>
  <c r="I169" i="5"/>
  <c r="F169" i="5"/>
  <c r="O168" i="5"/>
  <c r="L168" i="5"/>
  <c r="I168" i="5"/>
  <c r="F168" i="5"/>
  <c r="O167" i="5"/>
  <c r="O166" i="5" s="1"/>
  <c r="O165" i="5" s="1"/>
  <c r="L167" i="5"/>
  <c r="I167" i="5"/>
  <c r="F167" i="5"/>
  <c r="F166" i="5" s="1"/>
  <c r="N166" i="5"/>
  <c r="N165" i="5" s="1"/>
  <c r="M166" i="5"/>
  <c r="M165" i="5" s="1"/>
  <c r="K166" i="5"/>
  <c r="J166" i="5"/>
  <c r="J165" i="5" s="1"/>
  <c r="H166" i="5"/>
  <c r="H165" i="5" s="1"/>
  <c r="G166" i="5"/>
  <c r="G165" i="5" s="1"/>
  <c r="E166" i="5"/>
  <c r="E165" i="5" s="1"/>
  <c r="D166" i="5"/>
  <c r="D165" i="5" s="1"/>
  <c r="K165" i="5"/>
  <c r="O164" i="5"/>
  <c r="L164" i="5"/>
  <c r="I164" i="5"/>
  <c r="F164" i="5"/>
  <c r="O163" i="5"/>
  <c r="L163" i="5"/>
  <c r="I163" i="5"/>
  <c r="F163" i="5"/>
  <c r="O162" i="5"/>
  <c r="L162" i="5"/>
  <c r="I162" i="5"/>
  <c r="F162" i="5"/>
  <c r="O161" i="5"/>
  <c r="O160" i="5" s="1"/>
  <c r="L161" i="5"/>
  <c r="L160" i="5" s="1"/>
  <c r="I161" i="5"/>
  <c r="I160" i="5" s="1"/>
  <c r="F161" i="5"/>
  <c r="N160" i="5"/>
  <c r="M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F153" i="5"/>
  <c r="O152" i="5"/>
  <c r="L152" i="5"/>
  <c r="I152" i="5"/>
  <c r="I151" i="5" s="1"/>
  <c r="F152" i="5"/>
  <c r="N151" i="5"/>
  <c r="M151" i="5"/>
  <c r="K151" i="5"/>
  <c r="J151" i="5"/>
  <c r="H151" i="5"/>
  <c r="G151" i="5"/>
  <c r="E151" i="5"/>
  <c r="D151" i="5"/>
  <c r="O150" i="5"/>
  <c r="L150" i="5"/>
  <c r="I150" i="5"/>
  <c r="F150" i="5"/>
  <c r="O149" i="5"/>
  <c r="L149" i="5"/>
  <c r="I149" i="5"/>
  <c r="F149" i="5"/>
  <c r="O148" i="5"/>
  <c r="L148" i="5"/>
  <c r="I148" i="5"/>
  <c r="F148" i="5"/>
  <c r="O147" i="5"/>
  <c r="L147" i="5"/>
  <c r="I147" i="5"/>
  <c r="F147" i="5"/>
  <c r="O146" i="5"/>
  <c r="L146" i="5"/>
  <c r="I146" i="5"/>
  <c r="F146" i="5"/>
  <c r="O145" i="5"/>
  <c r="L145" i="5"/>
  <c r="I145" i="5"/>
  <c r="F145" i="5"/>
  <c r="N144" i="5"/>
  <c r="M144" i="5"/>
  <c r="K144" i="5"/>
  <c r="J144" i="5"/>
  <c r="H144" i="5"/>
  <c r="G144" i="5"/>
  <c r="E144" i="5"/>
  <c r="D144" i="5"/>
  <c r="O143" i="5"/>
  <c r="L143" i="5"/>
  <c r="I143" i="5"/>
  <c r="F143" i="5"/>
  <c r="O142" i="5"/>
  <c r="L142" i="5"/>
  <c r="I142" i="5"/>
  <c r="I141" i="5" s="1"/>
  <c r="F142" i="5"/>
  <c r="N141" i="5"/>
  <c r="M141" i="5"/>
  <c r="K141" i="5"/>
  <c r="J141" i="5"/>
  <c r="H141" i="5"/>
  <c r="G141" i="5"/>
  <c r="E141" i="5"/>
  <c r="D141" i="5"/>
  <c r="O140" i="5"/>
  <c r="L140" i="5"/>
  <c r="I140" i="5"/>
  <c r="F140" i="5"/>
  <c r="O139" i="5"/>
  <c r="L139" i="5"/>
  <c r="I139" i="5"/>
  <c r="F139" i="5"/>
  <c r="O138" i="5"/>
  <c r="L138" i="5"/>
  <c r="I138" i="5"/>
  <c r="F138" i="5"/>
  <c r="O137" i="5"/>
  <c r="L137" i="5"/>
  <c r="I137" i="5"/>
  <c r="F137" i="5"/>
  <c r="N136" i="5"/>
  <c r="M136" i="5"/>
  <c r="K136" i="5"/>
  <c r="J136" i="5"/>
  <c r="H136" i="5"/>
  <c r="G136" i="5"/>
  <c r="E136" i="5"/>
  <c r="D136" i="5"/>
  <c r="O135" i="5"/>
  <c r="L135" i="5"/>
  <c r="I135" i="5"/>
  <c r="F135" i="5"/>
  <c r="O134" i="5"/>
  <c r="L134" i="5"/>
  <c r="I134" i="5"/>
  <c r="F134" i="5"/>
  <c r="O133" i="5"/>
  <c r="L133" i="5"/>
  <c r="I133" i="5"/>
  <c r="F133" i="5"/>
  <c r="O132" i="5"/>
  <c r="L132" i="5"/>
  <c r="I132" i="5"/>
  <c r="F132" i="5"/>
  <c r="N131" i="5"/>
  <c r="M131" i="5"/>
  <c r="K131" i="5"/>
  <c r="J131" i="5"/>
  <c r="H131" i="5"/>
  <c r="G131" i="5"/>
  <c r="E131" i="5"/>
  <c r="D131" i="5"/>
  <c r="O129" i="5"/>
  <c r="L129" i="5"/>
  <c r="I129" i="5"/>
  <c r="I128" i="5" s="1"/>
  <c r="F129" i="5"/>
  <c r="O128" i="5"/>
  <c r="N128" i="5"/>
  <c r="M128" i="5"/>
  <c r="K128" i="5"/>
  <c r="J128" i="5"/>
  <c r="H128" i="5"/>
  <c r="G128" i="5"/>
  <c r="F128" i="5"/>
  <c r="E128" i="5"/>
  <c r="D128" i="5"/>
  <c r="O127" i="5"/>
  <c r="L127" i="5"/>
  <c r="I127" i="5"/>
  <c r="F127" i="5"/>
  <c r="O126" i="5"/>
  <c r="L126" i="5"/>
  <c r="I126" i="5"/>
  <c r="F126" i="5"/>
  <c r="O125" i="5"/>
  <c r="L125" i="5"/>
  <c r="I125" i="5"/>
  <c r="F125" i="5"/>
  <c r="O124" i="5"/>
  <c r="L124" i="5"/>
  <c r="I124" i="5"/>
  <c r="F124" i="5"/>
  <c r="O123" i="5"/>
  <c r="L123" i="5"/>
  <c r="I123" i="5"/>
  <c r="F123" i="5"/>
  <c r="N122" i="5"/>
  <c r="M122" i="5"/>
  <c r="K122" i="5"/>
  <c r="J122" i="5"/>
  <c r="H122" i="5"/>
  <c r="G122" i="5"/>
  <c r="E122" i="5"/>
  <c r="D122" i="5"/>
  <c r="O121" i="5"/>
  <c r="L121" i="5"/>
  <c r="I121" i="5"/>
  <c r="F121" i="5"/>
  <c r="O120" i="5"/>
  <c r="L120" i="5"/>
  <c r="I120" i="5"/>
  <c r="F120" i="5"/>
  <c r="O119" i="5"/>
  <c r="L119" i="5"/>
  <c r="I119" i="5"/>
  <c r="F119" i="5"/>
  <c r="O118" i="5"/>
  <c r="L118" i="5"/>
  <c r="I118" i="5"/>
  <c r="F118" i="5"/>
  <c r="O117" i="5"/>
  <c r="O116" i="5" s="1"/>
  <c r="L117" i="5"/>
  <c r="I117" i="5"/>
  <c r="I116" i="5" s="1"/>
  <c r="F117" i="5"/>
  <c r="N116" i="5"/>
  <c r="M116" i="5"/>
  <c r="K116" i="5"/>
  <c r="J116" i="5"/>
  <c r="H116" i="5"/>
  <c r="G116" i="5"/>
  <c r="E116" i="5"/>
  <c r="D116" i="5"/>
  <c r="O115" i="5"/>
  <c r="L115" i="5"/>
  <c r="I115" i="5"/>
  <c r="F115" i="5"/>
  <c r="O114" i="5"/>
  <c r="L114" i="5"/>
  <c r="I114" i="5"/>
  <c r="F114" i="5"/>
  <c r="O113" i="5"/>
  <c r="O112" i="5" s="1"/>
  <c r="L113" i="5"/>
  <c r="L112" i="5" s="1"/>
  <c r="I113" i="5"/>
  <c r="F113" i="5"/>
  <c r="N112" i="5"/>
  <c r="M112" i="5"/>
  <c r="K112" i="5"/>
  <c r="J112" i="5"/>
  <c r="H112" i="5"/>
  <c r="G112" i="5"/>
  <c r="E112" i="5"/>
  <c r="D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F104" i="5"/>
  <c r="N103" i="5"/>
  <c r="M103" i="5"/>
  <c r="K103" i="5"/>
  <c r="J103" i="5"/>
  <c r="H103" i="5"/>
  <c r="G103" i="5"/>
  <c r="E103" i="5"/>
  <c r="D103" i="5"/>
  <c r="O102" i="5"/>
  <c r="L102" i="5"/>
  <c r="I102" i="5"/>
  <c r="F102" i="5"/>
  <c r="O101" i="5"/>
  <c r="L101" i="5"/>
  <c r="I101" i="5"/>
  <c r="F101" i="5"/>
  <c r="O100" i="5"/>
  <c r="L100" i="5"/>
  <c r="I100" i="5"/>
  <c r="F100" i="5"/>
  <c r="O99" i="5"/>
  <c r="L99" i="5"/>
  <c r="I99" i="5"/>
  <c r="F99" i="5"/>
  <c r="O98" i="5"/>
  <c r="L98" i="5"/>
  <c r="I98" i="5"/>
  <c r="F98" i="5"/>
  <c r="O97" i="5"/>
  <c r="L97" i="5"/>
  <c r="I97" i="5"/>
  <c r="F97" i="5"/>
  <c r="O96" i="5"/>
  <c r="L96" i="5"/>
  <c r="I96" i="5"/>
  <c r="F96" i="5"/>
  <c r="N95" i="5"/>
  <c r="M95" i="5"/>
  <c r="K95" i="5"/>
  <c r="J95" i="5"/>
  <c r="I95" i="5"/>
  <c r="H95" i="5"/>
  <c r="G95" i="5"/>
  <c r="E95" i="5"/>
  <c r="D95" i="5"/>
  <c r="O94" i="5"/>
  <c r="L94" i="5"/>
  <c r="I94" i="5"/>
  <c r="F94" i="5"/>
  <c r="O93" i="5"/>
  <c r="L93" i="5"/>
  <c r="I93" i="5"/>
  <c r="F93" i="5"/>
  <c r="O92" i="5"/>
  <c r="L92" i="5"/>
  <c r="I92" i="5"/>
  <c r="F92" i="5"/>
  <c r="O91" i="5"/>
  <c r="L91" i="5"/>
  <c r="I91" i="5"/>
  <c r="F91" i="5"/>
  <c r="O90" i="5"/>
  <c r="L90" i="5"/>
  <c r="I90" i="5"/>
  <c r="I89" i="5" s="1"/>
  <c r="F90" i="5"/>
  <c r="N89" i="5"/>
  <c r="M89" i="5"/>
  <c r="K89" i="5"/>
  <c r="J89" i="5"/>
  <c r="H89" i="5"/>
  <c r="G89" i="5"/>
  <c r="E89" i="5"/>
  <c r="D89" i="5"/>
  <c r="O88" i="5"/>
  <c r="L88" i="5"/>
  <c r="I88" i="5"/>
  <c r="F88" i="5"/>
  <c r="O87" i="5"/>
  <c r="L87" i="5"/>
  <c r="I87" i="5"/>
  <c r="F87" i="5"/>
  <c r="O86" i="5"/>
  <c r="L86" i="5"/>
  <c r="I86" i="5"/>
  <c r="F86" i="5"/>
  <c r="O85" i="5"/>
  <c r="O84" i="5" s="1"/>
  <c r="L85" i="5"/>
  <c r="I85" i="5"/>
  <c r="F85" i="5"/>
  <c r="F84" i="5" s="1"/>
  <c r="N84" i="5"/>
  <c r="M84" i="5"/>
  <c r="K84" i="5"/>
  <c r="J84" i="5"/>
  <c r="H84" i="5"/>
  <c r="G84" i="5"/>
  <c r="E84" i="5"/>
  <c r="D84" i="5"/>
  <c r="D83" i="5" s="1"/>
  <c r="O82" i="5"/>
  <c r="L82" i="5"/>
  <c r="I82" i="5"/>
  <c r="F82" i="5"/>
  <c r="O81" i="5"/>
  <c r="O80" i="5" s="1"/>
  <c r="L81" i="5"/>
  <c r="I81" i="5"/>
  <c r="F81" i="5"/>
  <c r="N80" i="5"/>
  <c r="M80" i="5"/>
  <c r="L80" i="5"/>
  <c r="K80" i="5"/>
  <c r="J80" i="5"/>
  <c r="H80" i="5"/>
  <c r="G80" i="5"/>
  <c r="F80" i="5"/>
  <c r="E80" i="5"/>
  <c r="D80" i="5"/>
  <c r="O79" i="5"/>
  <c r="L79" i="5"/>
  <c r="I79" i="5"/>
  <c r="F79" i="5"/>
  <c r="O78" i="5"/>
  <c r="L78" i="5"/>
  <c r="L77" i="5" s="1"/>
  <c r="I78" i="5"/>
  <c r="F78" i="5"/>
  <c r="N77" i="5"/>
  <c r="M77" i="5"/>
  <c r="M76" i="5" s="1"/>
  <c r="K77" i="5"/>
  <c r="J77" i="5"/>
  <c r="H77" i="5"/>
  <c r="G77" i="5"/>
  <c r="E77" i="5"/>
  <c r="D77" i="5"/>
  <c r="H76" i="5"/>
  <c r="O74" i="5"/>
  <c r="L74" i="5"/>
  <c r="I74" i="5"/>
  <c r="F74" i="5"/>
  <c r="O73" i="5"/>
  <c r="L73" i="5"/>
  <c r="I73" i="5"/>
  <c r="F73" i="5"/>
  <c r="O72" i="5"/>
  <c r="L72" i="5"/>
  <c r="I72" i="5"/>
  <c r="F72" i="5"/>
  <c r="O71" i="5"/>
  <c r="L71" i="5"/>
  <c r="I71" i="5"/>
  <c r="F71" i="5"/>
  <c r="O70" i="5"/>
  <c r="L70" i="5"/>
  <c r="L69" i="5" s="1"/>
  <c r="I70" i="5"/>
  <c r="F70" i="5"/>
  <c r="N69" i="5"/>
  <c r="M69" i="5"/>
  <c r="M67" i="5" s="1"/>
  <c r="K69" i="5"/>
  <c r="J69" i="5"/>
  <c r="J67" i="5" s="1"/>
  <c r="H69" i="5"/>
  <c r="H67" i="5" s="1"/>
  <c r="G69" i="5"/>
  <c r="G67" i="5" s="1"/>
  <c r="E69" i="5"/>
  <c r="E67" i="5" s="1"/>
  <c r="D69" i="5"/>
  <c r="D67" i="5" s="1"/>
  <c r="O68" i="5"/>
  <c r="L68" i="5"/>
  <c r="I68" i="5"/>
  <c r="F68" i="5"/>
  <c r="N67" i="5"/>
  <c r="K67"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N58" i="5"/>
  <c r="M58" i="5"/>
  <c r="K58" i="5"/>
  <c r="J58" i="5"/>
  <c r="H58" i="5"/>
  <c r="G58" i="5"/>
  <c r="E58" i="5"/>
  <c r="D58" i="5"/>
  <c r="O57" i="5"/>
  <c r="L57" i="5"/>
  <c r="I57" i="5"/>
  <c r="F57" i="5"/>
  <c r="O56" i="5"/>
  <c r="L56" i="5"/>
  <c r="L55" i="5" s="1"/>
  <c r="I56" i="5"/>
  <c r="F56" i="5"/>
  <c r="F55" i="5" s="1"/>
  <c r="O55" i="5"/>
  <c r="N55" i="5"/>
  <c r="M55" i="5"/>
  <c r="K55" i="5"/>
  <c r="J55" i="5"/>
  <c r="H55" i="5"/>
  <c r="G55" i="5"/>
  <c r="E55" i="5"/>
  <c r="D55" i="5"/>
  <c r="N54" i="5"/>
  <c r="J54" i="5"/>
  <c r="O47" i="5"/>
  <c r="C47" i="5" s="1"/>
  <c r="O46" i="5"/>
  <c r="C46" i="5" s="1"/>
  <c r="N45" i="5"/>
  <c r="M45" i="5"/>
  <c r="L44" i="5"/>
  <c r="L43" i="5" s="1"/>
  <c r="I44" i="5"/>
  <c r="F44" i="5"/>
  <c r="F43" i="5" s="1"/>
  <c r="K43" i="5"/>
  <c r="J43" i="5"/>
  <c r="I43" i="5"/>
  <c r="H43" i="5"/>
  <c r="G43" i="5"/>
  <c r="E43" i="5"/>
  <c r="D43" i="5"/>
  <c r="F42" i="5"/>
  <c r="C42" i="5" s="1"/>
  <c r="E41" i="5"/>
  <c r="D41" i="5"/>
  <c r="L40" i="5"/>
  <c r="C40" i="5" s="1"/>
  <c r="L39" i="5"/>
  <c r="C39" i="5" s="1"/>
  <c r="L38" i="5"/>
  <c r="C38" i="5" s="1"/>
  <c r="L37" i="5"/>
  <c r="C37" i="5" s="1"/>
  <c r="K36" i="5"/>
  <c r="J36" i="5"/>
  <c r="L35" i="5"/>
  <c r="C35" i="5" s="1"/>
  <c r="L34" i="5"/>
  <c r="C34" i="5" s="1"/>
  <c r="K33" i="5"/>
  <c r="J33" i="5"/>
  <c r="L32" i="5"/>
  <c r="C32" i="5" s="1"/>
  <c r="K31" i="5"/>
  <c r="J31" i="5"/>
  <c r="L30" i="5"/>
  <c r="C30" i="5" s="1"/>
  <c r="L29" i="5"/>
  <c r="C29" i="5" s="1"/>
  <c r="L28" i="5"/>
  <c r="C28" i="5" s="1"/>
  <c r="K27" i="5"/>
  <c r="J27" i="5"/>
  <c r="J26" i="5" s="1"/>
  <c r="F25" i="5"/>
  <c r="C25" i="5" s="1"/>
  <c r="I24" i="5"/>
  <c r="F24" i="5"/>
  <c r="O23" i="5"/>
  <c r="L23" i="5"/>
  <c r="I23" i="5"/>
  <c r="F23" i="5"/>
  <c r="O22" i="5"/>
  <c r="L22" i="5"/>
  <c r="L21" i="5" s="1"/>
  <c r="I22" i="5"/>
  <c r="I21" i="5" s="1"/>
  <c r="F22" i="5"/>
  <c r="O21" i="5"/>
  <c r="O289" i="5" s="1"/>
  <c r="N21" i="5"/>
  <c r="M21" i="5"/>
  <c r="M289" i="5" s="1"/>
  <c r="M288" i="5" s="1"/>
  <c r="K21" i="5"/>
  <c r="J21" i="5"/>
  <c r="H21" i="5"/>
  <c r="H289" i="5" s="1"/>
  <c r="H288" i="5" s="1"/>
  <c r="G21" i="5"/>
  <c r="G289" i="5" s="1"/>
  <c r="F21" i="5"/>
  <c r="E21" i="5"/>
  <c r="E289" i="5" s="1"/>
  <c r="E288" i="5" s="1"/>
  <c r="D21" i="5"/>
  <c r="D289" i="5" s="1"/>
  <c r="M20" i="5"/>
  <c r="J53" i="5" l="1"/>
  <c r="N76" i="5"/>
  <c r="G270" i="5"/>
  <c r="G269" i="5" s="1"/>
  <c r="C298" i="5"/>
  <c r="C157" i="5"/>
  <c r="C159" i="5"/>
  <c r="H270" i="5"/>
  <c r="C202" i="5"/>
  <c r="M187" i="5"/>
  <c r="L188" i="5"/>
  <c r="L187" i="5" s="1"/>
  <c r="E270" i="5"/>
  <c r="E269" i="5" s="1"/>
  <c r="J269" i="5"/>
  <c r="C274" i="5"/>
  <c r="C278" i="5"/>
  <c r="C63" i="5"/>
  <c r="C109" i="5"/>
  <c r="C124" i="5"/>
  <c r="C127" i="5"/>
  <c r="C169" i="5"/>
  <c r="C170" i="5"/>
  <c r="C172" i="5"/>
  <c r="M173" i="5"/>
  <c r="O252" i="5"/>
  <c r="O251" i="5" s="1"/>
  <c r="G54" i="5"/>
  <c r="M54" i="5"/>
  <c r="M53" i="5" s="1"/>
  <c r="K76" i="5"/>
  <c r="C79" i="5"/>
  <c r="H83" i="5"/>
  <c r="N83" i="5"/>
  <c r="C97" i="5"/>
  <c r="H173" i="5"/>
  <c r="C242" i="5"/>
  <c r="C245" i="5"/>
  <c r="C262" i="5"/>
  <c r="D259" i="5"/>
  <c r="H130" i="5"/>
  <c r="C71" i="5"/>
  <c r="C73" i="5"/>
  <c r="C91" i="5"/>
  <c r="C92" i="5"/>
  <c r="C120" i="5"/>
  <c r="C121" i="5"/>
  <c r="C133" i="5"/>
  <c r="C134" i="5"/>
  <c r="C139" i="5"/>
  <c r="D130" i="5"/>
  <c r="O175" i="5"/>
  <c r="C206" i="5"/>
  <c r="C214" i="5"/>
  <c r="M204" i="5"/>
  <c r="C234" i="5"/>
  <c r="E231" i="5"/>
  <c r="C250" i="5"/>
  <c r="C258" i="5"/>
  <c r="C266" i="5"/>
  <c r="C268" i="5"/>
  <c r="H269" i="5"/>
  <c r="K270" i="5"/>
  <c r="K269" i="5" s="1"/>
  <c r="C294" i="5"/>
  <c r="C296" i="5"/>
  <c r="I20" i="5"/>
  <c r="H54" i="5"/>
  <c r="H53" i="5" s="1"/>
  <c r="J76" i="5"/>
  <c r="O77" i="5"/>
  <c r="O76" i="5" s="1"/>
  <c r="K83" i="5"/>
  <c r="C104" i="5"/>
  <c r="C108" i="5"/>
  <c r="E130" i="5"/>
  <c r="C137" i="5"/>
  <c r="C143" i="5"/>
  <c r="C147" i="5"/>
  <c r="C181" i="5"/>
  <c r="C190" i="5"/>
  <c r="C210" i="5"/>
  <c r="C212" i="5"/>
  <c r="C218" i="5"/>
  <c r="C226" i="5"/>
  <c r="C254" i="5"/>
  <c r="O131" i="5"/>
  <c r="D288" i="5"/>
  <c r="G20" i="5"/>
  <c r="H20" i="5"/>
  <c r="K289" i="5"/>
  <c r="K288" i="5" s="1"/>
  <c r="C24" i="5"/>
  <c r="L31" i="5"/>
  <c r="C31" i="5" s="1"/>
  <c r="D20" i="5"/>
  <c r="C59" i="5"/>
  <c r="O69" i="5"/>
  <c r="O67" i="5" s="1"/>
  <c r="E76" i="5"/>
  <c r="I77" i="5"/>
  <c r="D76" i="5"/>
  <c r="C87" i="5"/>
  <c r="L84" i="5"/>
  <c r="C100" i="5"/>
  <c r="L136" i="5"/>
  <c r="C145" i="5"/>
  <c r="C153" i="5"/>
  <c r="C161" i="5"/>
  <c r="C177" i="5"/>
  <c r="K195" i="5"/>
  <c r="C199" i="5"/>
  <c r="C201" i="5"/>
  <c r="C222" i="5"/>
  <c r="J231" i="5"/>
  <c r="J230" i="5" s="1"/>
  <c r="N231" i="5"/>
  <c r="N230" i="5" s="1"/>
  <c r="O264" i="5"/>
  <c r="D270" i="5"/>
  <c r="D269" i="5" s="1"/>
  <c r="O290" i="5"/>
  <c r="N187" i="5"/>
  <c r="M195" i="5"/>
  <c r="D195" i="5"/>
  <c r="K26" i="5"/>
  <c r="N53" i="5"/>
  <c r="C61" i="5"/>
  <c r="C64" i="5"/>
  <c r="C66" i="5"/>
  <c r="G76" i="5"/>
  <c r="C86" i="5"/>
  <c r="C93" i="5"/>
  <c r="O95" i="5"/>
  <c r="C101" i="5"/>
  <c r="C107" i="5"/>
  <c r="C111" i="5"/>
  <c r="G83" i="5"/>
  <c r="L116" i="5"/>
  <c r="F116" i="5"/>
  <c r="L122" i="5"/>
  <c r="M130" i="5"/>
  <c r="J130" i="5"/>
  <c r="N130" i="5"/>
  <c r="O141" i="5"/>
  <c r="C149" i="5"/>
  <c r="F160" i="5"/>
  <c r="C171" i="5"/>
  <c r="D173" i="5"/>
  <c r="I175" i="5"/>
  <c r="L179" i="5"/>
  <c r="L174" i="5" s="1"/>
  <c r="L173" i="5" s="1"/>
  <c r="C183" i="5"/>
  <c r="G195" i="5"/>
  <c r="E204" i="5"/>
  <c r="E195" i="5" s="1"/>
  <c r="J204" i="5"/>
  <c r="J195" i="5" s="1"/>
  <c r="N204" i="5"/>
  <c r="N195" i="5" s="1"/>
  <c r="L238" i="5"/>
  <c r="C244" i="5"/>
  <c r="F246" i="5"/>
  <c r="C249" i="5"/>
  <c r="O260" i="5"/>
  <c r="O272" i="5"/>
  <c r="C280" i="5"/>
  <c r="C285" i="5"/>
  <c r="L216" i="5"/>
  <c r="L204" i="5" s="1"/>
  <c r="K231" i="5"/>
  <c r="K230" i="5" s="1"/>
  <c r="E20" i="5"/>
  <c r="G288" i="5"/>
  <c r="L36" i="5"/>
  <c r="C36" i="5" s="1"/>
  <c r="L58" i="5"/>
  <c r="L54" i="5" s="1"/>
  <c r="C65" i="5"/>
  <c r="L76" i="5"/>
  <c r="C99" i="5"/>
  <c r="L103" i="5"/>
  <c r="F112" i="5"/>
  <c r="C115" i="5"/>
  <c r="I131" i="5"/>
  <c r="L144" i="5"/>
  <c r="C154" i="5"/>
  <c r="C156" i="5"/>
  <c r="C162" i="5"/>
  <c r="C164" i="5"/>
  <c r="L166" i="5"/>
  <c r="L165" i="5" s="1"/>
  <c r="C185" i="5"/>
  <c r="H187" i="5"/>
  <c r="E187" i="5"/>
  <c r="L196" i="5"/>
  <c r="C207" i="5"/>
  <c r="C215" i="5"/>
  <c r="C219" i="5"/>
  <c r="C220" i="5"/>
  <c r="C221" i="5"/>
  <c r="C227" i="5"/>
  <c r="C228" i="5"/>
  <c r="C229" i="5"/>
  <c r="D231" i="5"/>
  <c r="D230" i="5" s="1"/>
  <c r="H230" i="5"/>
  <c r="G259" i="5"/>
  <c r="C263" i="5"/>
  <c r="C275" i="5"/>
  <c r="C281" i="5"/>
  <c r="C282" i="5"/>
  <c r="C293" i="5"/>
  <c r="C117" i="5"/>
  <c r="C135" i="5"/>
  <c r="L27" i="5"/>
  <c r="C27" i="5" s="1"/>
  <c r="E54" i="5"/>
  <c r="E53" i="5" s="1"/>
  <c r="K54" i="5"/>
  <c r="K53" i="5" s="1"/>
  <c r="D54" i="5"/>
  <c r="D53" i="5" s="1"/>
  <c r="C72" i="5"/>
  <c r="C74" i="5"/>
  <c r="C82" i="5"/>
  <c r="E83" i="5"/>
  <c r="O89" i="5"/>
  <c r="L95" i="5"/>
  <c r="C102" i="5"/>
  <c r="C129" i="5"/>
  <c r="L141" i="5"/>
  <c r="C155" i="5"/>
  <c r="C163" i="5"/>
  <c r="C168" i="5"/>
  <c r="K174" i="5"/>
  <c r="K173" i="5" s="1"/>
  <c r="C178" i="5"/>
  <c r="O179" i="5"/>
  <c r="O174" i="5" s="1"/>
  <c r="O173" i="5" s="1"/>
  <c r="C186" i="5"/>
  <c r="D187" i="5"/>
  <c r="H204" i="5"/>
  <c r="H195" i="5" s="1"/>
  <c r="C213" i="5"/>
  <c r="C225" i="5"/>
  <c r="C237" i="5"/>
  <c r="F238" i="5"/>
  <c r="C241" i="5"/>
  <c r="O238" i="5"/>
  <c r="L246" i="5"/>
  <c r="C255" i="5"/>
  <c r="C257" i="5"/>
  <c r="M259" i="5"/>
  <c r="M230" i="5" s="1"/>
  <c r="L260" i="5"/>
  <c r="L259" i="5" s="1"/>
  <c r="L272" i="5"/>
  <c r="O276" i="5"/>
  <c r="C295" i="5"/>
  <c r="L289" i="5"/>
  <c r="L288" i="5" s="1"/>
  <c r="C21" i="5"/>
  <c r="C138" i="5"/>
  <c r="F136" i="5"/>
  <c r="K20" i="5"/>
  <c r="C22" i="5"/>
  <c r="L33" i="5"/>
  <c r="C44" i="5"/>
  <c r="G53" i="5"/>
  <c r="C57" i="5"/>
  <c r="I55" i="5"/>
  <c r="C55" i="5" s="1"/>
  <c r="O58" i="5"/>
  <c r="O54" i="5" s="1"/>
  <c r="O53" i="5" s="1"/>
  <c r="I69" i="5"/>
  <c r="I67" i="5" s="1"/>
  <c r="E75" i="5"/>
  <c r="C78" i="5"/>
  <c r="F77" i="5"/>
  <c r="I80" i="5"/>
  <c r="C80" i="5" s="1"/>
  <c r="C81" i="5"/>
  <c r="J83" i="5"/>
  <c r="M83" i="5"/>
  <c r="L89" i="5"/>
  <c r="F95" i="5"/>
  <c r="C95" i="5" s="1"/>
  <c r="C96" i="5"/>
  <c r="O103" i="5"/>
  <c r="I112" i="5"/>
  <c r="C112" i="5" s="1"/>
  <c r="C113" i="5"/>
  <c r="C123" i="5"/>
  <c r="F122" i="5"/>
  <c r="C146" i="5"/>
  <c r="F144" i="5"/>
  <c r="C23" i="5"/>
  <c r="F41" i="5"/>
  <c r="C41" i="5" s="1"/>
  <c r="C43" i="5"/>
  <c r="O45" i="5"/>
  <c r="C60" i="5"/>
  <c r="C62" i="5"/>
  <c r="F58" i="5"/>
  <c r="C70" i="5"/>
  <c r="F69" i="5"/>
  <c r="F67" i="5" s="1"/>
  <c r="I84" i="5"/>
  <c r="C85" i="5"/>
  <c r="C88" i="5"/>
  <c r="F141" i="5"/>
  <c r="C142" i="5"/>
  <c r="F289" i="5"/>
  <c r="F288" i="5" s="1"/>
  <c r="F20" i="5"/>
  <c r="J289" i="5"/>
  <c r="J288" i="5" s="1"/>
  <c r="J20" i="5"/>
  <c r="N289" i="5"/>
  <c r="N288" i="5" s="1"/>
  <c r="N20" i="5"/>
  <c r="I58" i="5"/>
  <c r="L67" i="5"/>
  <c r="M75" i="5"/>
  <c r="M52" i="5" s="1"/>
  <c r="C90" i="5"/>
  <c r="F89" i="5"/>
  <c r="C105" i="5"/>
  <c r="C125" i="5"/>
  <c r="F165" i="5"/>
  <c r="I166" i="5"/>
  <c r="I165" i="5" s="1"/>
  <c r="C167" i="5"/>
  <c r="C180" i="5"/>
  <c r="F179" i="5"/>
  <c r="C256" i="5"/>
  <c r="I252" i="5"/>
  <c r="I251" i="5" s="1"/>
  <c r="C56" i="5"/>
  <c r="C68" i="5"/>
  <c r="C98" i="5"/>
  <c r="I103" i="5"/>
  <c r="F103" i="5"/>
  <c r="C110" i="5"/>
  <c r="C118" i="5"/>
  <c r="C119" i="5"/>
  <c r="I122" i="5"/>
  <c r="L131" i="5"/>
  <c r="I136" i="5"/>
  <c r="C140" i="5"/>
  <c r="I144" i="5"/>
  <c r="C148" i="5"/>
  <c r="L151" i="5"/>
  <c r="C158" i="5"/>
  <c r="C182" i="5"/>
  <c r="C209" i="5"/>
  <c r="F205" i="5"/>
  <c r="C106" i="5"/>
  <c r="C126" i="5"/>
  <c r="C150" i="5"/>
  <c r="E174" i="5"/>
  <c r="E173" i="5" s="1"/>
  <c r="C176" i="5"/>
  <c r="F175" i="5"/>
  <c r="C248" i="5"/>
  <c r="I246" i="5"/>
  <c r="C265" i="5"/>
  <c r="F264" i="5"/>
  <c r="C94" i="5"/>
  <c r="C114" i="5"/>
  <c r="O122" i="5"/>
  <c r="L128" i="5"/>
  <c r="C128" i="5" s="1"/>
  <c r="G130" i="5"/>
  <c r="K130" i="5"/>
  <c r="K75" i="5" s="1"/>
  <c r="C132" i="5"/>
  <c r="F131" i="5"/>
  <c r="O136" i="5"/>
  <c r="O144" i="5"/>
  <c r="C152" i="5"/>
  <c r="F151" i="5"/>
  <c r="O151" i="5"/>
  <c r="C160" i="5"/>
  <c r="I179" i="5"/>
  <c r="C184" i="5"/>
  <c r="C189" i="5"/>
  <c r="F188" i="5"/>
  <c r="K194" i="5"/>
  <c r="I283" i="5"/>
  <c r="C283" i="5" s="1"/>
  <c r="C284" i="5"/>
  <c r="C197" i="5"/>
  <c r="F196" i="5"/>
  <c r="C200" i="5"/>
  <c r="I198" i="5"/>
  <c r="C203" i="5"/>
  <c r="H194" i="5"/>
  <c r="C208" i="5"/>
  <c r="I205" i="5"/>
  <c r="I204" i="5" s="1"/>
  <c r="C211" i="5"/>
  <c r="C223" i="5"/>
  <c r="C224" i="5"/>
  <c r="G231" i="5"/>
  <c r="C240" i="5"/>
  <c r="I238" i="5"/>
  <c r="C243" i="5"/>
  <c r="C267" i="5"/>
  <c r="M270" i="5"/>
  <c r="M269" i="5" s="1"/>
  <c r="C277" i="5"/>
  <c r="F276" i="5"/>
  <c r="C232" i="5"/>
  <c r="C253" i="5"/>
  <c r="F252" i="5"/>
  <c r="E259" i="5"/>
  <c r="E230" i="5" s="1"/>
  <c r="C261" i="5"/>
  <c r="F260" i="5"/>
  <c r="I270" i="5"/>
  <c r="I269" i="5" s="1"/>
  <c r="C279" i="5"/>
  <c r="O188" i="5"/>
  <c r="O187" i="5" s="1"/>
  <c r="C193" i="5"/>
  <c r="F192" i="5"/>
  <c r="O196" i="5"/>
  <c r="O205" i="5"/>
  <c r="C217" i="5"/>
  <c r="F216" i="5"/>
  <c r="O216" i="5"/>
  <c r="C233" i="5"/>
  <c r="O231" i="5"/>
  <c r="I235" i="5"/>
  <c r="C236" i="5"/>
  <c r="I264" i="5"/>
  <c r="I259" i="5" s="1"/>
  <c r="C273" i="5"/>
  <c r="F272" i="5"/>
  <c r="L276" i="5"/>
  <c r="L270" i="5" s="1"/>
  <c r="L269" i="5" s="1"/>
  <c r="C292" i="5"/>
  <c r="I290" i="5"/>
  <c r="C290" i="5" s="1"/>
  <c r="C297" i="5"/>
  <c r="O288" i="5"/>
  <c r="C239" i="5"/>
  <c r="C247" i="5"/>
  <c r="C271" i="5"/>
  <c r="C291" i="5"/>
  <c r="O259" i="5" l="1"/>
  <c r="D75" i="5"/>
  <c r="D286" i="5" s="1"/>
  <c r="N194" i="5"/>
  <c r="L195" i="5"/>
  <c r="H75" i="5"/>
  <c r="H52" i="5" s="1"/>
  <c r="D52" i="5"/>
  <c r="C272" i="5"/>
  <c r="I231" i="5"/>
  <c r="G230" i="5"/>
  <c r="G194" i="5" s="1"/>
  <c r="G75" i="5"/>
  <c r="G52" i="5" s="1"/>
  <c r="L53" i="5"/>
  <c r="C84" i="5"/>
  <c r="F231" i="5"/>
  <c r="N75" i="5"/>
  <c r="N52" i="5" s="1"/>
  <c r="N51" i="5" s="1"/>
  <c r="N50" i="5" s="1"/>
  <c r="C116" i="5"/>
  <c r="F83" i="5"/>
  <c r="D194" i="5"/>
  <c r="D51" i="5" s="1"/>
  <c r="L130" i="5"/>
  <c r="E52" i="5"/>
  <c r="O230" i="5"/>
  <c r="M286" i="5"/>
  <c r="C246" i="5"/>
  <c r="C141" i="5"/>
  <c r="J194" i="5"/>
  <c r="L231" i="5"/>
  <c r="L230" i="5" s="1"/>
  <c r="L194" i="5" s="1"/>
  <c r="C235" i="5"/>
  <c r="J75" i="5"/>
  <c r="L83" i="5"/>
  <c r="E286" i="5"/>
  <c r="C238" i="5"/>
  <c r="I174" i="5"/>
  <c r="I173" i="5" s="1"/>
  <c r="O83" i="5"/>
  <c r="C67" i="5"/>
  <c r="C179" i="5"/>
  <c r="I76" i="5"/>
  <c r="O270" i="5"/>
  <c r="O269" i="5" s="1"/>
  <c r="N286" i="5"/>
  <c r="O130" i="5"/>
  <c r="C58" i="5"/>
  <c r="K52" i="5"/>
  <c r="K51" i="5" s="1"/>
  <c r="K286" i="5"/>
  <c r="J52" i="5"/>
  <c r="J51" i="5" s="1"/>
  <c r="J286" i="5"/>
  <c r="C260" i="5"/>
  <c r="F259" i="5"/>
  <c r="C259" i="5" s="1"/>
  <c r="I230" i="5"/>
  <c r="C231" i="5"/>
  <c r="C205" i="5"/>
  <c r="F204" i="5"/>
  <c r="F195" i="5" s="1"/>
  <c r="C45" i="5"/>
  <c r="O20" i="5"/>
  <c r="C144" i="5"/>
  <c r="C77" i="5"/>
  <c r="F76" i="5"/>
  <c r="H51" i="5"/>
  <c r="C216" i="5"/>
  <c r="M194" i="5"/>
  <c r="M51" i="5" s="1"/>
  <c r="C151" i="5"/>
  <c r="F130" i="5"/>
  <c r="C131" i="5"/>
  <c r="C264" i="5"/>
  <c r="I130" i="5"/>
  <c r="C166" i="5"/>
  <c r="C89" i="5"/>
  <c r="F54" i="5"/>
  <c r="E194" i="5"/>
  <c r="F270" i="5"/>
  <c r="C276" i="5"/>
  <c r="C198" i="5"/>
  <c r="I196" i="5"/>
  <c r="I195" i="5" s="1"/>
  <c r="C175" i="5"/>
  <c r="F174" i="5"/>
  <c r="G286" i="5"/>
  <c r="C165" i="5"/>
  <c r="I83" i="5"/>
  <c r="C69" i="5"/>
  <c r="C136" i="5"/>
  <c r="O204" i="5"/>
  <c r="O195" i="5" s="1"/>
  <c r="C192" i="5"/>
  <c r="F191" i="5"/>
  <c r="C191" i="5" s="1"/>
  <c r="C252" i="5"/>
  <c r="F251" i="5"/>
  <c r="C188" i="5"/>
  <c r="C103" i="5"/>
  <c r="I289" i="5"/>
  <c r="I288" i="5" s="1"/>
  <c r="C288" i="5" s="1"/>
  <c r="C122" i="5"/>
  <c r="I54" i="5"/>
  <c r="I53" i="5" s="1"/>
  <c r="C33" i="5"/>
  <c r="L26" i="5"/>
  <c r="H286" i="5" l="1"/>
  <c r="L75" i="5"/>
  <c r="L286" i="5" s="1"/>
  <c r="N287" i="5"/>
  <c r="O75" i="5"/>
  <c r="O52" i="5" s="1"/>
  <c r="D287" i="5"/>
  <c r="D50" i="5"/>
  <c r="E51" i="5"/>
  <c r="I75" i="5"/>
  <c r="I286" i="5" s="1"/>
  <c r="G51" i="5"/>
  <c r="G50" i="5" s="1"/>
  <c r="I194" i="5"/>
  <c r="C83" i="5"/>
  <c r="O194" i="5"/>
  <c r="O51" i="5" s="1"/>
  <c r="C195" i="5"/>
  <c r="I52" i="5"/>
  <c r="F269" i="5"/>
  <c r="C270" i="5"/>
  <c r="H287" i="5"/>
  <c r="H50" i="5"/>
  <c r="F187" i="5"/>
  <c r="C187" i="5" s="1"/>
  <c r="C289" i="5"/>
  <c r="J50" i="5"/>
  <c r="J287" i="5"/>
  <c r="C251" i="5"/>
  <c r="F230" i="5"/>
  <c r="C230" i="5" s="1"/>
  <c r="G287" i="5"/>
  <c r="C26" i="5"/>
  <c r="L20" i="5"/>
  <c r="C20" i="5" s="1"/>
  <c r="F173" i="5"/>
  <c r="C173" i="5" s="1"/>
  <c r="C174" i="5"/>
  <c r="F75" i="5"/>
  <c r="C76" i="5"/>
  <c r="E287" i="5"/>
  <c r="E50" i="5"/>
  <c r="C54" i="5"/>
  <c r="F53" i="5"/>
  <c r="C130" i="5"/>
  <c r="C204" i="5"/>
  <c r="C196" i="5"/>
  <c r="M50" i="5"/>
  <c r="M287" i="5"/>
  <c r="K50" i="5"/>
  <c r="K287" i="5"/>
  <c r="L52" i="5" l="1"/>
  <c r="L51" i="5" s="1"/>
  <c r="L50" i="5" s="1"/>
  <c r="O286" i="5"/>
  <c r="I51" i="5"/>
  <c r="I50" i="5" s="1"/>
  <c r="C75" i="5"/>
  <c r="L287" i="5"/>
  <c r="O50" i="5"/>
  <c r="O287" i="5"/>
  <c r="F194" i="5"/>
  <c r="C194" i="5" s="1"/>
  <c r="C53" i="5"/>
  <c r="F52" i="5"/>
  <c r="C269" i="5"/>
  <c r="F286" i="5"/>
  <c r="I287" i="5" l="1"/>
  <c r="C286" i="5"/>
  <c r="F51" i="5"/>
  <c r="C52" i="5"/>
  <c r="F287" i="5" l="1"/>
  <c r="C287" i="5" s="1"/>
  <c r="C51" i="5"/>
  <c r="F50" i="5"/>
  <c r="C50" i="5" s="1"/>
  <c r="O298" i="4" l="1"/>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O291" i="4"/>
  <c r="L291" i="4"/>
  <c r="I291" i="4"/>
  <c r="F291" i="4"/>
  <c r="N290" i="4"/>
  <c r="M290" i="4"/>
  <c r="K290" i="4"/>
  <c r="J290" i="4"/>
  <c r="H290" i="4"/>
  <c r="G290" i="4"/>
  <c r="E290" i="4"/>
  <c r="D290" i="4"/>
  <c r="O285" i="4"/>
  <c r="L285" i="4"/>
  <c r="I285" i="4"/>
  <c r="F285" i="4"/>
  <c r="O284" i="4"/>
  <c r="L284" i="4"/>
  <c r="I284" i="4"/>
  <c r="I283" i="4" s="1"/>
  <c r="F284" i="4"/>
  <c r="N283" i="4"/>
  <c r="M283" i="4"/>
  <c r="K283" i="4"/>
  <c r="J283" i="4"/>
  <c r="H283" i="4"/>
  <c r="G283" i="4"/>
  <c r="E283" i="4"/>
  <c r="D283" i="4"/>
  <c r="O282" i="4"/>
  <c r="L282" i="4"/>
  <c r="I282" i="4"/>
  <c r="F282" i="4"/>
  <c r="F281" i="4" s="1"/>
  <c r="O281" i="4"/>
  <c r="N281" i="4"/>
  <c r="M281" i="4"/>
  <c r="K281" i="4"/>
  <c r="J281" i="4"/>
  <c r="I281" i="4"/>
  <c r="H281" i="4"/>
  <c r="G281" i="4"/>
  <c r="E281" i="4"/>
  <c r="D281" i="4"/>
  <c r="O280" i="4"/>
  <c r="L280" i="4"/>
  <c r="I280" i="4"/>
  <c r="F280" i="4"/>
  <c r="O279" i="4"/>
  <c r="L279" i="4"/>
  <c r="I279" i="4"/>
  <c r="F279" i="4"/>
  <c r="O278" i="4"/>
  <c r="L278" i="4"/>
  <c r="I278" i="4"/>
  <c r="F278" i="4"/>
  <c r="O277" i="4"/>
  <c r="O276" i="4" s="1"/>
  <c r="L277" i="4"/>
  <c r="L276" i="4" s="1"/>
  <c r="I277" i="4"/>
  <c r="F277" i="4"/>
  <c r="F276" i="4" s="1"/>
  <c r="N276" i="4"/>
  <c r="M276" i="4"/>
  <c r="K276" i="4"/>
  <c r="J276" i="4"/>
  <c r="H276" i="4"/>
  <c r="G276" i="4"/>
  <c r="E276" i="4"/>
  <c r="D276" i="4"/>
  <c r="O275" i="4"/>
  <c r="L275" i="4"/>
  <c r="I275" i="4"/>
  <c r="F275" i="4"/>
  <c r="O274" i="4"/>
  <c r="L274" i="4"/>
  <c r="I274" i="4"/>
  <c r="F274" i="4"/>
  <c r="O273" i="4"/>
  <c r="O272" i="4" s="1"/>
  <c r="L273" i="4"/>
  <c r="I273" i="4"/>
  <c r="F273" i="4"/>
  <c r="N272" i="4"/>
  <c r="N270" i="4" s="1"/>
  <c r="N269" i="4" s="1"/>
  <c r="M272" i="4"/>
  <c r="K272" i="4"/>
  <c r="J272" i="4"/>
  <c r="I272" i="4"/>
  <c r="H272" i="4"/>
  <c r="G272" i="4"/>
  <c r="E272" i="4"/>
  <c r="D272" i="4"/>
  <c r="O271" i="4"/>
  <c r="L271" i="4"/>
  <c r="I271" i="4"/>
  <c r="F271" i="4"/>
  <c r="O268" i="4"/>
  <c r="L268" i="4"/>
  <c r="I268" i="4"/>
  <c r="F268" i="4"/>
  <c r="O267" i="4"/>
  <c r="L267" i="4"/>
  <c r="I267" i="4"/>
  <c r="F267" i="4"/>
  <c r="O266" i="4"/>
  <c r="L266" i="4"/>
  <c r="I266" i="4"/>
  <c r="F266" i="4"/>
  <c r="O265" i="4"/>
  <c r="O264" i="4" s="1"/>
  <c r="L265" i="4"/>
  <c r="L264" i="4" s="1"/>
  <c r="I265" i="4"/>
  <c r="F265" i="4"/>
  <c r="N264" i="4"/>
  <c r="M264" i="4"/>
  <c r="K264" i="4"/>
  <c r="J264" i="4"/>
  <c r="H264" i="4"/>
  <c r="G264" i="4"/>
  <c r="E264" i="4"/>
  <c r="D264" i="4"/>
  <c r="O263" i="4"/>
  <c r="L263" i="4"/>
  <c r="I263" i="4"/>
  <c r="F263" i="4"/>
  <c r="O262" i="4"/>
  <c r="L262" i="4"/>
  <c r="I262" i="4"/>
  <c r="F262" i="4"/>
  <c r="O261" i="4"/>
  <c r="O260" i="4" s="1"/>
  <c r="L261" i="4"/>
  <c r="I261" i="4"/>
  <c r="F261" i="4"/>
  <c r="N260" i="4"/>
  <c r="N259" i="4" s="1"/>
  <c r="M260" i="4"/>
  <c r="M259" i="4" s="1"/>
  <c r="K260" i="4"/>
  <c r="K259" i="4" s="1"/>
  <c r="J260" i="4"/>
  <c r="H260" i="4"/>
  <c r="H259" i="4" s="1"/>
  <c r="G260" i="4"/>
  <c r="E260" i="4"/>
  <c r="D260" i="4"/>
  <c r="E259" i="4"/>
  <c r="O258" i="4"/>
  <c r="L258" i="4"/>
  <c r="I258" i="4"/>
  <c r="F258" i="4"/>
  <c r="O257" i="4"/>
  <c r="L257" i="4"/>
  <c r="I257" i="4"/>
  <c r="F257" i="4"/>
  <c r="O256" i="4"/>
  <c r="L256" i="4"/>
  <c r="I256" i="4"/>
  <c r="F256" i="4"/>
  <c r="O255" i="4"/>
  <c r="L255" i="4"/>
  <c r="I255" i="4"/>
  <c r="F255" i="4"/>
  <c r="O254" i="4"/>
  <c r="L254" i="4"/>
  <c r="I254" i="4"/>
  <c r="F254" i="4"/>
  <c r="O253" i="4"/>
  <c r="O252" i="4" s="1"/>
  <c r="L253" i="4"/>
  <c r="L252" i="4" s="1"/>
  <c r="I253" i="4"/>
  <c r="F253" i="4"/>
  <c r="N252" i="4"/>
  <c r="M252" i="4"/>
  <c r="M251" i="4" s="1"/>
  <c r="K252" i="4"/>
  <c r="K251" i="4" s="1"/>
  <c r="J252" i="4"/>
  <c r="H252" i="4"/>
  <c r="H251" i="4" s="1"/>
  <c r="G252" i="4"/>
  <c r="E252" i="4"/>
  <c r="E251" i="4" s="1"/>
  <c r="D252" i="4"/>
  <c r="D251" i="4" s="1"/>
  <c r="N251" i="4"/>
  <c r="J251" i="4"/>
  <c r="G251" i="4"/>
  <c r="O250" i="4"/>
  <c r="L250" i="4"/>
  <c r="I250" i="4"/>
  <c r="F250" i="4"/>
  <c r="O249" i="4"/>
  <c r="L249" i="4"/>
  <c r="I249" i="4"/>
  <c r="F249" i="4"/>
  <c r="O248" i="4"/>
  <c r="L248" i="4"/>
  <c r="I248" i="4"/>
  <c r="F248" i="4"/>
  <c r="O247" i="4"/>
  <c r="L247" i="4"/>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F239" i="4"/>
  <c r="N238" i="4"/>
  <c r="M238" i="4"/>
  <c r="K238" i="4"/>
  <c r="J238" i="4"/>
  <c r="H238" i="4"/>
  <c r="G238" i="4"/>
  <c r="E238" i="4"/>
  <c r="D238" i="4"/>
  <c r="O237" i="4"/>
  <c r="L237" i="4"/>
  <c r="I237" i="4"/>
  <c r="F237" i="4"/>
  <c r="O236" i="4"/>
  <c r="L236" i="4"/>
  <c r="L235" i="4" s="1"/>
  <c r="I236" i="4"/>
  <c r="F236" i="4"/>
  <c r="N235" i="4"/>
  <c r="M235" i="4"/>
  <c r="K235" i="4"/>
  <c r="J235" i="4"/>
  <c r="H235" i="4"/>
  <c r="G235" i="4"/>
  <c r="E235" i="4"/>
  <c r="D235" i="4"/>
  <c r="O234" i="4"/>
  <c r="L234" i="4"/>
  <c r="L233" i="4" s="1"/>
  <c r="I234" i="4"/>
  <c r="I233" i="4" s="1"/>
  <c r="F234" i="4"/>
  <c r="F233" i="4" s="1"/>
  <c r="O233" i="4"/>
  <c r="N233" i="4"/>
  <c r="M233" i="4"/>
  <c r="K233" i="4"/>
  <c r="K231" i="4" s="1"/>
  <c r="J233" i="4"/>
  <c r="H233" i="4"/>
  <c r="G233" i="4"/>
  <c r="E233" i="4"/>
  <c r="D233" i="4"/>
  <c r="O232" i="4"/>
  <c r="L232" i="4"/>
  <c r="I232" i="4"/>
  <c r="F232" i="4"/>
  <c r="O229" i="4"/>
  <c r="L229" i="4"/>
  <c r="I229" i="4"/>
  <c r="F229" i="4"/>
  <c r="O228" i="4"/>
  <c r="O227" i="4" s="1"/>
  <c r="L228" i="4"/>
  <c r="I228" i="4"/>
  <c r="I227" i="4" s="1"/>
  <c r="F228" i="4"/>
  <c r="N227" i="4"/>
  <c r="M227" i="4"/>
  <c r="L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K204" i="4" s="1"/>
  <c r="J205" i="4"/>
  <c r="H205" i="4"/>
  <c r="G205" i="4"/>
  <c r="E205" i="4"/>
  <c r="D205" i="4"/>
  <c r="O203" i="4"/>
  <c r="L203" i="4"/>
  <c r="I203" i="4"/>
  <c r="F203" i="4"/>
  <c r="O202" i="4"/>
  <c r="L202" i="4"/>
  <c r="I202" i="4"/>
  <c r="F202" i="4"/>
  <c r="O201" i="4"/>
  <c r="L201" i="4"/>
  <c r="I201" i="4"/>
  <c r="F201" i="4"/>
  <c r="O200" i="4"/>
  <c r="L200" i="4"/>
  <c r="I200" i="4"/>
  <c r="F200" i="4"/>
  <c r="O199" i="4"/>
  <c r="O198" i="4" s="1"/>
  <c r="L199" i="4"/>
  <c r="L198" i="4" s="1"/>
  <c r="I199" i="4"/>
  <c r="F199" i="4"/>
  <c r="F198" i="4" s="1"/>
  <c r="N198" i="4"/>
  <c r="N196" i="4" s="1"/>
  <c r="M198" i="4"/>
  <c r="M196" i="4" s="1"/>
  <c r="K198" i="4"/>
  <c r="K196" i="4" s="1"/>
  <c r="J198" i="4"/>
  <c r="J196" i="4" s="1"/>
  <c r="H198" i="4"/>
  <c r="H196" i="4" s="1"/>
  <c r="G198" i="4"/>
  <c r="E198" i="4"/>
  <c r="E196" i="4" s="1"/>
  <c r="D198" i="4"/>
  <c r="O197" i="4"/>
  <c r="L197" i="4"/>
  <c r="I197" i="4"/>
  <c r="F197" i="4"/>
  <c r="G196" i="4"/>
  <c r="D196" i="4"/>
  <c r="O193" i="4"/>
  <c r="O192" i="4" s="1"/>
  <c r="O191" i="4" s="1"/>
  <c r="L193" i="4"/>
  <c r="L192" i="4" s="1"/>
  <c r="I193" i="4"/>
  <c r="I192" i="4" s="1"/>
  <c r="I191" i="4" s="1"/>
  <c r="F193" i="4"/>
  <c r="N192" i="4"/>
  <c r="M192" i="4"/>
  <c r="K192" i="4"/>
  <c r="K191" i="4" s="1"/>
  <c r="J192" i="4"/>
  <c r="H192" i="4"/>
  <c r="H191" i="4" s="1"/>
  <c r="G192" i="4"/>
  <c r="G191" i="4" s="1"/>
  <c r="E192" i="4"/>
  <c r="E191" i="4" s="1"/>
  <c r="D192" i="4"/>
  <c r="D191" i="4" s="1"/>
  <c r="N191" i="4"/>
  <c r="M191" i="4"/>
  <c r="J191" i="4"/>
  <c r="O190" i="4"/>
  <c r="L190" i="4"/>
  <c r="I190" i="4"/>
  <c r="F190" i="4"/>
  <c r="O189" i="4"/>
  <c r="O188" i="4" s="1"/>
  <c r="O187" i="4" s="1"/>
  <c r="L189" i="4"/>
  <c r="I189" i="4"/>
  <c r="I188" i="4" s="1"/>
  <c r="F189" i="4"/>
  <c r="N188" i="4"/>
  <c r="N187" i="4" s="1"/>
  <c r="M188" i="4"/>
  <c r="K188" i="4"/>
  <c r="J188" i="4"/>
  <c r="H188" i="4"/>
  <c r="G188" i="4"/>
  <c r="E188" i="4"/>
  <c r="D188" i="4"/>
  <c r="O186" i="4"/>
  <c r="L186" i="4"/>
  <c r="I186" i="4"/>
  <c r="F186" i="4"/>
  <c r="O185" i="4"/>
  <c r="O184" i="4" s="1"/>
  <c r="L185" i="4"/>
  <c r="I185" i="4"/>
  <c r="I184" i="4" s="1"/>
  <c r="F185" i="4"/>
  <c r="N184" i="4"/>
  <c r="M184" i="4"/>
  <c r="K184" i="4"/>
  <c r="J184" i="4"/>
  <c r="H184" i="4"/>
  <c r="G184" i="4"/>
  <c r="F184" i="4"/>
  <c r="E184" i="4"/>
  <c r="D184" i="4"/>
  <c r="O183" i="4"/>
  <c r="L183" i="4"/>
  <c r="I183" i="4"/>
  <c r="F183" i="4"/>
  <c r="O182" i="4"/>
  <c r="L182" i="4"/>
  <c r="I182" i="4"/>
  <c r="F182" i="4"/>
  <c r="O181" i="4"/>
  <c r="L181" i="4"/>
  <c r="I181" i="4"/>
  <c r="F181" i="4"/>
  <c r="O180" i="4"/>
  <c r="L180" i="4"/>
  <c r="I180" i="4"/>
  <c r="F180" i="4"/>
  <c r="N179" i="4"/>
  <c r="M179" i="4"/>
  <c r="K179" i="4"/>
  <c r="J179" i="4"/>
  <c r="H179" i="4"/>
  <c r="G179" i="4"/>
  <c r="E179" i="4"/>
  <c r="D179" i="4"/>
  <c r="O178" i="4"/>
  <c r="L178" i="4"/>
  <c r="I178" i="4"/>
  <c r="F178" i="4"/>
  <c r="O177" i="4"/>
  <c r="L177" i="4"/>
  <c r="I177" i="4"/>
  <c r="F177" i="4"/>
  <c r="C177" i="4" s="1"/>
  <c r="O176" i="4"/>
  <c r="L176" i="4"/>
  <c r="I176" i="4"/>
  <c r="F176" i="4"/>
  <c r="N175" i="4"/>
  <c r="M175" i="4"/>
  <c r="K175" i="4"/>
  <c r="J175" i="4"/>
  <c r="H175" i="4"/>
  <c r="G175" i="4"/>
  <c r="G174" i="4" s="1"/>
  <c r="E175" i="4"/>
  <c r="D175" i="4"/>
  <c r="O172" i="4"/>
  <c r="L172" i="4"/>
  <c r="I172" i="4"/>
  <c r="F172" i="4"/>
  <c r="O171" i="4"/>
  <c r="L171" i="4"/>
  <c r="I171" i="4"/>
  <c r="F171" i="4"/>
  <c r="O170" i="4"/>
  <c r="L170" i="4"/>
  <c r="I170" i="4"/>
  <c r="F170" i="4"/>
  <c r="O169" i="4"/>
  <c r="L169" i="4"/>
  <c r="I169" i="4"/>
  <c r="F169" i="4"/>
  <c r="O168" i="4"/>
  <c r="L168" i="4"/>
  <c r="I168" i="4"/>
  <c r="F168" i="4"/>
  <c r="O167" i="4"/>
  <c r="L167" i="4"/>
  <c r="I167" i="4"/>
  <c r="F167" i="4"/>
  <c r="N166" i="4"/>
  <c r="N165" i="4" s="1"/>
  <c r="M166" i="4"/>
  <c r="M165" i="4" s="1"/>
  <c r="K166" i="4"/>
  <c r="K165" i="4" s="1"/>
  <c r="J166" i="4"/>
  <c r="J165" i="4" s="1"/>
  <c r="H166" i="4"/>
  <c r="H165" i="4" s="1"/>
  <c r="G166" i="4"/>
  <c r="G165" i="4" s="1"/>
  <c r="E166" i="4"/>
  <c r="E165" i="4" s="1"/>
  <c r="D166" i="4"/>
  <c r="D165" i="4" s="1"/>
  <c r="O164" i="4"/>
  <c r="L164" i="4"/>
  <c r="I164" i="4"/>
  <c r="F164" i="4"/>
  <c r="O163" i="4"/>
  <c r="L163" i="4"/>
  <c r="I163" i="4"/>
  <c r="F163" i="4"/>
  <c r="O162" i="4"/>
  <c r="L162" i="4"/>
  <c r="I162" i="4"/>
  <c r="F162" i="4"/>
  <c r="O161" i="4"/>
  <c r="O160" i="4" s="1"/>
  <c r="L161" i="4"/>
  <c r="I161" i="4"/>
  <c r="I160" i="4" s="1"/>
  <c r="F161" i="4"/>
  <c r="N160" i="4"/>
  <c r="M160" i="4"/>
  <c r="K160" i="4"/>
  <c r="J160" i="4"/>
  <c r="H160" i="4"/>
  <c r="G160" i="4"/>
  <c r="F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L145" i="4"/>
  <c r="I145" i="4"/>
  <c r="I144" i="4" s="1"/>
  <c r="F145" i="4"/>
  <c r="N144" i="4"/>
  <c r="M144" i="4"/>
  <c r="K144" i="4"/>
  <c r="J144" i="4"/>
  <c r="H144" i="4"/>
  <c r="G144" i="4"/>
  <c r="E144" i="4"/>
  <c r="D144" i="4"/>
  <c r="O143" i="4"/>
  <c r="L143" i="4"/>
  <c r="I143" i="4"/>
  <c r="F143" i="4"/>
  <c r="O142" i="4"/>
  <c r="L142" i="4"/>
  <c r="L141" i="4" s="1"/>
  <c r="I142" i="4"/>
  <c r="F142" i="4"/>
  <c r="O141" i="4"/>
  <c r="N141" i="4"/>
  <c r="M141" i="4"/>
  <c r="K141" i="4"/>
  <c r="J141" i="4"/>
  <c r="H141" i="4"/>
  <c r="G141" i="4"/>
  <c r="F141" i="4"/>
  <c r="E141" i="4"/>
  <c r="D141" i="4"/>
  <c r="O140" i="4"/>
  <c r="L140" i="4"/>
  <c r="I140" i="4"/>
  <c r="F140" i="4"/>
  <c r="O139" i="4"/>
  <c r="L139" i="4"/>
  <c r="I139" i="4"/>
  <c r="F139" i="4"/>
  <c r="O138" i="4"/>
  <c r="L138" i="4"/>
  <c r="I138" i="4"/>
  <c r="F138" i="4"/>
  <c r="O137" i="4"/>
  <c r="O136" i="4" s="1"/>
  <c r="L137" i="4"/>
  <c r="I137" i="4"/>
  <c r="I136" i="4" s="1"/>
  <c r="F137" i="4"/>
  <c r="C137" i="4" s="1"/>
  <c r="N136" i="4"/>
  <c r="M136" i="4"/>
  <c r="L136" i="4"/>
  <c r="K136" i="4"/>
  <c r="J136" i="4"/>
  <c r="H136" i="4"/>
  <c r="G136" i="4"/>
  <c r="E136" i="4"/>
  <c r="D136" i="4"/>
  <c r="O135" i="4"/>
  <c r="L135" i="4"/>
  <c r="I135" i="4"/>
  <c r="F135" i="4"/>
  <c r="O134" i="4"/>
  <c r="L134" i="4"/>
  <c r="I134" i="4"/>
  <c r="F134" i="4"/>
  <c r="O133" i="4"/>
  <c r="L133" i="4"/>
  <c r="I133" i="4"/>
  <c r="F133" i="4"/>
  <c r="O132" i="4"/>
  <c r="O131" i="4" s="1"/>
  <c r="L132" i="4"/>
  <c r="I132" i="4"/>
  <c r="I131" i="4" s="1"/>
  <c r="F132" i="4"/>
  <c r="N131" i="4"/>
  <c r="M131" i="4"/>
  <c r="K131" i="4"/>
  <c r="J131" i="4"/>
  <c r="H131" i="4"/>
  <c r="G131" i="4"/>
  <c r="E131" i="4"/>
  <c r="D131" i="4"/>
  <c r="O129" i="4"/>
  <c r="O128" i="4" s="1"/>
  <c r="L129" i="4"/>
  <c r="L128" i="4" s="1"/>
  <c r="I129" i="4"/>
  <c r="I128" i="4" s="1"/>
  <c r="F129" i="4"/>
  <c r="F128" i="4" s="1"/>
  <c r="N128" i="4"/>
  <c r="M128" i="4"/>
  <c r="K128" i="4"/>
  <c r="J128" i="4"/>
  <c r="H128" i="4"/>
  <c r="G128" i="4"/>
  <c r="E128" i="4"/>
  <c r="D128" i="4"/>
  <c r="O127" i="4"/>
  <c r="L127" i="4"/>
  <c r="I127" i="4"/>
  <c r="F127" i="4"/>
  <c r="O126" i="4"/>
  <c r="L126" i="4"/>
  <c r="I126" i="4"/>
  <c r="F126" i="4"/>
  <c r="O125" i="4"/>
  <c r="L125" i="4"/>
  <c r="I125" i="4"/>
  <c r="F125" i="4"/>
  <c r="O124" i="4"/>
  <c r="L124" i="4"/>
  <c r="I124" i="4"/>
  <c r="F124" i="4"/>
  <c r="O123" i="4"/>
  <c r="O122" i="4" s="1"/>
  <c r="L123" i="4"/>
  <c r="I123" i="4"/>
  <c r="F123" i="4"/>
  <c r="F122" i="4" s="1"/>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I117" i="4"/>
  <c r="F117" i="4"/>
  <c r="N116" i="4"/>
  <c r="M116" i="4"/>
  <c r="K116" i="4"/>
  <c r="J116" i="4"/>
  <c r="H116" i="4"/>
  <c r="G116" i="4"/>
  <c r="E116" i="4"/>
  <c r="D116" i="4"/>
  <c r="O115" i="4"/>
  <c r="L115" i="4"/>
  <c r="I115" i="4"/>
  <c r="F115" i="4"/>
  <c r="O114" i="4"/>
  <c r="L114" i="4"/>
  <c r="I114" i="4"/>
  <c r="F114" i="4"/>
  <c r="O113" i="4"/>
  <c r="O112" i="4" s="1"/>
  <c r="L113" i="4"/>
  <c r="L112" i="4" s="1"/>
  <c r="I113" i="4"/>
  <c r="F113" i="4"/>
  <c r="N112" i="4"/>
  <c r="M112" i="4"/>
  <c r="K112" i="4"/>
  <c r="J112" i="4"/>
  <c r="H112" i="4"/>
  <c r="G112" i="4"/>
  <c r="F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I96" i="4"/>
  <c r="I95" i="4" s="1"/>
  <c r="F96" i="4"/>
  <c r="N95" i="4"/>
  <c r="M95" i="4"/>
  <c r="K95" i="4"/>
  <c r="J95" i="4"/>
  <c r="H95" i="4"/>
  <c r="G95" i="4"/>
  <c r="E95" i="4"/>
  <c r="D95" i="4"/>
  <c r="O94" i="4"/>
  <c r="L94" i="4"/>
  <c r="I94" i="4"/>
  <c r="F94" i="4"/>
  <c r="O93" i="4"/>
  <c r="L93" i="4"/>
  <c r="I93" i="4"/>
  <c r="F93" i="4"/>
  <c r="O92" i="4"/>
  <c r="L92" i="4"/>
  <c r="I92" i="4"/>
  <c r="F92" i="4"/>
  <c r="O91" i="4"/>
  <c r="L91" i="4"/>
  <c r="I91" i="4"/>
  <c r="F91" i="4"/>
  <c r="O90" i="4"/>
  <c r="L90" i="4"/>
  <c r="I90" i="4"/>
  <c r="F90" i="4"/>
  <c r="O89" i="4"/>
  <c r="N89" i="4"/>
  <c r="M89" i="4"/>
  <c r="K89" i="4"/>
  <c r="J89" i="4"/>
  <c r="H89" i="4"/>
  <c r="H83" i="4" s="1"/>
  <c r="G89" i="4"/>
  <c r="E89" i="4"/>
  <c r="D89" i="4"/>
  <c r="O88" i="4"/>
  <c r="L88" i="4"/>
  <c r="I88" i="4"/>
  <c r="F88" i="4"/>
  <c r="O87" i="4"/>
  <c r="L87" i="4"/>
  <c r="I87" i="4"/>
  <c r="F87" i="4"/>
  <c r="O86" i="4"/>
  <c r="L86" i="4"/>
  <c r="I86" i="4"/>
  <c r="F86" i="4"/>
  <c r="O85" i="4"/>
  <c r="O84" i="4" s="1"/>
  <c r="L85" i="4"/>
  <c r="L84" i="4" s="1"/>
  <c r="I85" i="4"/>
  <c r="I84" i="4" s="1"/>
  <c r="F85" i="4"/>
  <c r="C85" i="4"/>
  <c r="N84" i="4"/>
  <c r="M84" i="4"/>
  <c r="K84" i="4"/>
  <c r="J84" i="4"/>
  <c r="H84" i="4"/>
  <c r="G84" i="4"/>
  <c r="E84" i="4"/>
  <c r="D84" i="4"/>
  <c r="D83" i="4" s="1"/>
  <c r="O82" i="4"/>
  <c r="L82" i="4"/>
  <c r="I82" i="4"/>
  <c r="F82" i="4"/>
  <c r="O81" i="4"/>
  <c r="L81" i="4"/>
  <c r="L80" i="4" s="1"/>
  <c r="I81" i="4"/>
  <c r="I80" i="4" s="1"/>
  <c r="F81" i="4"/>
  <c r="N80" i="4"/>
  <c r="M80" i="4"/>
  <c r="K80" i="4"/>
  <c r="J80" i="4"/>
  <c r="H80" i="4"/>
  <c r="G80" i="4"/>
  <c r="E80" i="4"/>
  <c r="D80" i="4"/>
  <c r="O79" i="4"/>
  <c r="L79" i="4"/>
  <c r="I79" i="4"/>
  <c r="F79" i="4"/>
  <c r="O78" i="4"/>
  <c r="O77" i="4" s="1"/>
  <c r="L78" i="4"/>
  <c r="I78" i="4"/>
  <c r="I77" i="4" s="1"/>
  <c r="F78" i="4"/>
  <c r="F77" i="4" s="1"/>
  <c r="N77" i="4"/>
  <c r="N76" i="4" s="1"/>
  <c r="M77" i="4"/>
  <c r="M76" i="4" s="1"/>
  <c r="K77" i="4"/>
  <c r="J77" i="4"/>
  <c r="J76" i="4" s="1"/>
  <c r="H77" i="4"/>
  <c r="H76" i="4" s="1"/>
  <c r="G77" i="4"/>
  <c r="E77" i="4"/>
  <c r="E76" i="4" s="1"/>
  <c r="D77" i="4"/>
  <c r="O74" i="4"/>
  <c r="L74" i="4"/>
  <c r="I74" i="4"/>
  <c r="F74" i="4"/>
  <c r="O73" i="4"/>
  <c r="L73" i="4"/>
  <c r="I73" i="4"/>
  <c r="F73" i="4"/>
  <c r="O72" i="4"/>
  <c r="L72" i="4"/>
  <c r="I72" i="4"/>
  <c r="F72" i="4"/>
  <c r="O71" i="4"/>
  <c r="L71" i="4"/>
  <c r="I71" i="4"/>
  <c r="F71" i="4"/>
  <c r="O70" i="4"/>
  <c r="O69" i="4" s="1"/>
  <c r="L70" i="4"/>
  <c r="L69" i="4" s="1"/>
  <c r="I70" i="4"/>
  <c r="F70" i="4"/>
  <c r="N69" i="4"/>
  <c r="N67" i="4" s="1"/>
  <c r="M69" i="4"/>
  <c r="M67" i="4" s="1"/>
  <c r="K69" i="4"/>
  <c r="K67" i="4" s="1"/>
  <c r="J69" i="4"/>
  <c r="J67" i="4" s="1"/>
  <c r="H69" i="4"/>
  <c r="H67" i="4" s="1"/>
  <c r="G69" i="4"/>
  <c r="E69" i="4"/>
  <c r="E67" i="4" s="1"/>
  <c r="D69" i="4"/>
  <c r="D67" i="4" s="1"/>
  <c r="O68" i="4"/>
  <c r="L68" i="4"/>
  <c r="I68" i="4"/>
  <c r="F68" i="4"/>
  <c r="G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L58" i="4" s="1"/>
  <c r="I59" i="4"/>
  <c r="F59" i="4"/>
  <c r="O58" i="4"/>
  <c r="N58" i="4"/>
  <c r="M58" i="4"/>
  <c r="K58" i="4"/>
  <c r="J58" i="4"/>
  <c r="H58" i="4"/>
  <c r="G58" i="4"/>
  <c r="E58" i="4"/>
  <c r="D58" i="4"/>
  <c r="O57" i="4"/>
  <c r="L57" i="4"/>
  <c r="I57" i="4"/>
  <c r="F57" i="4"/>
  <c r="O56" i="4"/>
  <c r="O55" i="4" s="1"/>
  <c r="O54" i="4" s="1"/>
  <c r="L56" i="4"/>
  <c r="I56" i="4"/>
  <c r="I55" i="4" s="1"/>
  <c r="F56" i="4"/>
  <c r="N55" i="4"/>
  <c r="N54" i="4" s="1"/>
  <c r="M55" i="4"/>
  <c r="L55" i="4"/>
  <c r="K55" i="4"/>
  <c r="J55" i="4"/>
  <c r="J54" i="4" s="1"/>
  <c r="J53" i="4" s="1"/>
  <c r="H55" i="4"/>
  <c r="G55" i="4"/>
  <c r="G54" i="4" s="1"/>
  <c r="F55" i="4"/>
  <c r="E55" i="4"/>
  <c r="D55" i="4"/>
  <c r="D54" i="4" s="1"/>
  <c r="M54" i="4"/>
  <c r="M53" i="4" s="1"/>
  <c r="O47" i="4"/>
  <c r="C47" i="4"/>
  <c r="O46" i="4"/>
  <c r="N45" i="4"/>
  <c r="M45" i="4"/>
  <c r="L44" i="4"/>
  <c r="I44" i="4"/>
  <c r="F44" i="4"/>
  <c r="F43" i="4" s="1"/>
  <c r="K43" i="4"/>
  <c r="J43" i="4"/>
  <c r="I43" i="4"/>
  <c r="H43" i="4"/>
  <c r="G43" i="4"/>
  <c r="E43" i="4"/>
  <c r="D43" i="4"/>
  <c r="F42" i="4"/>
  <c r="F41" i="4" s="1"/>
  <c r="C41" i="4" s="1"/>
  <c r="E41" i="4"/>
  <c r="D41" i="4"/>
  <c r="L40" i="4"/>
  <c r="C40" i="4" s="1"/>
  <c r="L39" i="4"/>
  <c r="C39" i="4" s="1"/>
  <c r="L38" i="4"/>
  <c r="C38" i="4" s="1"/>
  <c r="L37" i="4"/>
  <c r="C37" i="4" s="1"/>
  <c r="K36" i="4"/>
  <c r="J36" i="4"/>
  <c r="L35" i="4"/>
  <c r="C35" i="4" s="1"/>
  <c r="L34" i="4"/>
  <c r="C34" i="4" s="1"/>
  <c r="K33" i="4"/>
  <c r="J33" i="4"/>
  <c r="L32" i="4"/>
  <c r="C32" i="4" s="1"/>
  <c r="K31" i="4"/>
  <c r="K26" i="4" s="1"/>
  <c r="J31" i="4"/>
  <c r="L30" i="4"/>
  <c r="C30" i="4" s="1"/>
  <c r="L29" i="4"/>
  <c r="C29" i="4" s="1"/>
  <c r="L28" i="4"/>
  <c r="C28" i="4" s="1"/>
  <c r="K27" i="4"/>
  <c r="J27" i="4"/>
  <c r="F25" i="4"/>
  <c r="C25" i="4" s="1"/>
  <c r="I24" i="4"/>
  <c r="F24" i="4"/>
  <c r="O23" i="4"/>
  <c r="L23" i="4"/>
  <c r="I23" i="4"/>
  <c r="F23" i="4"/>
  <c r="O22" i="4"/>
  <c r="L22" i="4"/>
  <c r="L21" i="4" s="1"/>
  <c r="I22" i="4"/>
  <c r="F22" i="4"/>
  <c r="O21" i="4"/>
  <c r="N21" i="4"/>
  <c r="N289" i="4" s="1"/>
  <c r="N288" i="4" s="1"/>
  <c r="M21" i="4"/>
  <c r="M289" i="4" s="1"/>
  <c r="K21" i="4"/>
  <c r="J21" i="4"/>
  <c r="H21" i="4"/>
  <c r="H289" i="4" s="1"/>
  <c r="H288" i="4" s="1"/>
  <c r="G21" i="4"/>
  <c r="E21" i="4"/>
  <c r="E289" i="4" s="1"/>
  <c r="E288" i="4" s="1"/>
  <c r="D21" i="4"/>
  <c r="N20" i="4"/>
  <c r="G270" i="4" l="1"/>
  <c r="G269" i="4" s="1"/>
  <c r="C285" i="4"/>
  <c r="C297" i="4"/>
  <c r="C298" i="4"/>
  <c r="J26" i="4"/>
  <c r="K54" i="4"/>
  <c r="K53" i="4" s="1"/>
  <c r="C66" i="4"/>
  <c r="C169" i="4"/>
  <c r="C171" i="4"/>
  <c r="C241" i="4"/>
  <c r="O175" i="4"/>
  <c r="D289" i="4"/>
  <c r="D20" i="4"/>
  <c r="G231" i="4"/>
  <c r="C233" i="4"/>
  <c r="D231" i="4"/>
  <c r="F238" i="4"/>
  <c r="C240" i="4"/>
  <c r="O238" i="4"/>
  <c r="H231" i="4"/>
  <c r="E270" i="4"/>
  <c r="J270" i="4"/>
  <c r="J269" i="4" s="1"/>
  <c r="C44" i="4"/>
  <c r="C97" i="4"/>
  <c r="C109" i="4"/>
  <c r="C111" i="4"/>
  <c r="C149" i="4"/>
  <c r="I187" i="4"/>
  <c r="C201" i="4"/>
  <c r="C225" i="4"/>
  <c r="N204" i="4"/>
  <c r="N195" i="4" s="1"/>
  <c r="C261" i="4"/>
  <c r="C265" i="4"/>
  <c r="D76" i="4"/>
  <c r="C121" i="4"/>
  <c r="C133" i="4"/>
  <c r="F136" i="4"/>
  <c r="G130" i="4"/>
  <c r="J174" i="4"/>
  <c r="J173" i="4" s="1"/>
  <c r="H174" i="4"/>
  <c r="H173" i="4" s="1"/>
  <c r="N174" i="4"/>
  <c r="N173" i="4" s="1"/>
  <c r="G187" i="4"/>
  <c r="J187" i="4"/>
  <c r="C217" i="4"/>
  <c r="L27" i="4"/>
  <c r="H20" i="4"/>
  <c r="K187" i="4"/>
  <c r="D288" i="4"/>
  <c r="E54" i="4"/>
  <c r="G76" i="4"/>
  <c r="C105" i="4"/>
  <c r="C127" i="4"/>
  <c r="N130" i="4"/>
  <c r="C157" i="4"/>
  <c r="C159" i="4"/>
  <c r="J130" i="4"/>
  <c r="K174" i="4"/>
  <c r="K173" i="4" s="1"/>
  <c r="I175" i="4"/>
  <c r="D174" i="4"/>
  <c r="D173" i="4" s="1"/>
  <c r="C181" i="4"/>
  <c r="C185" i="4"/>
  <c r="C197" i="4"/>
  <c r="C200" i="4"/>
  <c r="C229" i="4"/>
  <c r="C237" i="4"/>
  <c r="C245" i="4"/>
  <c r="C277" i="4"/>
  <c r="E269" i="4"/>
  <c r="L283" i="4"/>
  <c r="C293" i="4"/>
  <c r="L67" i="4"/>
  <c r="L36" i="4"/>
  <c r="C36" i="4" s="1"/>
  <c r="L43" i="4"/>
  <c r="C64" i="4"/>
  <c r="K76" i="4"/>
  <c r="K230" i="4"/>
  <c r="O246" i="4"/>
  <c r="J259" i="4"/>
  <c r="C24" i="4"/>
  <c r="L31" i="4"/>
  <c r="C31" i="4" s="1"/>
  <c r="C70" i="4"/>
  <c r="O80" i="4"/>
  <c r="O76" i="4" s="1"/>
  <c r="M83" i="4"/>
  <c r="C117" i="4"/>
  <c r="C153" i="4"/>
  <c r="G173" i="4"/>
  <c r="I179" i="4"/>
  <c r="O205" i="4"/>
  <c r="C249" i="4"/>
  <c r="C257" i="4"/>
  <c r="C258" i="4"/>
  <c r="G259" i="4"/>
  <c r="G230" i="4" s="1"/>
  <c r="C275" i="4"/>
  <c r="M270" i="4"/>
  <c r="M269" i="4" s="1"/>
  <c r="C82" i="4"/>
  <c r="E83" i="4"/>
  <c r="C113" i="4"/>
  <c r="C145" i="4"/>
  <c r="C147" i="4"/>
  <c r="E187" i="4"/>
  <c r="J204" i="4"/>
  <c r="J195" i="4" s="1"/>
  <c r="C213" i="4"/>
  <c r="C221" i="4"/>
  <c r="C224" i="4"/>
  <c r="H204" i="4"/>
  <c r="O235" i="4"/>
  <c r="O231" i="4" s="1"/>
  <c r="C253" i="4"/>
  <c r="K270" i="4"/>
  <c r="K269" i="4" s="1"/>
  <c r="O283" i="4"/>
  <c r="O289" i="4" s="1"/>
  <c r="O290" i="4"/>
  <c r="I112" i="4"/>
  <c r="C112" i="4" s="1"/>
  <c r="L160" i="4"/>
  <c r="C160" i="4" s="1"/>
  <c r="C161" i="4"/>
  <c r="C189" i="4"/>
  <c r="F188" i="4"/>
  <c r="J289" i="4"/>
  <c r="J288" i="4" s="1"/>
  <c r="J20" i="4"/>
  <c r="G53" i="4"/>
  <c r="N53" i="4"/>
  <c r="C74" i="4"/>
  <c r="C101" i="4"/>
  <c r="C125" i="4"/>
  <c r="L131" i="4"/>
  <c r="I141" i="4"/>
  <c r="C141" i="4" s="1"/>
  <c r="C193" i="4"/>
  <c r="F192" i="4"/>
  <c r="F191" i="4" s="1"/>
  <c r="L196" i="4"/>
  <c r="M231" i="4"/>
  <c r="F260" i="4"/>
  <c r="I276" i="4"/>
  <c r="I270" i="4" s="1"/>
  <c r="I269" i="4" s="1"/>
  <c r="I103" i="4"/>
  <c r="C273" i="4"/>
  <c r="F272" i="4"/>
  <c r="F270" i="4" s="1"/>
  <c r="O45" i="4"/>
  <c r="O20" i="4" s="1"/>
  <c r="C46" i="4"/>
  <c r="L77" i="4"/>
  <c r="L76" i="4" s="1"/>
  <c r="C78" i="4"/>
  <c r="C129" i="4"/>
  <c r="C209" i="4"/>
  <c r="I235" i="4"/>
  <c r="C62" i="4"/>
  <c r="C93" i="4"/>
  <c r="C22" i="4"/>
  <c r="C43" i="4"/>
  <c r="C57" i="4"/>
  <c r="C86" i="4"/>
  <c r="C99" i="4"/>
  <c r="C100" i="4"/>
  <c r="I116" i="4"/>
  <c r="N83" i="4"/>
  <c r="N75" i="4" s="1"/>
  <c r="L122" i="4"/>
  <c r="C128" i="4"/>
  <c r="C138" i="4"/>
  <c r="C140" i="4"/>
  <c r="O151" i="4"/>
  <c r="L166" i="4"/>
  <c r="L165" i="4" s="1"/>
  <c r="C178" i="4"/>
  <c r="D187" i="4"/>
  <c r="H187" i="4"/>
  <c r="O196" i="4"/>
  <c r="C202" i="4"/>
  <c r="K195" i="4"/>
  <c r="C210" i="4"/>
  <c r="C212" i="4"/>
  <c r="C226" i="4"/>
  <c r="M204" i="4"/>
  <c r="M195" i="4" s="1"/>
  <c r="C234" i="4"/>
  <c r="E231" i="4"/>
  <c r="E230" i="4" s="1"/>
  <c r="I238" i="4"/>
  <c r="C244" i="4"/>
  <c r="L246" i="4"/>
  <c r="I260" i="4"/>
  <c r="C271" i="4"/>
  <c r="D270" i="4"/>
  <c r="D269" i="4" s="1"/>
  <c r="H270" i="4"/>
  <c r="H269" i="4" s="1"/>
  <c r="L290" i="4"/>
  <c r="K289" i="4"/>
  <c r="K288" i="4" s="1"/>
  <c r="G289" i="4"/>
  <c r="G288" i="4" s="1"/>
  <c r="M288" i="4"/>
  <c r="C23" i="4"/>
  <c r="C42" i="4"/>
  <c r="C59" i="4"/>
  <c r="C61" i="4"/>
  <c r="C71" i="4"/>
  <c r="C73" i="4"/>
  <c r="C79" i="4"/>
  <c r="K83" i="4"/>
  <c r="L116" i="4"/>
  <c r="J83" i="4"/>
  <c r="J75" i="4" s="1"/>
  <c r="C124" i="4"/>
  <c r="C135" i="4"/>
  <c r="H130" i="4"/>
  <c r="H75" i="4" s="1"/>
  <c r="L144" i="4"/>
  <c r="C154" i="4"/>
  <c r="C156" i="4"/>
  <c r="C162" i="4"/>
  <c r="C164" i="4"/>
  <c r="C168" i="4"/>
  <c r="M174" i="4"/>
  <c r="M173" i="4" s="1"/>
  <c r="O179" i="4"/>
  <c r="L188" i="4"/>
  <c r="M187" i="4"/>
  <c r="C203" i="4"/>
  <c r="G204" i="4"/>
  <c r="G195" i="4" s="1"/>
  <c r="L205" i="4"/>
  <c r="C211" i="4"/>
  <c r="C214" i="4"/>
  <c r="C215" i="4"/>
  <c r="D204" i="4"/>
  <c r="D195" i="4" s="1"/>
  <c r="C222" i="4"/>
  <c r="E204" i="4"/>
  <c r="E195" i="4" s="1"/>
  <c r="E194" i="4" s="1"/>
  <c r="C243" i="4"/>
  <c r="C248" i="4"/>
  <c r="D259" i="4"/>
  <c r="L260" i="4"/>
  <c r="L259" i="4" s="1"/>
  <c r="C266" i="4"/>
  <c r="L272" i="4"/>
  <c r="C272" i="4" s="1"/>
  <c r="C291" i="4"/>
  <c r="C292" i="4"/>
  <c r="L33" i="4"/>
  <c r="C33" i="4" s="1"/>
  <c r="H54" i="4"/>
  <c r="H53" i="4" s="1"/>
  <c r="C60" i="4"/>
  <c r="C63" i="4"/>
  <c r="C65" i="4"/>
  <c r="I69" i="4"/>
  <c r="I67" i="4" s="1"/>
  <c r="C72" i="4"/>
  <c r="I76" i="4"/>
  <c r="F80" i="4"/>
  <c r="F76" i="4" s="1"/>
  <c r="G83" i="4"/>
  <c r="I89" i="4"/>
  <c r="C94" i="4"/>
  <c r="O95" i="4"/>
  <c r="L95" i="4"/>
  <c r="C106" i="4"/>
  <c r="C108" i="4"/>
  <c r="C114" i="4"/>
  <c r="O116" i="4"/>
  <c r="K130" i="4"/>
  <c r="C142" i="4"/>
  <c r="C143" i="4"/>
  <c r="C155" i="4"/>
  <c r="C163" i="4"/>
  <c r="C170" i="4"/>
  <c r="C172" i="4"/>
  <c r="C183" i="4"/>
  <c r="C219" i="4"/>
  <c r="N231" i="4"/>
  <c r="N230" i="4" s="1"/>
  <c r="L251" i="4"/>
  <c r="C254" i="4"/>
  <c r="I264" i="4"/>
  <c r="C278" i="4"/>
  <c r="C279" i="4"/>
  <c r="C280" i="4"/>
  <c r="F290" i="4"/>
  <c r="C294" i="4"/>
  <c r="C296" i="4"/>
  <c r="C27" i="4"/>
  <c r="L26" i="4"/>
  <c r="L20" i="4" s="1"/>
  <c r="C55" i="4"/>
  <c r="L54" i="4"/>
  <c r="L289" i="4"/>
  <c r="E53" i="4"/>
  <c r="D53" i="4"/>
  <c r="O67" i="4"/>
  <c r="O53" i="4" s="1"/>
  <c r="I21" i="4"/>
  <c r="C56" i="4"/>
  <c r="I58" i="4"/>
  <c r="I54" i="4" s="1"/>
  <c r="C68" i="4"/>
  <c r="F69" i="4"/>
  <c r="C98" i="4"/>
  <c r="C110" i="4"/>
  <c r="I122" i="4"/>
  <c r="C123" i="4"/>
  <c r="C126" i="4"/>
  <c r="C134" i="4"/>
  <c r="D130" i="4"/>
  <c r="D75" i="4" s="1"/>
  <c r="C136" i="4"/>
  <c r="C146" i="4"/>
  <c r="C148" i="4"/>
  <c r="F144" i="4"/>
  <c r="C158" i="4"/>
  <c r="C218" i="4"/>
  <c r="L216" i="4"/>
  <c r="G20" i="4"/>
  <c r="K20" i="4"/>
  <c r="F21" i="4"/>
  <c r="F58" i="4"/>
  <c r="C81" i="4"/>
  <c r="C90" i="4"/>
  <c r="C91" i="4"/>
  <c r="C92" i="4"/>
  <c r="F89" i="4"/>
  <c r="C102" i="4"/>
  <c r="O103" i="4"/>
  <c r="L103" i="4"/>
  <c r="C118" i="4"/>
  <c r="C119" i="4"/>
  <c r="C120" i="4"/>
  <c r="F116" i="4"/>
  <c r="M130" i="4"/>
  <c r="M75" i="4" s="1"/>
  <c r="C150" i="4"/>
  <c r="I151" i="4"/>
  <c r="L151" i="4"/>
  <c r="O166" i="4"/>
  <c r="O165" i="4" s="1"/>
  <c r="E174" i="4"/>
  <c r="E173" i="4" s="1"/>
  <c r="C176" i="4"/>
  <c r="F175" i="4"/>
  <c r="O174" i="4"/>
  <c r="O173" i="4" s="1"/>
  <c r="L179" i="4"/>
  <c r="C182" i="4"/>
  <c r="C186" i="4"/>
  <c r="L184" i="4"/>
  <c r="C184" i="4" s="1"/>
  <c r="C104" i="4"/>
  <c r="F103" i="4"/>
  <c r="C152" i="4"/>
  <c r="F151" i="4"/>
  <c r="L270" i="4"/>
  <c r="E20" i="4"/>
  <c r="M20" i="4"/>
  <c r="C87" i="4"/>
  <c r="C88" i="4"/>
  <c r="F84" i="4"/>
  <c r="L89" i="4"/>
  <c r="C96" i="4"/>
  <c r="F95" i="4"/>
  <c r="C107" i="4"/>
  <c r="C115" i="4"/>
  <c r="E130" i="4"/>
  <c r="E75" i="4" s="1"/>
  <c r="C132" i="4"/>
  <c r="F131" i="4"/>
  <c r="C139" i="4"/>
  <c r="O144" i="4"/>
  <c r="F166" i="4"/>
  <c r="I166" i="4"/>
  <c r="I165" i="4" s="1"/>
  <c r="C167" i="4"/>
  <c r="L175" i="4"/>
  <c r="C180" i="4"/>
  <c r="F179" i="4"/>
  <c r="C256" i="4"/>
  <c r="F252" i="4"/>
  <c r="F269" i="4"/>
  <c r="O216" i="4"/>
  <c r="O204" i="4" s="1"/>
  <c r="O195" i="4" s="1"/>
  <c r="F235" i="4"/>
  <c r="C236" i="4"/>
  <c r="H230" i="4"/>
  <c r="I252" i="4"/>
  <c r="I251" i="4" s="1"/>
  <c r="C255" i="4"/>
  <c r="C267" i="4"/>
  <c r="C268" i="4"/>
  <c r="F264" i="4"/>
  <c r="O270" i="4"/>
  <c r="O269" i="4" s="1"/>
  <c r="C190" i="4"/>
  <c r="L191" i="4"/>
  <c r="C191" i="4" s="1"/>
  <c r="F196" i="4"/>
  <c r="K194" i="4"/>
  <c r="C206" i="4"/>
  <c r="C208" i="4"/>
  <c r="F205" i="4"/>
  <c r="C220" i="4"/>
  <c r="F216" i="4"/>
  <c r="F227" i="4"/>
  <c r="C227" i="4" s="1"/>
  <c r="C228" i="4"/>
  <c r="M230" i="4"/>
  <c r="C242" i="4"/>
  <c r="L238" i="4"/>
  <c r="D230" i="4"/>
  <c r="O259" i="4"/>
  <c r="C274" i="4"/>
  <c r="C276" i="4"/>
  <c r="H195" i="4"/>
  <c r="I198" i="4"/>
  <c r="I196" i="4" s="1"/>
  <c r="C199" i="4"/>
  <c r="C207" i="4"/>
  <c r="I205" i="4"/>
  <c r="I216" i="4"/>
  <c r="C223" i="4"/>
  <c r="C232" i="4"/>
  <c r="J231" i="4"/>
  <c r="C239" i="4"/>
  <c r="F246" i="4"/>
  <c r="I246" i="4"/>
  <c r="C247" i="4"/>
  <c r="C250" i="4"/>
  <c r="O251" i="4"/>
  <c r="C262" i="4"/>
  <c r="C263" i="4"/>
  <c r="C282" i="4"/>
  <c r="L281" i="4"/>
  <c r="C281" i="4" s="1"/>
  <c r="F283" i="4"/>
  <c r="C284" i="4"/>
  <c r="I290" i="4"/>
  <c r="C295" i="4"/>
  <c r="O298" i="3"/>
  <c r="L298" i="3"/>
  <c r="I298" i="3"/>
  <c r="F298" i="3"/>
  <c r="O297" i="3"/>
  <c r="L297" i="3"/>
  <c r="I297" i="3"/>
  <c r="F297" i="3"/>
  <c r="O296" i="3"/>
  <c r="L296" i="3"/>
  <c r="I296" i="3"/>
  <c r="F296" i="3"/>
  <c r="O295" i="3"/>
  <c r="L295" i="3"/>
  <c r="I295" i="3"/>
  <c r="F295" i="3"/>
  <c r="O294" i="3"/>
  <c r="L294" i="3"/>
  <c r="I294" i="3"/>
  <c r="F294" i="3"/>
  <c r="O293" i="3"/>
  <c r="L293" i="3"/>
  <c r="I293" i="3"/>
  <c r="F293" i="3"/>
  <c r="O292" i="3"/>
  <c r="L292" i="3"/>
  <c r="I292" i="3"/>
  <c r="F292" i="3"/>
  <c r="O291" i="3"/>
  <c r="L291" i="3"/>
  <c r="L290" i="3" s="1"/>
  <c r="I291" i="3"/>
  <c r="F291" i="3"/>
  <c r="F290" i="3" s="1"/>
  <c r="N290" i="3"/>
  <c r="M290" i="3"/>
  <c r="K290" i="3"/>
  <c r="J290" i="3"/>
  <c r="H290" i="3"/>
  <c r="G290" i="3"/>
  <c r="E290" i="3"/>
  <c r="D290" i="3"/>
  <c r="O285" i="3"/>
  <c r="L285" i="3"/>
  <c r="I285" i="3"/>
  <c r="F285" i="3"/>
  <c r="O284" i="3"/>
  <c r="O283" i="3" s="1"/>
  <c r="L284" i="3"/>
  <c r="L283" i="3" s="1"/>
  <c r="I284" i="3"/>
  <c r="F284" i="3"/>
  <c r="F283" i="3" s="1"/>
  <c r="N283" i="3"/>
  <c r="M283" i="3"/>
  <c r="K283" i="3"/>
  <c r="J283" i="3"/>
  <c r="H283" i="3"/>
  <c r="G283" i="3"/>
  <c r="E283" i="3"/>
  <c r="D283" i="3"/>
  <c r="O282" i="3"/>
  <c r="O281" i="3" s="1"/>
  <c r="L282" i="3"/>
  <c r="L281" i="3" s="1"/>
  <c r="I282" i="3"/>
  <c r="I281" i="3" s="1"/>
  <c r="F282" i="3"/>
  <c r="F281" i="3" s="1"/>
  <c r="N281" i="3"/>
  <c r="M281" i="3"/>
  <c r="K281" i="3"/>
  <c r="J281" i="3"/>
  <c r="H281" i="3"/>
  <c r="G281" i="3"/>
  <c r="E281" i="3"/>
  <c r="D281" i="3"/>
  <c r="O280" i="3"/>
  <c r="L280" i="3"/>
  <c r="I280" i="3"/>
  <c r="F280" i="3"/>
  <c r="O279" i="3"/>
  <c r="L279" i="3"/>
  <c r="I279" i="3"/>
  <c r="F279" i="3"/>
  <c r="O278" i="3"/>
  <c r="L278" i="3"/>
  <c r="I278" i="3"/>
  <c r="F278" i="3"/>
  <c r="O277" i="3"/>
  <c r="L277" i="3"/>
  <c r="I277" i="3"/>
  <c r="I276" i="3" s="1"/>
  <c r="F277" i="3"/>
  <c r="N276" i="3"/>
  <c r="M276" i="3"/>
  <c r="K276" i="3"/>
  <c r="J276" i="3"/>
  <c r="H276" i="3"/>
  <c r="G276" i="3"/>
  <c r="E276" i="3"/>
  <c r="D276" i="3"/>
  <c r="O275" i="3"/>
  <c r="L275" i="3"/>
  <c r="I275" i="3"/>
  <c r="F275" i="3"/>
  <c r="O274" i="3"/>
  <c r="L274" i="3"/>
  <c r="I274" i="3"/>
  <c r="F274" i="3"/>
  <c r="O273" i="3"/>
  <c r="L273" i="3"/>
  <c r="I273" i="3"/>
  <c r="I272" i="3" s="1"/>
  <c r="F273" i="3"/>
  <c r="N272" i="3"/>
  <c r="N270" i="3" s="1"/>
  <c r="N269" i="3" s="1"/>
  <c r="M272" i="3"/>
  <c r="K272" i="3"/>
  <c r="J272" i="3"/>
  <c r="J270" i="3" s="1"/>
  <c r="J269" i="3" s="1"/>
  <c r="H272" i="3"/>
  <c r="H270" i="3" s="1"/>
  <c r="G272" i="3"/>
  <c r="E272" i="3"/>
  <c r="E270" i="3" s="1"/>
  <c r="E269" i="3" s="1"/>
  <c r="D272" i="3"/>
  <c r="O271" i="3"/>
  <c r="L271" i="3"/>
  <c r="I271" i="3"/>
  <c r="F271" i="3"/>
  <c r="O268" i="3"/>
  <c r="L268" i="3"/>
  <c r="I268" i="3"/>
  <c r="F268" i="3"/>
  <c r="O267" i="3"/>
  <c r="L267" i="3"/>
  <c r="I267" i="3"/>
  <c r="F267" i="3"/>
  <c r="O266" i="3"/>
  <c r="L266" i="3"/>
  <c r="I266" i="3"/>
  <c r="F266" i="3"/>
  <c r="O265" i="3"/>
  <c r="L265" i="3"/>
  <c r="L264" i="3" s="1"/>
  <c r="I265" i="3"/>
  <c r="F265" i="3"/>
  <c r="N264" i="3"/>
  <c r="M264" i="3"/>
  <c r="K264" i="3"/>
  <c r="J264" i="3"/>
  <c r="H264" i="3"/>
  <c r="G264" i="3"/>
  <c r="E264" i="3"/>
  <c r="D264" i="3"/>
  <c r="O263" i="3"/>
  <c r="L263" i="3"/>
  <c r="I263" i="3"/>
  <c r="F263" i="3"/>
  <c r="O262" i="3"/>
  <c r="L262" i="3"/>
  <c r="I262" i="3"/>
  <c r="F262" i="3"/>
  <c r="O261" i="3"/>
  <c r="L261" i="3"/>
  <c r="I261" i="3"/>
  <c r="I260" i="3" s="1"/>
  <c r="F261" i="3"/>
  <c r="N260" i="3"/>
  <c r="N259" i="3" s="1"/>
  <c r="M260" i="3"/>
  <c r="K260" i="3"/>
  <c r="K259" i="3" s="1"/>
  <c r="J260" i="3"/>
  <c r="J259" i="3" s="1"/>
  <c r="H260" i="3"/>
  <c r="G260" i="3"/>
  <c r="E260" i="3"/>
  <c r="D260" i="3"/>
  <c r="O258" i="3"/>
  <c r="L258" i="3"/>
  <c r="I258" i="3"/>
  <c r="F258" i="3"/>
  <c r="O257" i="3"/>
  <c r="L257" i="3"/>
  <c r="I257" i="3"/>
  <c r="F257" i="3"/>
  <c r="O256" i="3"/>
  <c r="L256" i="3"/>
  <c r="I256" i="3"/>
  <c r="F256" i="3"/>
  <c r="O255" i="3"/>
  <c r="L255" i="3"/>
  <c r="I255" i="3"/>
  <c r="F255" i="3"/>
  <c r="O254" i="3"/>
  <c r="L254" i="3"/>
  <c r="I254" i="3"/>
  <c r="F254" i="3"/>
  <c r="O253" i="3"/>
  <c r="L253" i="3"/>
  <c r="L252" i="3" s="1"/>
  <c r="L251" i="3" s="1"/>
  <c r="I253" i="3"/>
  <c r="F253" i="3"/>
  <c r="N252" i="3"/>
  <c r="M252" i="3"/>
  <c r="M251" i="3" s="1"/>
  <c r="K252" i="3"/>
  <c r="K251" i="3" s="1"/>
  <c r="J252" i="3"/>
  <c r="J251" i="3" s="1"/>
  <c r="H252" i="3"/>
  <c r="H251" i="3" s="1"/>
  <c r="G252" i="3"/>
  <c r="G251" i="3" s="1"/>
  <c r="E252" i="3"/>
  <c r="E251" i="3" s="1"/>
  <c r="D252" i="3"/>
  <c r="D251" i="3" s="1"/>
  <c r="N251" i="3"/>
  <c r="O250" i="3"/>
  <c r="L250" i="3"/>
  <c r="I250" i="3"/>
  <c r="F250" i="3"/>
  <c r="O249" i="3"/>
  <c r="L249" i="3"/>
  <c r="I249" i="3"/>
  <c r="F249" i="3"/>
  <c r="O248" i="3"/>
  <c r="L248" i="3"/>
  <c r="I248" i="3"/>
  <c r="F248" i="3"/>
  <c r="O247" i="3"/>
  <c r="L247" i="3"/>
  <c r="I247" i="3"/>
  <c r="F247" i="3"/>
  <c r="O246"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F239" i="3"/>
  <c r="N238" i="3"/>
  <c r="M238" i="3"/>
  <c r="K238" i="3"/>
  <c r="J238" i="3"/>
  <c r="H238" i="3"/>
  <c r="G238" i="3"/>
  <c r="E238" i="3"/>
  <c r="D238" i="3"/>
  <c r="O237" i="3"/>
  <c r="L237" i="3"/>
  <c r="I237" i="3"/>
  <c r="F237" i="3"/>
  <c r="O236" i="3"/>
  <c r="O235" i="3" s="1"/>
  <c r="L236" i="3"/>
  <c r="L235" i="3" s="1"/>
  <c r="I236" i="3"/>
  <c r="F236" i="3"/>
  <c r="N235" i="3"/>
  <c r="M235" i="3"/>
  <c r="K235" i="3"/>
  <c r="J235" i="3"/>
  <c r="H235" i="3"/>
  <c r="G235" i="3"/>
  <c r="E235" i="3"/>
  <c r="D235" i="3"/>
  <c r="O234" i="3"/>
  <c r="O233" i="3" s="1"/>
  <c r="L234" i="3"/>
  <c r="L233" i="3" s="1"/>
  <c r="I234" i="3"/>
  <c r="F234" i="3"/>
  <c r="N233" i="3"/>
  <c r="M233" i="3"/>
  <c r="M231" i="3" s="1"/>
  <c r="K233" i="3"/>
  <c r="J233" i="3"/>
  <c r="H233" i="3"/>
  <c r="G233" i="3"/>
  <c r="F233" i="3"/>
  <c r="E233" i="3"/>
  <c r="D233" i="3"/>
  <c r="O232" i="3"/>
  <c r="L232" i="3"/>
  <c r="I232" i="3"/>
  <c r="F232" i="3"/>
  <c r="J231" i="3"/>
  <c r="O229" i="3"/>
  <c r="L229" i="3"/>
  <c r="I229" i="3"/>
  <c r="F229" i="3"/>
  <c r="O228" i="3"/>
  <c r="L228" i="3"/>
  <c r="L227" i="3" s="1"/>
  <c r="I228" i="3"/>
  <c r="F228" i="3"/>
  <c r="F227" i="3" s="1"/>
  <c r="O227" i="3"/>
  <c r="N227" i="3"/>
  <c r="M227" i="3"/>
  <c r="K227" i="3"/>
  <c r="J227" i="3"/>
  <c r="H227" i="3"/>
  <c r="G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N205" i="3"/>
  <c r="M205" i="3"/>
  <c r="K205" i="3"/>
  <c r="J205" i="3"/>
  <c r="H205" i="3"/>
  <c r="H204" i="3" s="1"/>
  <c r="G205" i="3"/>
  <c r="E205" i="3"/>
  <c r="D205" i="3"/>
  <c r="O203" i="3"/>
  <c r="L203" i="3"/>
  <c r="I203" i="3"/>
  <c r="F203" i="3"/>
  <c r="O202" i="3"/>
  <c r="L202" i="3"/>
  <c r="I202" i="3"/>
  <c r="F202" i="3"/>
  <c r="O201" i="3"/>
  <c r="L201" i="3"/>
  <c r="I201" i="3"/>
  <c r="F201" i="3"/>
  <c r="O200" i="3"/>
  <c r="L200" i="3"/>
  <c r="I200" i="3"/>
  <c r="F200" i="3"/>
  <c r="O199" i="3"/>
  <c r="O198" i="3" s="1"/>
  <c r="L199" i="3"/>
  <c r="L198" i="3" s="1"/>
  <c r="I199" i="3"/>
  <c r="F199" i="3"/>
  <c r="F198" i="3" s="1"/>
  <c r="N198" i="3"/>
  <c r="M198" i="3"/>
  <c r="K198" i="3"/>
  <c r="K196" i="3" s="1"/>
  <c r="J198" i="3"/>
  <c r="J196" i="3" s="1"/>
  <c r="H198" i="3"/>
  <c r="H196" i="3" s="1"/>
  <c r="G198" i="3"/>
  <c r="G196" i="3" s="1"/>
  <c r="E198" i="3"/>
  <c r="D198" i="3"/>
  <c r="D196" i="3" s="1"/>
  <c r="O197" i="3"/>
  <c r="L197" i="3"/>
  <c r="I197" i="3"/>
  <c r="F197" i="3"/>
  <c r="N196" i="3"/>
  <c r="M196" i="3"/>
  <c r="E196" i="3"/>
  <c r="O193" i="3"/>
  <c r="L193" i="3"/>
  <c r="L192" i="3" s="1"/>
  <c r="L191" i="3" s="1"/>
  <c r="I193" i="3"/>
  <c r="F193" i="3"/>
  <c r="O192" i="3"/>
  <c r="O191" i="3" s="1"/>
  <c r="N192" i="3"/>
  <c r="M192" i="3"/>
  <c r="M191" i="3" s="1"/>
  <c r="K192" i="3"/>
  <c r="K191" i="3" s="1"/>
  <c r="J192" i="3"/>
  <c r="I192" i="3"/>
  <c r="I191" i="3" s="1"/>
  <c r="H192" i="3"/>
  <c r="G192" i="3"/>
  <c r="G191" i="3" s="1"/>
  <c r="E192" i="3"/>
  <c r="E191" i="3" s="1"/>
  <c r="D192" i="3"/>
  <c r="D191" i="3" s="1"/>
  <c r="N191" i="3"/>
  <c r="J191" i="3"/>
  <c r="H191" i="3"/>
  <c r="O190" i="3"/>
  <c r="L190" i="3"/>
  <c r="I190" i="3"/>
  <c r="F190" i="3"/>
  <c r="O189" i="3"/>
  <c r="L189" i="3"/>
  <c r="I189" i="3"/>
  <c r="I188" i="3" s="1"/>
  <c r="I187" i="3" s="1"/>
  <c r="F189" i="3"/>
  <c r="N188" i="3"/>
  <c r="M188" i="3"/>
  <c r="K188" i="3"/>
  <c r="J188" i="3"/>
  <c r="J187" i="3" s="1"/>
  <c r="H188" i="3"/>
  <c r="G188" i="3"/>
  <c r="E188" i="3"/>
  <c r="E187" i="3" s="1"/>
  <c r="D188" i="3"/>
  <c r="O186" i="3"/>
  <c r="L186" i="3"/>
  <c r="I186" i="3"/>
  <c r="F186" i="3"/>
  <c r="O185" i="3"/>
  <c r="O184" i="3" s="1"/>
  <c r="L185" i="3"/>
  <c r="I185" i="3"/>
  <c r="I184" i="3" s="1"/>
  <c r="F185" i="3"/>
  <c r="N184" i="3"/>
  <c r="M184" i="3"/>
  <c r="L184" i="3"/>
  <c r="K184" i="3"/>
  <c r="J184" i="3"/>
  <c r="H184" i="3"/>
  <c r="G184" i="3"/>
  <c r="E184" i="3"/>
  <c r="D184" i="3"/>
  <c r="O183" i="3"/>
  <c r="L183" i="3"/>
  <c r="I183" i="3"/>
  <c r="F183" i="3"/>
  <c r="O182" i="3"/>
  <c r="L182" i="3"/>
  <c r="I182" i="3"/>
  <c r="F182" i="3"/>
  <c r="O181" i="3"/>
  <c r="L181" i="3"/>
  <c r="I181" i="3"/>
  <c r="F181" i="3"/>
  <c r="O180" i="3"/>
  <c r="L180" i="3"/>
  <c r="I180" i="3"/>
  <c r="I179" i="3" s="1"/>
  <c r="F180" i="3"/>
  <c r="N179" i="3"/>
  <c r="M179" i="3"/>
  <c r="K179" i="3"/>
  <c r="J179" i="3"/>
  <c r="H179" i="3"/>
  <c r="G179" i="3"/>
  <c r="E179" i="3"/>
  <c r="D179" i="3"/>
  <c r="O178" i="3"/>
  <c r="L178" i="3"/>
  <c r="I178" i="3"/>
  <c r="F178" i="3"/>
  <c r="O177" i="3"/>
  <c r="L177" i="3"/>
  <c r="I177" i="3"/>
  <c r="F177" i="3"/>
  <c r="O176" i="3"/>
  <c r="L176" i="3"/>
  <c r="I176" i="3"/>
  <c r="F176" i="3"/>
  <c r="N175" i="3"/>
  <c r="M175" i="3"/>
  <c r="M174" i="3" s="1"/>
  <c r="M173" i="3" s="1"/>
  <c r="K175" i="3"/>
  <c r="K174" i="3" s="1"/>
  <c r="K173" i="3" s="1"/>
  <c r="J175" i="3"/>
  <c r="J174" i="3" s="1"/>
  <c r="J173" i="3" s="1"/>
  <c r="H175" i="3"/>
  <c r="H174" i="3" s="1"/>
  <c r="G175" i="3"/>
  <c r="G174" i="3" s="1"/>
  <c r="E175" i="3"/>
  <c r="D175" i="3"/>
  <c r="D174" i="3" s="1"/>
  <c r="N174" i="3"/>
  <c r="O172" i="3"/>
  <c r="L172" i="3"/>
  <c r="I172" i="3"/>
  <c r="F172" i="3"/>
  <c r="O171" i="3"/>
  <c r="L171" i="3"/>
  <c r="I171" i="3"/>
  <c r="F171" i="3"/>
  <c r="O170" i="3"/>
  <c r="L170" i="3"/>
  <c r="I170" i="3"/>
  <c r="F170" i="3"/>
  <c r="O169" i="3"/>
  <c r="L169" i="3"/>
  <c r="I169" i="3"/>
  <c r="F169" i="3"/>
  <c r="O168" i="3"/>
  <c r="L168" i="3"/>
  <c r="I168" i="3"/>
  <c r="F168" i="3"/>
  <c r="O167" i="3"/>
  <c r="L167" i="3"/>
  <c r="I167" i="3"/>
  <c r="F167" i="3"/>
  <c r="N166" i="3"/>
  <c r="N165" i="3" s="1"/>
  <c r="M166" i="3"/>
  <c r="M165" i="3" s="1"/>
  <c r="K166" i="3"/>
  <c r="K165" i="3" s="1"/>
  <c r="J166" i="3"/>
  <c r="J165" i="3" s="1"/>
  <c r="H166" i="3"/>
  <c r="H165" i="3" s="1"/>
  <c r="G166" i="3"/>
  <c r="G165" i="3" s="1"/>
  <c r="E166" i="3"/>
  <c r="E165" i="3" s="1"/>
  <c r="D166" i="3"/>
  <c r="D165" i="3" s="1"/>
  <c r="O164" i="3"/>
  <c r="L164" i="3"/>
  <c r="I164" i="3"/>
  <c r="F164" i="3"/>
  <c r="O163" i="3"/>
  <c r="L163" i="3"/>
  <c r="I163" i="3"/>
  <c r="F163" i="3"/>
  <c r="O162" i="3"/>
  <c r="L162" i="3"/>
  <c r="I162" i="3"/>
  <c r="F162" i="3"/>
  <c r="O161" i="3"/>
  <c r="O160" i="3" s="1"/>
  <c r="L161" i="3"/>
  <c r="I161" i="3"/>
  <c r="I160" i="3" s="1"/>
  <c r="F161" i="3"/>
  <c r="N160" i="3"/>
  <c r="M160" i="3"/>
  <c r="L160" i="3"/>
  <c r="K160" i="3"/>
  <c r="J160" i="3"/>
  <c r="H160" i="3"/>
  <c r="G160" i="3"/>
  <c r="F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L151" i="3" s="1"/>
  <c r="I152" i="3"/>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L145" i="3"/>
  <c r="I145" i="3"/>
  <c r="I144" i="3" s="1"/>
  <c r="F145" i="3"/>
  <c r="N144" i="3"/>
  <c r="M144" i="3"/>
  <c r="K144" i="3"/>
  <c r="J144" i="3"/>
  <c r="H144" i="3"/>
  <c r="G144" i="3"/>
  <c r="E144" i="3"/>
  <c r="D144" i="3"/>
  <c r="O143" i="3"/>
  <c r="L143" i="3"/>
  <c r="I143" i="3"/>
  <c r="F143" i="3"/>
  <c r="O142" i="3"/>
  <c r="L142" i="3"/>
  <c r="L141" i="3" s="1"/>
  <c r="I142" i="3"/>
  <c r="F142" i="3"/>
  <c r="F141" i="3" s="1"/>
  <c r="O141" i="3"/>
  <c r="N141" i="3"/>
  <c r="M141" i="3"/>
  <c r="K141" i="3"/>
  <c r="J141" i="3"/>
  <c r="H141" i="3"/>
  <c r="G141" i="3"/>
  <c r="E141" i="3"/>
  <c r="D141" i="3"/>
  <c r="O140" i="3"/>
  <c r="L140" i="3"/>
  <c r="I140" i="3"/>
  <c r="F140" i="3"/>
  <c r="O139" i="3"/>
  <c r="L139" i="3"/>
  <c r="I139" i="3"/>
  <c r="F139" i="3"/>
  <c r="O138" i="3"/>
  <c r="L138" i="3"/>
  <c r="I138" i="3"/>
  <c r="F138" i="3"/>
  <c r="O137" i="3"/>
  <c r="O136" i="3" s="1"/>
  <c r="L137" i="3"/>
  <c r="L136" i="3" s="1"/>
  <c r="I137" i="3"/>
  <c r="I136" i="3" s="1"/>
  <c r="F137" i="3"/>
  <c r="N136" i="3"/>
  <c r="M136" i="3"/>
  <c r="K136" i="3"/>
  <c r="J136" i="3"/>
  <c r="H136" i="3"/>
  <c r="G136" i="3"/>
  <c r="E136" i="3"/>
  <c r="D136" i="3"/>
  <c r="O135" i="3"/>
  <c r="L135" i="3"/>
  <c r="I135" i="3"/>
  <c r="F135" i="3"/>
  <c r="O134" i="3"/>
  <c r="L134" i="3"/>
  <c r="I134" i="3"/>
  <c r="F134" i="3"/>
  <c r="O133" i="3"/>
  <c r="L133" i="3"/>
  <c r="I133" i="3"/>
  <c r="F133" i="3"/>
  <c r="O132" i="3"/>
  <c r="L132" i="3"/>
  <c r="L131" i="3" s="1"/>
  <c r="I132" i="3"/>
  <c r="F132" i="3"/>
  <c r="N131" i="3"/>
  <c r="M131" i="3"/>
  <c r="K131" i="3"/>
  <c r="J131" i="3"/>
  <c r="H131" i="3"/>
  <c r="G131" i="3"/>
  <c r="E131" i="3"/>
  <c r="D131" i="3"/>
  <c r="O129" i="3"/>
  <c r="O128" i="3" s="1"/>
  <c r="L129" i="3"/>
  <c r="L128" i="3" s="1"/>
  <c r="I129" i="3"/>
  <c r="I128" i="3" s="1"/>
  <c r="F129" i="3"/>
  <c r="F128" i="3" s="1"/>
  <c r="N128" i="3"/>
  <c r="M128" i="3"/>
  <c r="K128" i="3"/>
  <c r="J128" i="3"/>
  <c r="H128" i="3"/>
  <c r="G128" i="3"/>
  <c r="E128" i="3"/>
  <c r="D128" i="3"/>
  <c r="O127" i="3"/>
  <c r="L127" i="3"/>
  <c r="I127" i="3"/>
  <c r="F127" i="3"/>
  <c r="O126" i="3"/>
  <c r="L126" i="3"/>
  <c r="I126" i="3"/>
  <c r="F126" i="3"/>
  <c r="O125" i="3"/>
  <c r="L125" i="3"/>
  <c r="I125" i="3"/>
  <c r="F125" i="3"/>
  <c r="O124" i="3"/>
  <c r="L124" i="3"/>
  <c r="I124" i="3"/>
  <c r="F124" i="3"/>
  <c r="O123" i="3"/>
  <c r="O122" i="3" s="1"/>
  <c r="L123" i="3"/>
  <c r="I123" i="3"/>
  <c r="F123" i="3"/>
  <c r="N122" i="3"/>
  <c r="M122" i="3"/>
  <c r="K122" i="3"/>
  <c r="J122" i="3"/>
  <c r="H122" i="3"/>
  <c r="G122" i="3"/>
  <c r="F122" i="3"/>
  <c r="E122" i="3"/>
  <c r="D122" i="3"/>
  <c r="O121" i="3"/>
  <c r="L121" i="3"/>
  <c r="I121" i="3"/>
  <c r="F121" i="3"/>
  <c r="O120" i="3"/>
  <c r="L120" i="3"/>
  <c r="I120" i="3"/>
  <c r="F120" i="3"/>
  <c r="O119" i="3"/>
  <c r="L119" i="3"/>
  <c r="I119" i="3"/>
  <c r="F119" i="3"/>
  <c r="O118" i="3"/>
  <c r="L118" i="3"/>
  <c r="I118" i="3"/>
  <c r="F118" i="3"/>
  <c r="O117" i="3"/>
  <c r="L117" i="3"/>
  <c r="L116" i="3" s="1"/>
  <c r="I117" i="3"/>
  <c r="F117" i="3"/>
  <c r="N116" i="3"/>
  <c r="M116" i="3"/>
  <c r="K116" i="3"/>
  <c r="J116" i="3"/>
  <c r="H116" i="3"/>
  <c r="G116" i="3"/>
  <c r="E116" i="3"/>
  <c r="D116" i="3"/>
  <c r="O115" i="3"/>
  <c r="L115" i="3"/>
  <c r="I115" i="3"/>
  <c r="F115" i="3"/>
  <c r="O114" i="3"/>
  <c r="L114" i="3"/>
  <c r="I114" i="3"/>
  <c r="F114" i="3"/>
  <c r="O113" i="3"/>
  <c r="L113" i="3"/>
  <c r="L112" i="3" s="1"/>
  <c r="I113" i="3"/>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L95" i="3" s="1"/>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L89" i="3" s="1"/>
  <c r="I90" i="3"/>
  <c r="F90" i="3"/>
  <c r="F89" i="3" s="1"/>
  <c r="N89" i="3"/>
  <c r="M89" i="3"/>
  <c r="K89" i="3"/>
  <c r="J89" i="3"/>
  <c r="I89" i="3"/>
  <c r="H89" i="3"/>
  <c r="G89" i="3"/>
  <c r="E89" i="3"/>
  <c r="D89" i="3"/>
  <c r="O88" i="3"/>
  <c r="L88" i="3"/>
  <c r="I88" i="3"/>
  <c r="F88" i="3"/>
  <c r="O87" i="3"/>
  <c r="L87" i="3"/>
  <c r="I87" i="3"/>
  <c r="F87" i="3"/>
  <c r="O86" i="3"/>
  <c r="L86" i="3"/>
  <c r="I86" i="3"/>
  <c r="F86" i="3"/>
  <c r="O85" i="3"/>
  <c r="L85" i="3"/>
  <c r="I85" i="3"/>
  <c r="I84" i="3" s="1"/>
  <c r="F85" i="3"/>
  <c r="N84" i="3"/>
  <c r="M84" i="3"/>
  <c r="K84" i="3"/>
  <c r="J84" i="3"/>
  <c r="H84" i="3"/>
  <c r="G84" i="3"/>
  <c r="E84" i="3"/>
  <c r="D84" i="3"/>
  <c r="O82" i="3"/>
  <c r="L82" i="3"/>
  <c r="I82" i="3"/>
  <c r="F82" i="3"/>
  <c r="O81" i="3"/>
  <c r="L81" i="3"/>
  <c r="I81" i="3"/>
  <c r="I80" i="3" s="1"/>
  <c r="F81" i="3"/>
  <c r="N80" i="3"/>
  <c r="M80" i="3"/>
  <c r="K80" i="3"/>
  <c r="J80" i="3"/>
  <c r="H80" i="3"/>
  <c r="G80" i="3"/>
  <c r="E80" i="3"/>
  <c r="D80" i="3"/>
  <c r="O79" i="3"/>
  <c r="L79" i="3"/>
  <c r="I79" i="3"/>
  <c r="F79" i="3"/>
  <c r="O78" i="3"/>
  <c r="O77" i="3" s="1"/>
  <c r="L78" i="3"/>
  <c r="I78" i="3"/>
  <c r="I77" i="3" s="1"/>
  <c r="F78" i="3"/>
  <c r="N77" i="3"/>
  <c r="M77" i="3"/>
  <c r="L77" i="3"/>
  <c r="K77" i="3"/>
  <c r="J77" i="3"/>
  <c r="H77" i="3"/>
  <c r="G77" i="3"/>
  <c r="G76" i="3" s="1"/>
  <c r="E77" i="3"/>
  <c r="D77" i="3"/>
  <c r="O74" i="3"/>
  <c r="L74" i="3"/>
  <c r="C74" i="3" s="1"/>
  <c r="I74" i="3"/>
  <c r="F74" i="3"/>
  <c r="O73" i="3"/>
  <c r="L73" i="3"/>
  <c r="I73" i="3"/>
  <c r="F73" i="3"/>
  <c r="O72" i="3"/>
  <c r="L72" i="3"/>
  <c r="I72" i="3"/>
  <c r="F72" i="3"/>
  <c r="O71" i="3"/>
  <c r="L71" i="3"/>
  <c r="I71" i="3"/>
  <c r="F71" i="3"/>
  <c r="O70" i="3"/>
  <c r="L70" i="3"/>
  <c r="I70" i="3"/>
  <c r="F70" i="3"/>
  <c r="N69" i="3"/>
  <c r="M69" i="3"/>
  <c r="M67" i="3" s="1"/>
  <c r="K69" i="3"/>
  <c r="K67" i="3" s="1"/>
  <c r="J69" i="3"/>
  <c r="J67" i="3" s="1"/>
  <c r="H69" i="3"/>
  <c r="H67" i="3" s="1"/>
  <c r="G69" i="3"/>
  <c r="G67" i="3" s="1"/>
  <c r="E69" i="3"/>
  <c r="D69" i="3"/>
  <c r="D67" i="3" s="1"/>
  <c r="O68" i="3"/>
  <c r="L68" i="3"/>
  <c r="I68" i="3"/>
  <c r="F68" i="3"/>
  <c r="N67" i="3"/>
  <c r="E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I59" i="3"/>
  <c r="F59" i="3"/>
  <c r="N58" i="3"/>
  <c r="M58" i="3"/>
  <c r="K58" i="3"/>
  <c r="J58" i="3"/>
  <c r="H58" i="3"/>
  <c r="G58" i="3"/>
  <c r="E58" i="3"/>
  <c r="D58" i="3"/>
  <c r="O57" i="3"/>
  <c r="L57" i="3"/>
  <c r="I57" i="3"/>
  <c r="F57" i="3"/>
  <c r="O56" i="3"/>
  <c r="O55" i="3" s="1"/>
  <c r="L56" i="3"/>
  <c r="L55" i="3" s="1"/>
  <c r="I56" i="3"/>
  <c r="I55" i="3" s="1"/>
  <c r="F56" i="3"/>
  <c r="N55" i="3"/>
  <c r="N54" i="3" s="1"/>
  <c r="M55" i="3"/>
  <c r="M54" i="3" s="1"/>
  <c r="K55" i="3"/>
  <c r="J55" i="3"/>
  <c r="H55" i="3"/>
  <c r="G55" i="3"/>
  <c r="F55" i="3"/>
  <c r="E55" i="3"/>
  <c r="D55" i="3"/>
  <c r="O47" i="3"/>
  <c r="C47" i="3" s="1"/>
  <c r="O46" i="3"/>
  <c r="C46" i="3" s="1"/>
  <c r="N45" i="3"/>
  <c r="M45" i="3"/>
  <c r="L44" i="3"/>
  <c r="L43" i="3" s="1"/>
  <c r="I44" i="3"/>
  <c r="F44" i="3"/>
  <c r="K43" i="3"/>
  <c r="J43" i="3"/>
  <c r="I43" i="3"/>
  <c r="H43" i="3"/>
  <c r="G43" i="3"/>
  <c r="E43" i="3"/>
  <c r="D43" i="3"/>
  <c r="F42" i="3"/>
  <c r="C42" i="3" s="1"/>
  <c r="E41" i="3"/>
  <c r="D41" i="3"/>
  <c r="L40" i="3"/>
  <c r="C40" i="3" s="1"/>
  <c r="L39" i="3"/>
  <c r="C39" i="3" s="1"/>
  <c r="L38" i="3"/>
  <c r="C38" i="3" s="1"/>
  <c r="L37" i="3"/>
  <c r="C37" i="3" s="1"/>
  <c r="K36" i="3"/>
  <c r="J36" i="3"/>
  <c r="L35" i="3"/>
  <c r="C35" i="3" s="1"/>
  <c r="L34" i="3"/>
  <c r="C34" i="3" s="1"/>
  <c r="K33" i="3"/>
  <c r="J33" i="3"/>
  <c r="L32" i="3"/>
  <c r="L31" i="3" s="1"/>
  <c r="K31" i="3"/>
  <c r="J31" i="3"/>
  <c r="L30" i="3"/>
  <c r="C30" i="3" s="1"/>
  <c r="L29" i="3"/>
  <c r="C29" i="3"/>
  <c r="L28" i="3"/>
  <c r="K27" i="3"/>
  <c r="J27" i="3"/>
  <c r="F25" i="3"/>
  <c r="C25" i="3" s="1"/>
  <c r="I24" i="3"/>
  <c r="F24" i="3"/>
  <c r="O23" i="3"/>
  <c r="L23" i="3"/>
  <c r="I23" i="3"/>
  <c r="F23" i="3"/>
  <c r="O22" i="3"/>
  <c r="L22" i="3"/>
  <c r="L21" i="3" s="1"/>
  <c r="I22" i="3"/>
  <c r="F22" i="3"/>
  <c r="O21" i="3"/>
  <c r="N21" i="3"/>
  <c r="N20" i="3" s="1"/>
  <c r="M21" i="3"/>
  <c r="M289" i="3" s="1"/>
  <c r="M288" i="3" s="1"/>
  <c r="K21" i="3"/>
  <c r="J21" i="3"/>
  <c r="H21" i="3"/>
  <c r="H289" i="3" s="1"/>
  <c r="H288" i="3" s="1"/>
  <c r="G21" i="3"/>
  <c r="F21" i="3"/>
  <c r="E21" i="3"/>
  <c r="D21" i="3"/>
  <c r="D289" i="3" s="1"/>
  <c r="D288" i="3" s="1"/>
  <c r="I174" i="4" l="1"/>
  <c r="I173" i="4" s="1"/>
  <c r="D187" i="3"/>
  <c r="F41" i="3"/>
  <c r="C41" i="3" s="1"/>
  <c r="G54" i="3"/>
  <c r="E54" i="3"/>
  <c r="E53" i="3" s="1"/>
  <c r="K54" i="3"/>
  <c r="K53" i="3" s="1"/>
  <c r="C123" i="3"/>
  <c r="C298" i="3"/>
  <c r="J26" i="3"/>
  <c r="J54" i="3"/>
  <c r="K76" i="3"/>
  <c r="J83" i="3"/>
  <c r="C109" i="3"/>
  <c r="H269" i="3"/>
  <c r="C290" i="4"/>
  <c r="C192" i="4"/>
  <c r="H286" i="4"/>
  <c r="I130" i="4"/>
  <c r="L204" i="4"/>
  <c r="L195" i="4" s="1"/>
  <c r="C45" i="4"/>
  <c r="G75" i="4"/>
  <c r="G286" i="4" s="1"/>
  <c r="O288" i="4"/>
  <c r="J230" i="4"/>
  <c r="J194" i="4" s="1"/>
  <c r="J51" i="4" s="1"/>
  <c r="J50" i="4" s="1"/>
  <c r="J52" i="4"/>
  <c r="I259" i="4"/>
  <c r="M194" i="4"/>
  <c r="C77" i="4"/>
  <c r="I231" i="4"/>
  <c r="L231" i="4"/>
  <c r="L230" i="4" s="1"/>
  <c r="C235" i="4"/>
  <c r="L174" i="4"/>
  <c r="L173" i="4" s="1"/>
  <c r="O130" i="4"/>
  <c r="E286" i="4"/>
  <c r="L53" i="4"/>
  <c r="L130" i="4"/>
  <c r="C238" i="4"/>
  <c r="C116" i="4"/>
  <c r="N194" i="4"/>
  <c r="C151" i="4"/>
  <c r="C122" i="4"/>
  <c r="C80" i="4"/>
  <c r="K75" i="4"/>
  <c r="K286" i="4" s="1"/>
  <c r="I83" i="4"/>
  <c r="I75" i="4" s="1"/>
  <c r="G194" i="4"/>
  <c r="F187" i="4"/>
  <c r="N286" i="4"/>
  <c r="D194" i="4"/>
  <c r="I53" i="4"/>
  <c r="C246" i="4"/>
  <c r="G52" i="4"/>
  <c r="L83" i="4"/>
  <c r="L75" i="4" s="1"/>
  <c r="C198" i="4"/>
  <c r="O83" i="4"/>
  <c r="C58" i="4"/>
  <c r="C188" i="4"/>
  <c r="L288" i="4"/>
  <c r="H52" i="4"/>
  <c r="C260" i="4"/>
  <c r="L187" i="4"/>
  <c r="C95" i="4"/>
  <c r="N52" i="4"/>
  <c r="N51" i="4" s="1"/>
  <c r="M52" i="4"/>
  <c r="M51" i="4" s="1"/>
  <c r="M286" i="4"/>
  <c r="C283" i="4"/>
  <c r="F259" i="4"/>
  <c r="C259" i="4" s="1"/>
  <c r="C264" i="4"/>
  <c r="C69" i="4"/>
  <c r="F67" i="4"/>
  <c r="C67" i="4" s="1"/>
  <c r="D52" i="4"/>
  <c r="O230" i="4"/>
  <c r="I289" i="4"/>
  <c r="I288" i="4" s="1"/>
  <c r="I20" i="4"/>
  <c r="I204" i="4"/>
  <c r="I195" i="4" s="1"/>
  <c r="D286" i="4"/>
  <c r="C270" i="4"/>
  <c r="C179" i="4"/>
  <c r="C131" i="4"/>
  <c r="F130" i="4"/>
  <c r="C130" i="4" s="1"/>
  <c r="C84" i="4"/>
  <c r="F83" i="4"/>
  <c r="L269" i="4"/>
  <c r="J286" i="4"/>
  <c r="C89" i="4"/>
  <c r="F289" i="4"/>
  <c r="F20" i="4"/>
  <c r="C21" i="4"/>
  <c r="C216" i="4"/>
  <c r="C103" i="4"/>
  <c r="F54" i="4"/>
  <c r="E52" i="4"/>
  <c r="E51" i="4" s="1"/>
  <c r="F231" i="4"/>
  <c r="H194" i="4"/>
  <c r="F204" i="4"/>
  <c r="F195" i="4" s="1"/>
  <c r="C205" i="4"/>
  <c r="C196" i="4"/>
  <c r="F251" i="4"/>
  <c r="C251" i="4" s="1"/>
  <c r="C252" i="4"/>
  <c r="F165" i="4"/>
  <c r="C165" i="4" s="1"/>
  <c r="C166" i="4"/>
  <c r="C175" i="4"/>
  <c r="F174" i="4"/>
  <c r="C144" i="4"/>
  <c r="C76" i="4"/>
  <c r="C26" i="4"/>
  <c r="J20" i="3"/>
  <c r="C44" i="3"/>
  <c r="C70" i="3"/>
  <c r="C71" i="3"/>
  <c r="C73" i="3"/>
  <c r="E76" i="3"/>
  <c r="K83" i="3"/>
  <c r="C108" i="3"/>
  <c r="C242" i="3"/>
  <c r="C262" i="3"/>
  <c r="D259" i="3"/>
  <c r="F289" i="3"/>
  <c r="F288" i="3" s="1"/>
  <c r="N53" i="3"/>
  <c r="M76" i="3"/>
  <c r="J130" i="3"/>
  <c r="C137" i="3"/>
  <c r="H130" i="3"/>
  <c r="C181" i="3"/>
  <c r="G173" i="3"/>
  <c r="H187" i="3"/>
  <c r="G187" i="3"/>
  <c r="K187" i="3"/>
  <c r="C234" i="3"/>
  <c r="C274" i="3"/>
  <c r="C278" i="3"/>
  <c r="D20" i="3"/>
  <c r="L27" i="3"/>
  <c r="C27" i="3" s="1"/>
  <c r="C62" i="3"/>
  <c r="C66" i="3"/>
  <c r="L69" i="3"/>
  <c r="L67" i="3" s="1"/>
  <c r="J76" i="3"/>
  <c r="C117" i="3"/>
  <c r="C121" i="3"/>
  <c r="C145" i="3"/>
  <c r="N173" i="3"/>
  <c r="C218" i="3"/>
  <c r="C226" i="3"/>
  <c r="E204" i="3"/>
  <c r="K204" i="3"/>
  <c r="H259" i="3"/>
  <c r="O175" i="3"/>
  <c r="O196" i="3"/>
  <c r="G204" i="3"/>
  <c r="M204" i="3"/>
  <c r="O252" i="3"/>
  <c r="O251" i="3" s="1"/>
  <c r="C23" i="3"/>
  <c r="L36" i="3"/>
  <c r="C36" i="3" s="1"/>
  <c r="F43" i="3"/>
  <c r="F20" i="3" s="1"/>
  <c r="O45" i="3"/>
  <c r="C45" i="3" s="1"/>
  <c r="D54" i="3"/>
  <c r="D53" i="3" s="1"/>
  <c r="H54" i="3"/>
  <c r="H53" i="3" s="1"/>
  <c r="L58" i="3"/>
  <c r="I69" i="3"/>
  <c r="C78" i="3"/>
  <c r="C79" i="3"/>
  <c r="G83" i="3"/>
  <c r="C100" i="3"/>
  <c r="C101" i="3"/>
  <c r="C111" i="3"/>
  <c r="C115" i="3"/>
  <c r="C133" i="3"/>
  <c r="C135" i="3"/>
  <c r="O151" i="3"/>
  <c r="C163" i="3"/>
  <c r="O179" i="3"/>
  <c r="C190" i="3"/>
  <c r="C202" i="3"/>
  <c r="C250" i="3"/>
  <c r="C258" i="3"/>
  <c r="C266" i="3"/>
  <c r="C268" i="3"/>
  <c r="G270" i="3"/>
  <c r="G269" i="3" s="1"/>
  <c r="K270" i="3"/>
  <c r="K269" i="3" s="1"/>
  <c r="C294" i="3"/>
  <c r="C296" i="3"/>
  <c r="L54" i="3"/>
  <c r="L53" i="3" s="1"/>
  <c r="O103" i="3"/>
  <c r="L144" i="3"/>
  <c r="L289" i="3"/>
  <c r="C28" i="3"/>
  <c r="C32" i="3"/>
  <c r="L33" i="3"/>
  <c r="C33" i="3" s="1"/>
  <c r="C82" i="3"/>
  <c r="N83" i="3"/>
  <c r="C113" i="3"/>
  <c r="C114" i="3"/>
  <c r="C149" i="3"/>
  <c r="C157" i="3"/>
  <c r="C158" i="3"/>
  <c r="D130" i="3"/>
  <c r="C169" i="3"/>
  <c r="C170" i="3"/>
  <c r="C172" i="3"/>
  <c r="C177" i="3"/>
  <c r="C206" i="3"/>
  <c r="C214" i="3"/>
  <c r="O216" i="3"/>
  <c r="E231" i="3"/>
  <c r="I233" i="3"/>
  <c r="C254" i="3"/>
  <c r="M53" i="3"/>
  <c r="H20" i="3"/>
  <c r="F58" i="3"/>
  <c r="C61" i="3"/>
  <c r="O58" i="3"/>
  <c r="H76" i="3"/>
  <c r="C87" i="3"/>
  <c r="C88" i="3"/>
  <c r="D83" i="3"/>
  <c r="C93" i="3"/>
  <c r="H83" i="3"/>
  <c r="H75" i="3" s="1"/>
  <c r="O95" i="3"/>
  <c r="O131" i="3"/>
  <c r="N130" i="3"/>
  <c r="C153" i="3"/>
  <c r="C155" i="3"/>
  <c r="C185" i="3"/>
  <c r="C186" i="3"/>
  <c r="L188" i="3"/>
  <c r="L187" i="3" s="1"/>
  <c r="C210" i="3"/>
  <c r="C212" i="3"/>
  <c r="C222" i="3"/>
  <c r="N231" i="3"/>
  <c r="O264" i="3"/>
  <c r="D270" i="3"/>
  <c r="D269" i="3" s="1"/>
  <c r="O290" i="3"/>
  <c r="O89" i="3"/>
  <c r="C89" i="3" s="1"/>
  <c r="N187" i="3"/>
  <c r="N204" i="3"/>
  <c r="N195" i="3" s="1"/>
  <c r="N289" i="3"/>
  <c r="N288" i="3" s="1"/>
  <c r="E20" i="3"/>
  <c r="C43" i="3"/>
  <c r="C60" i="3"/>
  <c r="C63" i="3"/>
  <c r="C65" i="3"/>
  <c r="C72" i="3"/>
  <c r="D76" i="3"/>
  <c r="I76" i="3"/>
  <c r="C81" i="3"/>
  <c r="O80" i="3"/>
  <c r="M83" i="3"/>
  <c r="L84" i="3"/>
  <c r="C92" i="3"/>
  <c r="C105" i="3"/>
  <c r="I103" i="3"/>
  <c r="C110" i="3"/>
  <c r="F136" i="3"/>
  <c r="C146" i="3"/>
  <c r="C159" i="3"/>
  <c r="C171" i="3"/>
  <c r="I175" i="3"/>
  <c r="I174" i="3" s="1"/>
  <c r="I173" i="3" s="1"/>
  <c r="C182" i="3"/>
  <c r="O188" i="3"/>
  <c r="O187" i="3" s="1"/>
  <c r="K195" i="3"/>
  <c r="C201" i="3"/>
  <c r="D204" i="3"/>
  <c r="D195" i="3" s="1"/>
  <c r="L205" i="3"/>
  <c r="C219" i="3"/>
  <c r="C221" i="3"/>
  <c r="O238" i="3"/>
  <c r="L246" i="3"/>
  <c r="O260" i="3"/>
  <c r="O272" i="3"/>
  <c r="C280" i="3"/>
  <c r="C285" i="3"/>
  <c r="J204" i="3"/>
  <c r="J195" i="3" s="1"/>
  <c r="E289" i="3"/>
  <c r="E288" i="3" s="1"/>
  <c r="J53" i="3"/>
  <c r="O54" i="3"/>
  <c r="C64" i="3"/>
  <c r="J75" i="3"/>
  <c r="N76" i="3"/>
  <c r="C91" i="3"/>
  <c r="C96" i="3"/>
  <c r="C99" i="3"/>
  <c r="C119" i="3"/>
  <c r="C125" i="3"/>
  <c r="C127" i="3"/>
  <c r="C138" i="3"/>
  <c r="C140" i="3"/>
  <c r="C147" i="3"/>
  <c r="C161" i="3"/>
  <c r="L166" i="3"/>
  <c r="L165" i="3" s="1"/>
  <c r="C183" i="3"/>
  <c r="G195" i="3"/>
  <c r="C203" i="3"/>
  <c r="C207" i="3"/>
  <c r="C223" i="3"/>
  <c r="C224" i="3"/>
  <c r="C225" i="3"/>
  <c r="C229" i="3"/>
  <c r="K231" i="3"/>
  <c r="K230" i="3" s="1"/>
  <c r="C243" i="3"/>
  <c r="C245" i="3"/>
  <c r="G259" i="3"/>
  <c r="C263" i="3"/>
  <c r="C275" i="3"/>
  <c r="C281" i="3"/>
  <c r="C282" i="3"/>
  <c r="C293" i="3"/>
  <c r="H195" i="3"/>
  <c r="J230" i="3"/>
  <c r="J289" i="3"/>
  <c r="J288" i="3" s="1"/>
  <c r="M20" i="3"/>
  <c r="C22" i="3"/>
  <c r="C24" i="3"/>
  <c r="K26" i="3"/>
  <c r="K20" i="3" s="1"/>
  <c r="C57" i="3"/>
  <c r="I67" i="3"/>
  <c r="O69" i="3"/>
  <c r="O67" i="3" s="1"/>
  <c r="F77" i="3"/>
  <c r="C77" i="3" s="1"/>
  <c r="O76" i="3"/>
  <c r="L80" i="3"/>
  <c r="L76" i="3" s="1"/>
  <c r="E83" i="3"/>
  <c r="C85" i="3"/>
  <c r="C86" i="3"/>
  <c r="O84" i="3"/>
  <c r="C97" i="3"/>
  <c r="C118" i="3"/>
  <c r="L122" i="3"/>
  <c r="E130" i="3"/>
  <c r="C139" i="3"/>
  <c r="C154" i="3"/>
  <c r="C156" i="3"/>
  <c r="C162" i="3"/>
  <c r="C164" i="3"/>
  <c r="C168" i="3"/>
  <c r="F184" i="3"/>
  <c r="C184" i="3" s="1"/>
  <c r="M187" i="3"/>
  <c r="I205" i="3"/>
  <c r="C211" i="3"/>
  <c r="C213" i="3"/>
  <c r="D231" i="3"/>
  <c r="D230" i="3" s="1"/>
  <c r="H231" i="3"/>
  <c r="H230" i="3" s="1"/>
  <c r="C244" i="3"/>
  <c r="C255" i="3"/>
  <c r="C257" i="3"/>
  <c r="M259" i="3"/>
  <c r="M230" i="3" s="1"/>
  <c r="L260" i="3"/>
  <c r="L259" i="3" s="1"/>
  <c r="L272" i="3"/>
  <c r="O276" i="3"/>
  <c r="C295" i="3"/>
  <c r="L26" i="3"/>
  <c r="C31" i="3"/>
  <c r="D75" i="3"/>
  <c r="G289" i="3"/>
  <c r="G288" i="3" s="1"/>
  <c r="G20" i="3"/>
  <c r="O289" i="3"/>
  <c r="O20" i="3"/>
  <c r="G53" i="3"/>
  <c r="K289" i="3"/>
  <c r="K288" i="3" s="1"/>
  <c r="F54" i="3"/>
  <c r="C132" i="3"/>
  <c r="F131" i="3"/>
  <c r="C148" i="3"/>
  <c r="F144" i="3"/>
  <c r="C256" i="3"/>
  <c r="I252" i="3"/>
  <c r="I251" i="3" s="1"/>
  <c r="C55" i="3"/>
  <c r="C59" i="3"/>
  <c r="F80" i="3"/>
  <c r="C80" i="3" s="1"/>
  <c r="F84" i="3"/>
  <c r="C94" i="3"/>
  <c r="C104" i="3"/>
  <c r="F103" i="3"/>
  <c r="I112" i="3"/>
  <c r="I116" i="3"/>
  <c r="C120" i="3"/>
  <c r="C124" i="3"/>
  <c r="C128" i="3"/>
  <c r="C129" i="3"/>
  <c r="G130" i="3"/>
  <c r="K130" i="3"/>
  <c r="K75" i="3" s="1"/>
  <c r="C134" i="3"/>
  <c r="C150" i="3"/>
  <c r="I151" i="3"/>
  <c r="O166" i="3"/>
  <c r="O165" i="3" s="1"/>
  <c r="H173" i="3"/>
  <c r="E174" i="3"/>
  <c r="E173" i="3" s="1"/>
  <c r="C176" i="3"/>
  <c r="F175" i="3"/>
  <c r="O174" i="3"/>
  <c r="O173" i="3" s="1"/>
  <c r="L179" i="3"/>
  <c r="N230" i="3"/>
  <c r="O231" i="3"/>
  <c r="C237" i="3"/>
  <c r="F235" i="3"/>
  <c r="I21" i="3"/>
  <c r="C56" i="3"/>
  <c r="I58" i="3"/>
  <c r="I54" i="3" s="1"/>
  <c r="C68" i="3"/>
  <c r="F69" i="3"/>
  <c r="C90" i="3"/>
  <c r="I95" i="3"/>
  <c r="F95" i="3"/>
  <c r="C102" i="3"/>
  <c r="C106" i="3"/>
  <c r="C107" i="3"/>
  <c r="I122" i="3"/>
  <c r="C126" i="3"/>
  <c r="M130" i="3"/>
  <c r="L130" i="3"/>
  <c r="C152" i="3"/>
  <c r="F151" i="3"/>
  <c r="C160" i="3"/>
  <c r="C178" i="3"/>
  <c r="C265" i="3"/>
  <c r="F264" i="3"/>
  <c r="C220" i="3"/>
  <c r="I216" i="3"/>
  <c r="C98" i="3"/>
  <c r="L103" i="3"/>
  <c r="L83" i="3" s="1"/>
  <c r="F112" i="3"/>
  <c r="O112" i="3"/>
  <c r="F116" i="3"/>
  <c r="O116" i="3"/>
  <c r="I131" i="3"/>
  <c r="C136" i="3"/>
  <c r="C143" i="3"/>
  <c r="I141" i="3"/>
  <c r="C141" i="3" s="1"/>
  <c r="O144" i="3"/>
  <c r="O130" i="3" s="1"/>
  <c r="F166" i="3"/>
  <c r="I166" i="3"/>
  <c r="I165" i="3" s="1"/>
  <c r="C167" i="3"/>
  <c r="D173" i="3"/>
  <c r="L175" i="3"/>
  <c r="C180" i="3"/>
  <c r="F179" i="3"/>
  <c r="C200" i="3"/>
  <c r="I198" i="3"/>
  <c r="I196" i="3" s="1"/>
  <c r="C239" i="3"/>
  <c r="L238" i="3"/>
  <c r="L231" i="3" s="1"/>
  <c r="L230" i="3" s="1"/>
  <c r="I283" i="3"/>
  <c r="C284" i="3"/>
  <c r="C142" i="3"/>
  <c r="C197" i="3"/>
  <c r="F196" i="3"/>
  <c r="C215" i="3"/>
  <c r="L216" i="3"/>
  <c r="I227" i="3"/>
  <c r="C227" i="3" s="1"/>
  <c r="C228" i="3"/>
  <c r="I235" i="3"/>
  <c r="C236" i="3"/>
  <c r="C247" i="3"/>
  <c r="C249" i="3"/>
  <c r="F246" i="3"/>
  <c r="C267" i="3"/>
  <c r="M270" i="3"/>
  <c r="M269" i="3" s="1"/>
  <c r="C277" i="3"/>
  <c r="F276" i="3"/>
  <c r="L288" i="3"/>
  <c r="C189" i="3"/>
  <c r="F188" i="3"/>
  <c r="O205" i="3"/>
  <c r="O204" i="3" s="1"/>
  <c r="O195" i="3" s="1"/>
  <c r="C217" i="3"/>
  <c r="F216" i="3"/>
  <c r="C232" i="3"/>
  <c r="C241" i="3"/>
  <c r="F238" i="3"/>
  <c r="C248" i="3"/>
  <c r="I246" i="3"/>
  <c r="C253" i="3"/>
  <c r="F252" i="3"/>
  <c r="E259" i="3"/>
  <c r="E230" i="3" s="1"/>
  <c r="C261" i="3"/>
  <c r="F260" i="3"/>
  <c r="I270" i="3"/>
  <c r="I269" i="3" s="1"/>
  <c r="C279" i="3"/>
  <c r="C193" i="3"/>
  <c r="F192" i="3"/>
  <c r="E195" i="3"/>
  <c r="M195" i="3"/>
  <c r="L196" i="3"/>
  <c r="C208" i="3"/>
  <c r="C209" i="3"/>
  <c r="F205" i="3"/>
  <c r="C233" i="3"/>
  <c r="G231" i="3"/>
  <c r="G230" i="3" s="1"/>
  <c r="C240" i="3"/>
  <c r="I238" i="3"/>
  <c r="I264" i="3"/>
  <c r="I259" i="3" s="1"/>
  <c r="C273" i="3"/>
  <c r="F272" i="3"/>
  <c r="L276" i="3"/>
  <c r="L270" i="3" s="1"/>
  <c r="L269" i="3" s="1"/>
  <c r="C283" i="3"/>
  <c r="C292" i="3"/>
  <c r="I290" i="3"/>
  <c r="C290" i="3" s="1"/>
  <c r="C297" i="3"/>
  <c r="C199" i="3"/>
  <c r="C271" i="3"/>
  <c r="C291" i="3"/>
  <c r="I52" i="4" l="1"/>
  <c r="I230" i="4"/>
  <c r="L52" i="4"/>
  <c r="O259" i="3"/>
  <c r="C179" i="3"/>
  <c r="G51" i="4"/>
  <c r="G287" i="4" s="1"/>
  <c r="O75" i="4"/>
  <c r="O52" i="4" s="1"/>
  <c r="K52" i="4"/>
  <c r="K51" i="4" s="1"/>
  <c r="C187" i="4"/>
  <c r="D51" i="4"/>
  <c r="D287" i="4" s="1"/>
  <c r="N50" i="4"/>
  <c r="N287" i="4"/>
  <c r="J287" i="4"/>
  <c r="H51" i="4"/>
  <c r="H50" i="4" s="1"/>
  <c r="C20" i="4"/>
  <c r="L286" i="4"/>
  <c r="O286" i="4"/>
  <c r="I194" i="4"/>
  <c r="I51" i="4" s="1"/>
  <c r="I286" i="4"/>
  <c r="C231" i="4"/>
  <c r="F230" i="4"/>
  <c r="F194" i="4" s="1"/>
  <c r="C269" i="4"/>
  <c r="C204" i="4"/>
  <c r="E287" i="4"/>
  <c r="E50" i="4"/>
  <c r="O194" i="4"/>
  <c r="C195" i="4"/>
  <c r="F173" i="4"/>
  <c r="C173" i="4" s="1"/>
  <c r="C174" i="4"/>
  <c r="F288" i="4"/>
  <c r="C288" i="4" s="1"/>
  <c r="C289" i="4"/>
  <c r="C83" i="4"/>
  <c r="F75" i="4"/>
  <c r="C75" i="4" s="1"/>
  <c r="M50" i="4"/>
  <c r="M287" i="4"/>
  <c r="F53" i="4"/>
  <c r="C54" i="4"/>
  <c r="L194" i="4"/>
  <c r="L51" i="4" s="1"/>
  <c r="C122" i="3"/>
  <c r="O288" i="3"/>
  <c r="E75" i="3"/>
  <c r="E52" i="3" s="1"/>
  <c r="J286" i="3"/>
  <c r="N75" i="3"/>
  <c r="N52" i="3" s="1"/>
  <c r="C216" i="3"/>
  <c r="D286" i="3"/>
  <c r="I231" i="3"/>
  <c r="I230" i="3" s="1"/>
  <c r="L204" i="3"/>
  <c r="M75" i="3"/>
  <c r="M52" i="3" s="1"/>
  <c r="M51" i="3" s="1"/>
  <c r="H52" i="3"/>
  <c r="H286" i="3"/>
  <c r="O53" i="3"/>
  <c r="L75" i="3"/>
  <c r="L174" i="3"/>
  <c r="L173" i="3" s="1"/>
  <c r="D194" i="3"/>
  <c r="O270" i="3"/>
  <c r="O269" i="3" s="1"/>
  <c r="N194" i="3"/>
  <c r="N51" i="3" s="1"/>
  <c r="G75" i="3"/>
  <c r="G286" i="3" s="1"/>
  <c r="C144" i="3"/>
  <c r="C272" i="3"/>
  <c r="M194" i="3"/>
  <c r="N286" i="3"/>
  <c r="F270" i="3"/>
  <c r="F269" i="3" s="1"/>
  <c r="E286" i="3"/>
  <c r="C116" i="3"/>
  <c r="I83" i="3"/>
  <c r="I53" i="3"/>
  <c r="K194" i="3"/>
  <c r="O83" i="3"/>
  <c r="O75" i="3" s="1"/>
  <c r="I204" i="3"/>
  <c r="I195" i="3" s="1"/>
  <c r="J52" i="3"/>
  <c r="C238" i="3"/>
  <c r="C151" i="3"/>
  <c r="C103" i="3"/>
  <c r="H194" i="3"/>
  <c r="J194" i="3"/>
  <c r="K52" i="3"/>
  <c r="K286" i="3"/>
  <c r="C188" i="3"/>
  <c r="F165" i="3"/>
  <c r="C165" i="3" s="1"/>
  <c r="C166" i="3"/>
  <c r="C235" i="3"/>
  <c r="F231" i="3"/>
  <c r="C175" i="3"/>
  <c r="F174" i="3"/>
  <c r="G194" i="3"/>
  <c r="C26" i="3"/>
  <c r="L20" i="3"/>
  <c r="L195" i="3"/>
  <c r="L194" i="3" s="1"/>
  <c r="C276" i="3"/>
  <c r="C196" i="3"/>
  <c r="I130" i="3"/>
  <c r="I75" i="3" s="1"/>
  <c r="I52" i="3" s="1"/>
  <c r="C112" i="3"/>
  <c r="C198" i="3"/>
  <c r="C69" i="3"/>
  <c r="F67" i="3"/>
  <c r="C67" i="3" s="1"/>
  <c r="F76" i="3"/>
  <c r="C131" i="3"/>
  <c r="F130" i="3"/>
  <c r="D52" i="3"/>
  <c r="D51" i="3" s="1"/>
  <c r="C192" i="3"/>
  <c r="F191" i="3"/>
  <c r="C191" i="3" s="1"/>
  <c r="C260" i="3"/>
  <c r="F259" i="3"/>
  <c r="C259" i="3" s="1"/>
  <c r="C205" i="3"/>
  <c r="F204" i="3"/>
  <c r="C270" i="3"/>
  <c r="C246" i="3"/>
  <c r="C264" i="3"/>
  <c r="C95" i="3"/>
  <c r="I289" i="3"/>
  <c r="I20" i="3"/>
  <c r="C20" i="3" s="1"/>
  <c r="C21" i="3"/>
  <c r="C58" i="3"/>
  <c r="E194" i="3"/>
  <c r="C252" i="3"/>
  <c r="F251" i="3"/>
  <c r="C251" i="3" s="1"/>
  <c r="M286" i="3"/>
  <c r="O230" i="3"/>
  <c r="C84" i="3"/>
  <c r="F83" i="3"/>
  <c r="C83" i="3" s="1"/>
  <c r="F53" i="3"/>
  <c r="C54" i="3"/>
  <c r="G50" i="4" l="1"/>
  <c r="M50" i="3"/>
  <c r="M287" i="3"/>
  <c r="N287" i="3"/>
  <c r="N50" i="3"/>
  <c r="E51" i="3"/>
  <c r="G52" i="3"/>
  <c r="G51" i="3" s="1"/>
  <c r="D50" i="4"/>
  <c r="O51" i="4"/>
  <c r="O50" i="4" s="1"/>
  <c r="H287" i="4"/>
  <c r="K50" i="4"/>
  <c r="K287" i="4"/>
  <c r="L50" i="4"/>
  <c r="L287" i="4"/>
  <c r="F52" i="4"/>
  <c r="C53" i="4"/>
  <c r="C194" i="4"/>
  <c r="I287" i="4"/>
  <c r="I50" i="4"/>
  <c r="O287" i="4"/>
  <c r="C230" i="4"/>
  <c r="F286" i="4"/>
  <c r="C286" i="4" s="1"/>
  <c r="C204" i="3"/>
  <c r="O52" i="3"/>
  <c r="H51" i="3"/>
  <c r="H50" i="3" s="1"/>
  <c r="H287" i="3"/>
  <c r="L52" i="3"/>
  <c r="L51" i="3" s="1"/>
  <c r="K51" i="3"/>
  <c r="I286" i="3"/>
  <c r="O286" i="3"/>
  <c r="F187" i="3"/>
  <c r="C187" i="3" s="1"/>
  <c r="J51" i="3"/>
  <c r="C53" i="3"/>
  <c r="C269" i="3"/>
  <c r="D287" i="3"/>
  <c r="D50" i="3"/>
  <c r="F173" i="3"/>
  <c r="C173" i="3" s="1"/>
  <c r="C174" i="3"/>
  <c r="C130" i="3"/>
  <c r="L286" i="3"/>
  <c r="O194" i="3"/>
  <c r="F195" i="3"/>
  <c r="F230" i="3"/>
  <c r="C230" i="3" s="1"/>
  <c r="C231" i="3"/>
  <c r="I194" i="3"/>
  <c r="I51" i="3" s="1"/>
  <c r="I288" i="3"/>
  <c r="C288" i="3" s="1"/>
  <c r="C289" i="3"/>
  <c r="C76" i="3"/>
  <c r="F75" i="3"/>
  <c r="C75" i="3" s="1"/>
  <c r="K50" i="3"/>
  <c r="K287" i="3"/>
  <c r="E287" i="3"/>
  <c r="E50" i="3"/>
  <c r="O51" i="3" l="1"/>
  <c r="F51" i="4"/>
  <c r="C52" i="4"/>
  <c r="L50" i="3"/>
  <c r="L287" i="3"/>
  <c r="J50" i="3"/>
  <c r="J287" i="3"/>
  <c r="I287" i="3"/>
  <c r="I50" i="3"/>
  <c r="F52" i="3"/>
  <c r="O50" i="3"/>
  <c r="O287" i="3"/>
  <c r="F194" i="3"/>
  <c r="C194" i="3" s="1"/>
  <c r="C195" i="3"/>
  <c r="G287" i="3"/>
  <c r="G50" i="3"/>
  <c r="F286" i="3"/>
  <c r="C286" i="3" s="1"/>
  <c r="F287" i="4" l="1"/>
  <c r="C287" i="4" s="1"/>
  <c r="C51" i="4"/>
  <c r="F50" i="4"/>
  <c r="C50" i="4" s="1"/>
  <c r="F51" i="3"/>
  <c r="C52" i="3"/>
  <c r="F287" i="3" l="1"/>
  <c r="C287" i="3" s="1"/>
  <c r="F50" i="3"/>
  <c r="C50" i="3" s="1"/>
  <c r="C51" i="3"/>
  <c r="O298" i="2" l="1"/>
  <c r="L298" i="2"/>
  <c r="I298" i="2"/>
  <c r="F298" i="2"/>
  <c r="O297" i="2"/>
  <c r="L297" i="2"/>
  <c r="I297" i="2"/>
  <c r="F297" i="2"/>
  <c r="O296" i="2"/>
  <c r="L296" i="2"/>
  <c r="I296" i="2"/>
  <c r="F296" i="2"/>
  <c r="O295" i="2"/>
  <c r="L295" i="2"/>
  <c r="I295" i="2"/>
  <c r="F295" i="2"/>
  <c r="O294" i="2"/>
  <c r="L294" i="2"/>
  <c r="I294" i="2"/>
  <c r="F294" i="2"/>
  <c r="O293" i="2"/>
  <c r="L293" i="2"/>
  <c r="I293" i="2"/>
  <c r="F293" i="2"/>
  <c r="O292" i="2"/>
  <c r="L292" i="2"/>
  <c r="I292" i="2"/>
  <c r="F292" i="2"/>
  <c r="O291" i="2"/>
  <c r="L291" i="2"/>
  <c r="I291" i="2"/>
  <c r="F291" i="2"/>
  <c r="N290" i="2"/>
  <c r="M290" i="2"/>
  <c r="K290" i="2"/>
  <c r="J290" i="2"/>
  <c r="H290" i="2"/>
  <c r="G290" i="2"/>
  <c r="E290" i="2"/>
  <c r="D290" i="2"/>
  <c r="O285" i="2"/>
  <c r="L285" i="2"/>
  <c r="I285" i="2"/>
  <c r="F285" i="2"/>
  <c r="O284" i="2"/>
  <c r="L284" i="2"/>
  <c r="I284" i="2"/>
  <c r="F284" i="2"/>
  <c r="O283" i="2"/>
  <c r="N283" i="2"/>
  <c r="M283" i="2"/>
  <c r="L283" i="2"/>
  <c r="K283" i="2"/>
  <c r="J283" i="2"/>
  <c r="H283" i="2"/>
  <c r="G283" i="2"/>
  <c r="E283" i="2"/>
  <c r="D283" i="2"/>
  <c r="O282" i="2"/>
  <c r="O281" i="2" s="1"/>
  <c r="L282" i="2"/>
  <c r="L281" i="2" s="1"/>
  <c r="I282" i="2"/>
  <c r="I281" i="2" s="1"/>
  <c r="F282" i="2"/>
  <c r="N281" i="2"/>
  <c r="M281" i="2"/>
  <c r="K281" i="2"/>
  <c r="J281" i="2"/>
  <c r="H281" i="2"/>
  <c r="G281" i="2"/>
  <c r="F281" i="2"/>
  <c r="E281" i="2"/>
  <c r="D281" i="2"/>
  <c r="O280" i="2"/>
  <c r="L280" i="2"/>
  <c r="I280" i="2"/>
  <c r="F280" i="2"/>
  <c r="O279" i="2"/>
  <c r="L279" i="2"/>
  <c r="I279" i="2"/>
  <c r="F279" i="2"/>
  <c r="O278" i="2"/>
  <c r="L278" i="2"/>
  <c r="I278" i="2"/>
  <c r="F278" i="2"/>
  <c r="O277" i="2"/>
  <c r="L277" i="2"/>
  <c r="I277" i="2"/>
  <c r="I276" i="2" s="1"/>
  <c r="F277" i="2"/>
  <c r="N276" i="2"/>
  <c r="M276" i="2"/>
  <c r="K276" i="2"/>
  <c r="J276" i="2"/>
  <c r="H276" i="2"/>
  <c r="G276" i="2"/>
  <c r="E276" i="2"/>
  <c r="D276" i="2"/>
  <c r="O275" i="2"/>
  <c r="L275" i="2"/>
  <c r="I275" i="2"/>
  <c r="F275" i="2"/>
  <c r="O274" i="2"/>
  <c r="L274" i="2"/>
  <c r="I274" i="2"/>
  <c r="F274" i="2"/>
  <c r="O273" i="2"/>
  <c r="L273" i="2"/>
  <c r="I273" i="2"/>
  <c r="I272" i="2" s="1"/>
  <c r="F273" i="2"/>
  <c r="N272" i="2"/>
  <c r="N270" i="2" s="1"/>
  <c r="M272" i="2"/>
  <c r="K272" i="2"/>
  <c r="J272" i="2"/>
  <c r="H272" i="2"/>
  <c r="G272" i="2"/>
  <c r="G270" i="2" s="1"/>
  <c r="E272" i="2"/>
  <c r="D272" i="2"/>
  <c r="D270" i="2" s="1"/>
  <c r="O271" i="2"/>
  <c r="L271" i="2"/>
  <c r="I271" i="2"/>
  <c r="F271" i="2"/>
  <c r="K270" i="2"/>
  <c r="K269" i="2" s="1"/>
  <c r="O268" i="2"/>
  <c r="L268" i="2"/>
  <c r="I268" i="2"/>
  <c r="F268" i="2"/>
  <c r="O267" i="2"/>
  <c r="L267" i="2"/>
  <c r="I267" i="2"/>
  <c r="F267" i="2"/>
  <c r="O266" i="2"/>
  <c r="L266" i="2"/>
  <c r="I266" i="2"/>
  <c r="F266" i="2"/>
  <c r="O265" i="2"/>
  <c r="L265" i="2"/>
  <c r="I265" i="2"/>
  <c r="I264" i="2" s="1"/>
  <c r="F265" i="2"/>
  <c r="N264" i="2"/>
  <c r="M264" i="2"/>
  <c r="K264" i="2"/>
  <c r="J264" i="2"/>
  <c r="H264" i="2"/>
  <c r="G264" i="2"/>
  <c r="E264" i="2"/>
  <c r="D264" i="2"/>
  <c r="O263" i="2"/>
  <c r="L263" i="2"/>
  <c r="I263" i="2"/>
  <c r="F263" i="2"/>
  <c r="O262" i="2"/>
  <c r="L262" i="2"/>
  <c r="I262" i="2"/>
  <c r="F262" i="2"/>
  <c r="O261" i="2"/>
  <c r="L261" i="2"/>
  <c r="I261" i="2"/>
  <c r="I260" i="2" s="1"/>
  <c r="F261" i="2"/>
  <c r="N260" i="2"/>
  <c r="N259" i="2" s="1"/>
  <c r="M260" i="2"/>
  <c r="K260" i="2"/>
  <c r="K259" i="2" s="1"/>
  <c r="J260" i="2"/>
  <c r="H260" i="2"/>
  <c r="H259" i="2" s="1"/>
  <c r="G260" i="2"/>
  <c r="G259" i="2" s="1"/>
  <c r="E260" i="2"/>
  <c r="E259" i="2" s="1"/>
  <c r="D260" i="2"/>
  <c r="D259" i="2" s="1"/>
  <c r="O258" i="2"/>
  <c r="L258" i="2"/>
  <c r="I258" i="2"/>
  <c r="F258" i="2"/>
  <c r="O257" i="2"/>
  <c r="L257" i="2"/>
  <c r="I257" i="2"/>
  <c r="F257" i="2"/>
  <c r="O256" i="2"/>
  <c r="L256" i="2"/>
  <c r="I256" i="2"/>
  <c r="F256" i="2"/>
  <c r="O255" i="2"/>
  <c r="L255" i="2"/>
  <c r="I255" i="2"/>
  <c r="F255" i="2"/>
  <c r="O254" i="2"/>
  <c r="L254" i="2"/>
  <c r="I254" i="2"/>
  <c r="F254" i="2"/>
  <c r="O253" i="2"/>
  <c r="L253" i="2"/>
  <c r="I253" i="2"/>
  <c r="I252" i="2" s="1"/>
  <c r="I251" i="2" s="1"/>
  <c r="F253" i="2"/>
  <c r="N252" i="2"/>
  <c r="M252" i="2"/>
  <c r="M251" i="2" s="1"/>
  <c r="K252" i="2"/>
  <c r="K251" i="2" s="1"/>
  <c r="J252" i="2"/>
  <c r="H252" i="2"/>
  <c r="H251" i="2" s="1"/>
  <c r="G252" i="2"/>
  <c r="G251" i="2" s="1"/>
  <c r="E252" i="2"/>
  <c r="E251" i="2" s="1"/>
  <c r="D252" i="2"/>
  <c r="N251" i="2"/>
  <c r="J251" i="2"/>
  <c r="D251" i="2"/>
  <c r="O250" i="2"/>
  <c r="L250" i="2"/>
  <c r="I250" i="2"/>
  <c r="F250" i="2"/>
  <c r="O249" i="2"/>
  <c r="L249" i="2"/>
  <c r="I249" i="2"/>
  <c r="F249" i="2"/>
  <c r="O248" i="2"/>
  <c r="L248" i="2"/>
  <c r="I248" i="2"/>
  <c r="F248" i="2"/>
  <c r="O247" i="2"/>
  <c r="L247" i="2"/>
  <c r="L246" i="2" s="1"/>
  <c r="I247" i="2"/>
  <c r="F247" i="2"/>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L239" i="2"/>
  <c r="I239" i="2"/>
  <c r="F239" i="2"/>
  <c r="N238" i="2"/>
  <c r="M238" i="2"/>
  <c r="K238" i="2"/>
  <c r="J238" i="2"/>
  <c r="H238" i="2"/>
  <c r="G238" i="2"/>
  <c r="E238" i="2"/>
  <c r="D238" i="2"/>
  <c r="O237" i="2"/>
  <c r="L237" i="2"/>
  <c r="I237" i="2"/>
  <c r="F237" i="2"/>
  <c r="O236" i="2"/>
  <c r="L236" i="2"/>
  <c r="I236" i="2"/>
  <c r="F236" i="2"/>
  <c r="O235" i="2"/>
  <c r="N235" i="2"/>
  <c r="M235" i="2"/>
  <c r="L235" i="2"/>
  <c r="K235" i="2"/>
  <c r="J235" i="2"/>
  <c r="H235" i="2"/>
  <c r="G235" i="2"/>
  <c r="E235" i="2"/>
  <c r="D235" i="2"/>
  <c r="O234" i="2"/>
  <c r="O233" i="2" s="1"/>
  <c r="L234" i="2"/>
  <c r="L233" i="2" s="1"/>
  <c r="I234" i="2"/>
  <c r="F234" i="2"/>
  <c r="N233" i="2"/>
  <c r="M233" i="2"/>
  <c r="K233" i="2"/>
  <c r="J233" i="2"/>
  <c r="I233" i="2"/>
  <c r="H233" i="2"/>
  <c r="G233" i="2"/>
  <c r="F233" i="2"/>
  <c r="E233" i="2"/>
  <c r="E231" i="2" s="1"/>
  <c r="D233" i="2"/>
  <c r="O232" i="2"/>
  <c r="L232" i="2"/>
  <c r="I232" i="2"/>
  <c r="F232" i="2"/>
  <c r="O229" i="2"/>
  <c r="L229" i="2"/>
  <c r="I229" i="2"/>
  <c r="F229" i="2"/>
  <c r="O228" i="2"/>
  <c r="L228" i="2"/>
  <c r="L227" i="2" s="1"/>
  <c r="I228" i="2"/>
  <c r="I227" i="2" s="1"/>
  <c r="F228" i="2"/>
  <c r="F227" i="2" s="1"/>
  <c r="O227" i="2"/>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L217" i="2"/>
  <c r="I217" i="2"/>
  <c r="F217" i="2"/>
  <c r="N216" i="2"/>
  <c r="M216" i="2"/>
  <c r="K216" i="2"/>
  <c r="J216" i="2"/>
  <c r="H216" i="2"/>
  <c r="G216" i="2"/>
  <c r="E216" i="2"/>
  <c r="D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N205" i="2"/>
  <c r="M205" i="2"/>
  <c r="K205" i="2"/>
  <c r="K204" i="2" s="1"/>
  <c r="J205" i="2"/>
  <c r="H205" i="2"/>
  <c r="G205" i="2"/>
  <c r="E205" i="2"/>
  <c r="E204" i="2" s="1"/>
  <c r="D205" i="2"/>
  <c r="O203" i="2"/>
  <c r="L203" i="2"/>
  <c r="I203" i="2"/>
  <c r="F203" i="2"/>
  <c r="O202" i="2"/>
  <c r="L202" i="2"/>
  <c r="I202" i="2"/>
  <c r="F202" i="2"/>
  <c r="O201" i="2"/>
  <c r="L201" i="2"/>
  <c r="I201" i="2"/>
  <c r="F201" i="2"/>
  <c r="O200" i="2"/>
  <c r="L200" i="2"/>
  <c r="I200" i="2"/>
  <c r="F200" i="2"/>
  <c r="O199" i="2"/>
  <c r="O198" i="2" s="1"/>
  <c r="L199" i="2"/>
  <c r="L198" i="2" s="1"/>
  <c r="I199" i="2"/>
  <c r="F199" i="2"/>
  <c r="F198" i="2" s="1"/>
  <c r="N198" i="2"/>
  <c r="M198" i="2"/>
  <c r="K198" i="2"/>
  <c r="K196" i="2" s="1"/>
  <c r="J198" i="2"/>
  <c r="J196" i="2" s="1"/>
  <c r="H198" i="2"/>
  <c r="H196" i="2" s="1"/>
  <c r="G198" i="2"/>
  <c r="G196" i="2" s="1"/>
  <c r="E198" i="2"/>
  <c r="E196" i="2" s="1"/>
  <c r="D198" i="2"/>
  <c r="D196" i="2" s="1"/>
  <c r="O197" i="2"/>
  <c r="L197" i="2"/>
  <c r="I197" i="2"/>
  <c r="F197" i="2"/>
  <c r="N196" i="2"/>
  <c r="M196" i="2"/>
  <c r="O193" i="2"/>
  <c r="L193" i="2"/>
  <c r="L192" i="2" s="1"/>
  <c r="L191" i="2" s="1"/>
  <c r="I193" i="2"/>
  <c r="F193" i="2"/>
  <c r="O192" i="2"/>
  <c r="O191" i="2" s="1"/>
  <c r="N192" i="2"/>
  <c r="N191" i="2" s="1"/>
  <c r="M192" i="2"/>
  <c r="M191" i="2" s="1"/>
  <c r="K192" i="2"/>
  <c r="K191" i="2" s="1"/>
  <c r="J192" i="2"/>
  <c r="J191" i="2" s="1"/>
  <c r="I192" i="2"/>
  <c r="I191" i="2" s="1"/>
  <c r="H192" i="2"/>
  <c r="G192" i="2"/>
  <c r="G191" i="2" s="1"/>
  <c r="E192" i="2"/>
  <c r="E191" i="2" s="1"/>
  <c r="D192" i="2"/>
  <c r="D191" i="2" s="1"/>
  <c r="H191" i="2"/>
  <c r="O190" i="2"/>
  <c r="L190" i="2"/>
  <c r="I190" i="2"/>
  <c r="F190" i="2"/>
  <c r="O189" i="2"/>
  <c r="L189" i="2"/>
  <c r="I189" i="2"/>
  <c r="F189" i="2"/>
  <c r="F188" i="2" s="1"/>
  <c r="N188" i="2"/>
  <c r="M188" i="2"/>
  <c r="K188" i="2"/>
  <c r="J188" i="2"/>
  <c r="H188" i="2"/>
  <c r="H187" i="2" s="1"/>
  <c r="G188" i="2"/>
  <c r="E188" i="2"/>
  <c r="D188" i="2"/>
  <c r="D187" i="2" s="1"/>
  <c r="O186" i="2"/>
  <c r="L186" i="2"/>
  <c r="I186" i="2"/>
  <c r="F186" i="2"/>
  <c r="O185" i="2"/>
  <c r="L185" i="2"/>
  <c r="L184" i="2" s="1"/>
  <c r="I185" i="2"/>
  <c r="I184" i="2" s="1"/>
  <c r="F185" i="2"/>
  <c r="N184" i="2"/>
  <c r="M184" i="2"/>
  <c r="K184" i="2"/>
  <c r="J184" i="2"/>
  <c r="H184" i="2"/>
  <c r="G184" i="2"/>
  <c r="E184" i="2"/>
  <c r="D184" i="2"/>
  <c r="O183" i="2"/>
  <c r="L183" i="2"/>
  <c r="I183" i="2"/>
  <c r="F183" i="2"/>
  <c r="O182" i="2"/>
  <c r="L182" i="2"/>
  <c r="I182" i="2"/>
  <c r="F182" i="2"/>
  <c r="O181" i="2"/>
  <c r="L181" i="2"/>
  <c r="I181" i="2"/>
  <c r="F181" i="2"/>
  <c r="O180" i="2"/>
  <c r="L180" i="2"/>
  <c r="I180" i="2"/>
  <c r="F180" i="2"/>
  <c r="N179" i="2"/>
  <c r="M179" i="2"/>
  <c r="K179" i="2"/>
  <c r="J179" i="2"/>
  <c r="H179" i="2"/>
  <c r="G179" i="2"/>
  <c r="E179" i="2"/>
  <c r="D179" i="2"/>
  <c r="O178" i="2"/>
  <c r="L178" i="2"/>
  <c r="I178" i="2"/>
  <c r="F178" i="2"/>
  <c r="O177" i="2"/>
  <c r="L177" i="2"/>
  <c r="I177" i="2"/>
  <c r="F177" i="2"/>
  <c r="O176" i="2"/>
  <c r="L176" i="2"/>
  <c r="L175" i="2" s="1"/>
  <c r="I176" i="2"/>
  <c r="I175" i="2" s="1"/>
  <c r="F176" i="2"/>
  <c r="O175" i="2"/>
  <c r="N175" i="2"/>
  <c r="N174" i="2" s="1"/>
  <c r="N173" i="2" s="1"/>
  <c r="M175" i="2"/>
  <c r="K175" i="2"/>
  <c r="K174" i="2" s="1"/>
  <c r="J175" i="2"/>
  <c r="H175" i="2"/>
  <c r="H174" i="2" s="1"/>
  <c r="H173" i="2" s="1"/>
  <c r="G175" i="2"/>
  <c r="E175" i="2"/>
  <c r="E174" i="2" s="1"/>
  <c r="E173" i="2" s="1"/>
  <c r="D175" i="2"/>
  <c r="M174" i="2"/>
  <c r="M173" i="2" s="1"/>
  <c r="O172" i="2"/>
  <c r="L172" i="2"/>
  <c r="I172" i="2"/>
  <c r="F172" i="2"/>
  <c r="O171" i="2"/>
  <c r="L171" i="2"/>
  <c r="I171" i="2"/>
  <c r="F171" i="2"/>
  <c r="O170" i="2"/>
  <c r="L170" i="2"/>
  <c r="I170" i="2"/>
  <c r="F170" i="2"/>
  <c r="O169" i="2"/>
  <c r="L169" i="2"/>
  <c r="I169" i="2"/>
  <c r="F169" i="2"/>
  <c r="O168" i="2"/>
  <c r="L168" i="2"/>
  <c r="I168" i="2"/>
  <c r="F168" i="2"/>
  <c r="O167" i="2"/>
  <c r="O166" i="2" s="1"/>
  <c r="O165" i="2" s="1"/>
  <c r="L167" i="2"/>
  <c r="I167" i="2"/>
  <c r="F167" i="2"/>
  <c r="F166" i="2" s="1"/>
  <c r="N166" i="2"/>
  <c r="M166" i="2"/>
  <c r="K166" i="2"/>
  <c r="K165" i="2" s="1"/>
  <c r="J166" i="2"/>
  <c r="J165" i="2" s="1"/>
  <c r="H166" i="2"/>
  <c r="H165" i="2" s="1"/>
  <c r="G166" i="2"/>
  <c r="G165" i="2" s="1"/>
  <c r="E166" i="2"/>
  <c r="D166" i="2"/>
  <c r="D165" i="2" s="1"/>
  <c r="N165" i="2"/>
  <c r="M165" i="2"/>
  <c r="E165" i="2"/>
  <c r="O164" i="2"/>
  <c r="L164" i="2"/>
  <c r="I164" i="2"/>
  <c r="F164" i="2"/>
  <c r="O163" i="2"/>
  <c r="L163" i="2"/>
  <c r="I163" i="2"/>
  <c r="F163" i="2"/>
  <c r="O162" i="2"/>
  <c r="L162" i="2"/>
  <c r="I162" i="2"/>
  <c r="F162" i="2"/>
  <c r="O161" i="2"/>
  <c r="L161" i="2"/>
  <c r="L160" i="2" s="1"/>
  <c r="I161" i="2"/>
  <c r="I160" i="2" s="1"/>
  <c r="F161"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I145" i="2"/>
  <c r="I144" i="2" s="1"/>
  <c r="F145" i="2"/>
  <c r="N144" i="2"/>
  <c r="M144" i="2"/>
  <c r="K144" i="2"/>
  <c r="J144" i="2"/>
  <c r="H144" i="2"/>
  <c r="G144" i="2"/>
  <c r="F144" i="2"/>
  <c r="E144" i="2"/>
  <c r="D144" i="2"/>
  <c r="O143" i="2"/>
  <c r="L143" i="2"/>
  <c r="I143" i="2"/>
  <c r="F143" i="2"/>
  <c r="O142" i="2"/>
  <c r="O141" i="2" s="1"/>
  <c r="L142" i="2"/>
  <c r="I142" i="2"/>
  <c r="I141" i="2" s="1"/>
  <c r="F142" i="2"/>
  <c r="N141" i="2"/>
  <c r="M141" i="2"/>
  <c r="K141" i="2"/>
  <c r="J141" i="2"/>
  <c r="H141" i="2"/>
  <c r="G141" i="2"/>
  <c r="E141" i="2"/>
  <c r="D141" i="2"/>
  <c r="O140" i="2"/>
  <c r="L140" i="2"/>
  <c r="I140" i="2"/>
  <c r="F140" i="2"/>
  <c r="O139" i="2"/>
  <c r="L139" i="2"/>
  <c r="I139" i="2"/>
  <c r="F139" i="2"/>
  <c r="O138" i="2"/>
  <c r="L138" i="2"/>
  <c r="I138" i="2"/>
  <c r="F138" i="2"/>
  <c r="O137" i="2"/>
  <c r="L137" i="2"/>
  <c r="I137" i="2"/>
  <c r="F137" i="2"/>
  <c r="F136" i="2" s="1"/>
  <c r="N136" i="2"/>
  <c r="M136" i="2"/>
  <c r="K136" i="2"/>
  <c r="J136" i="2"/>
  <c r="H136" i="2"/>
  <c r="G136" i="2"/>
  <c r="E136" i="2"/>
  <c r="D136" i="2"/>
  <c r="O135" i="2"/>
  <c r="L135" i="2"/>
  <c r="I135" i="2"/>
  <c r="F135" i="2"/>
  <c r="O134" i="2"/>
  <c r="L134" i="2"/>
  <c r="I134" i="2"/>
  <c r="F134" i="2"/>
  <c r="O133" i="2"/>
  <c r="L133" i="2"/>
  <c r="I133" i="2"/>
  <c r="F133" i="2"/>
  <c r="O132" i="2"/>
  <c r="L132" i="2"/>
  <c r="I132" i="2"/>
  <c r="F132" i="2"/>
  <c r="N131" i="2"/>
  <c r="M131" i="2"/>
  <c r="K131" i="2"/>
  <c r="J131" i="2"/>
  <c r="H131" i="2"/>
  <c r="G131" i="2"/>
  <c r="E131" i="2"/>
  <c r="D131" i="2"/>
  <c r="O129" i="2"/>
  <c r="O128" i="2" s="1"/>
  <c r="L129" i="2"/>
  <c r="L128" i="2" s="1"/>
  <c r="I129" i="2"/>
  <c r="I128" i="2" s="1"/>
  <c r="F129" i="2"/>
  <c r="F128" i="2" s="1"/>
  <c r="N128" i="2"/>
  <c r="M128" i="2"/>
  <c r="K128" i="2"/>
  <c r="J128" i="2"/>
  <c r="H128" i="2"/>
  <c r="G128" i="2"/>
  <c r="E128" i="2"/>
  <c r="D128" i="2"/>
  <c r="O127" i="2"/>
  <c r="L127" i="2"/>
  <c r="I127" i="2"/>
  <c r="F127" i="2"/>
  <c r="O126" i="2"/>
  <c r="L126" i="2"/>
  <c r="I126" i="2"/>
  <c r="F126" i="2"/>
  <c r="O125" i="2"/>
  <c r="L125" i="2"/>
  <c r="I125" i="2"/>
  <c r="F125" i="2"/>
  <c r="O124" i="2"/>
  <c r="L124" i="2"/>
  <c r="I124" i="2"/>
  <c r="F124" i="2"/>
  <c r="O123" i="2"/>
  <c r="L123" i="2"/>
  <c r="L122" i="2" s="1"/>
  <c r="I123" i="2"/>
  <c r="F123"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L113" i="2"/>
  <c r="I113" i="2"/>
  <c r="F113" i="2"/>
  <c r="F112" i="2" s="1"/>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I103" i="2" s="1"/>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L96" i="2"/>
  <c r="I96" i="2"/>
  <c r="F96" i="2"/>
  <c r="N95" i="2"/>
  <c r="M95" i="2"/>
  <c r="K95" i="2"/>
  <c r="J95" i="2"/>
  <c r="H95" i="2"/>
  <c r="G95" i="2"/>
  <c r="E95" i="2"/>
  <c r="D95" i="2"/>
  <c r="O94" i="2"/>
  <c r="L94" i="2"/>
  <c r="I94" i="2"/>
  <c r="F94" i="2"/>
  <c r="O93" i="2"/>
  <c r="L93" i="2"/>
  <c r="I93" i="2"/>
  <c r="F93" i="2"/>
  <c r="O92" i="2"/>
  <c r="L92" i="2"/>
  <c r="I92" i="2"/>
  <c r="F92" i="2"/>
  <c r="O91" i="2"/>
  <c r="L91" i="2"/>
  <c r="I91" i="2"/>
  <c r="F91" i="2"/>
  <c r="O90" i="2"/>
  <c r="O89" i="2" s="1"/>
  <c r="L90" i="2"/>
  <c r="I90" i="2"/>
  <c r="F90" i="2"/>
  <c r="N89" i="2"/>
  <c r="M89" i="2"/>
  <c r="K89" i="2"/>
  <c r="J89" i="2"/>
  <c r="H89" i="2"/>
  <c r="G89" i="2"/>
  <c r="E89" i="2"/>
  <c r="D89" i="2"/>
  <c r="O88" i="2"/>
  <c r="L88" i="2"/>
  <c r="I88" i="2"/>
  <c r="F88" i="2"/>
  <c r="O87" i="2"/>
  <c r="L87" i="2"/>
  <c r="I87" i="2"/>
  <c r="F87" i="2"/>
  <c r="O86" i="2"/>
  <c r="L86" i="2"/>
  <c r="I86" i="2"/>
  <c r="F86" i="2"/>
  <c r="O85" i="2"/>
  <c r="L85" i="2"/>
  <c r="I85" i="2"/>
  <c r="F85" i="2"/>
  <c r="F84" i="2" s="1"/>
  <c r="N84" i="2"/>
  <c r="M84" i="2"/>
  <c r="K84" i="2"/>
  <c r="J84" i="2"/>
  <c r="H84" i="2"/>
  <c r="G84" i="2"/>
  <c r="E84" i="2"/>
  <c r="D84" i="2"/>
  <c r="O82" i="2"/>
  <c r="L82" i="2"/>
  <c r="I82" i="2"/>
  <c r="F82" i="2"/>
  <c r="O81" i="2"/>
  <c r="L81" i="2"/>
  <c r="L80" i="2" s="1"/>
  <c r="I81" i="2"/>
  <c r="I80" i="2" s="1"/>
  <c r="F81" i="2"/>
  <c r="N80" i="2"/>
  <c r="M80" i="2"/>
  <c r="K80" i="2"/>
  <c r="J80" i="2"/>
  <c r="H80" i="2"/>
  <c r="G80" i="2"/>
  <c r="E80" i="2"/>
  <c r="D80" i="2"/>
  <c r="O79" i="2"/>
  <c r="L79" i="2"/>
  <c r="I79" i="2"/>
  <c r="F79" i="2"/>
  <c r="O78" i="2"/>
  <c r="L78" i="2"/>
  <c r="L77" i="2" s="1"/>
  <c r="I78" i="2"/>
  <c r="I77" i="2" s="1"/>
  <c r="F78" i="2"/>
  <c r="N77" i="2"/>
  <c r="M77" i="2"/>
  <c r="K77" i="2"/>
  <c r="K76" i="2" s="1"/>
  <c r="J77" i="2"/>
  <c r="H77" i="2"/>
  <c r="G77" i="2"/>
  <c r="G76" i="2" s="1"/>
  <c r="E77" i="2"/>
  <c r="D77" i="2"/>
  <c r="D76" i="2" s="1"/>
  <c r="O74" i="2"/>
  <c r="L74" i="2"/>
  <c r="I74" i="2"/>
  <c r="F74" i="2"/>
  <c r="O73" i="2"/>
  <c r="L73" i="2"/>
  <c r="I73" i="2"/>
  <c r="F73" i="2"/>
  <c r="O72" i="2"/>
  <c r="L72" i="2"/>
  <c r="I72" i="2"/>
  <c r="F72" i="2"/>
  <c r="O71" i="2"/>
  <c r="L71" i="2"/>
  <c r="I71" i="2"/>
  <c r="F71" i="2"/>
  <c r="O70" i="2"/>
  <c r="O69" i="2" s="1"/>
  <c r="L70" i="2"/>
  <c r="L69" i="2" s="1"/>
  <c r="I70" i="2"/>
  <c r="I69" i="2" s="1"/>
  <c r="F70" i="2"/>
  <c r="N69" i="2"/>
  <c r="M69" i="2"/>
  <c r="M67" i="2" s="1"/>
  <c r="K69" i="2"/>
  <c r="J69" i="2"/>
  <c r="J67" i="2" s="1"/>
  <c r="H69" i="2"/>
  <c r="H67" i="2" s="1"/>
  <c r="G69" i="2"/>
  <c r="G67" i="2" s="1"/>
  <c r="E69" i="2"/>
  <c r="E67" i="2" s="1"/>
  <c r="D69" i="2"/>
  <c r="D67" i="2" s="1"/>
  <c r="O68" i="2"/>
  <c r="L68" i="2"/>
  <c r="I68" i="2"/>
  <c r="F68" i="2"/>
  <c r="N67" i="2"/>
  <c r="K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L58" i="2" s="1"/>
  <c r="I59" i="2"/>
  <c r="I58" i="2" s="1"/>
  <c r="F59" i="2"/>
  <c r="N58" i="2"/>
  <c r="M58" i="2"/>
  <c r="K58" i="2"/>
  <c r="J58" i="2"/>
  <c r="H58" i="2"/>
  <c r="G58" i="2"/>
  <c r="E58" i="2"/>
  <c r="D58" i="2"/>
  <c r="O57" i="2"/>
  <c r="L57" i="2"/>
  <c r="I57" i="2"/>
  <c r="F57" i="2"/>
  <c r="O56" i="2"/>
  <c r="L56" i="2"/>
  <c r="L55" i="2" s="1"/>
  <c r="I56" i="2"/>
  <c r="I55" i="2" s="1"/>
  <c r="F56" i="2"/>
  <c r="O55" i="2"/>
  <c r="N55" i="2"/>
  <c r="M55" i="2"/>
  <c r="K55" i="2"/>
  <c r="J55" i="2"/>
  <c r="J54" i="2" s="1"/>
  <c r="H55" i="2"/>
  <c r="G55" i="2"/>
  <c r="F55" i="2"/>
  <c r="E55" i="2"/>
  <c r="E54" i="2" s="1"/>
  <c r="E53" i="2" s="1"/>
  <c r="D55" i="2"/>
  <c r="D54" i="2" s="1"/>
  <c r="O47" i="2"/>
  <c r="C47" i="2" s="1"/>
  <c r="O46" i="2"/>
  <c r="C46" i="2" s="1"/>
  <c r="N45" i="2"/>
  <c r="M45" i="2"/>
  <c r="L44" i="2"/>
  <c r="L43" i="2" s="1"/>
  <c r="I44" i="2"/>
  <c r="F44" i="2"/>
  <c r="F43" i="2" s="1"/>
  <c r="K43" i="2"/>
  <c r="J43" i="2"/>
  <c r="I43" i="2"/>
  <c r="H43" i="2"/>
  <c r="G43" i="2"/>
  <c r="E43" i="2"/>
  <c r="D43" i="2"/>
  <c r="F42" i="2"/>
  <c r="C42" i="2" s="1"/>
  <c r="E41" i="2"/>
  <c r="D41" i="2"/>
  <c r="L40" i="2"/>
  <c r="C40" i="2" s="1"/>
  <c r="L39" i="2"/>
  <c r="C39" i="2" s="1"/>
  <c r="L38" i="2"/>
  <c r="C38" i="2" s="1"/>
  <c r="L37" i="2"/>
  <c r="C37" i="2" s="1"/>
  <c r="K36" i="2"/>
  <c r="J36" i="2"/>
  <c r="L35" i="2"/>
  <c r="C35" i="2" s="1"/>
  <c r="L34" i="2"/>
  <c r="C34" i="2" s="1"/>
  <c r="K33" i="2"/>
  <c r="J33" i="2"/>
  <c r="L32" i="2"/>
  <c r="C32" i="2" s="1"/>
  <c r="K31" i="2"/>
  <c r="J31" i="2"/>
  <c r="L30" i="2"/>
  <c r="C30" i="2" s="1"/>
  <c r="L29" i="2"/>
  <c r="C29" i="2" s="1"/>
  <c r="L28" i="2"/>
  <c r="C28" i="2" s="1"/>
  <c r="K27" i="2"/>
  <c r="J27" i="2"/>
  <c r="F25" i="2"/>
  <c r="C25" i="2" s="1"/>
  <c r="I24" i="2"/>
  <c r="F24" i="2"/>
  <c r="O23" i="2"/>
  <c r="L23" i="2"/>
  <c r="I23" i="2"/>
  <c r="F23" i="2"/>
  <c r="O22" i="2"/>
  <c r="O21" i="2" s="1"/>
  <c r="L22" i="2"/>
  <c r="L21" i="2" s="1"/>
  <c r="I22" i="2"/>
  <c r="I21" i="2" s="1"/>
  <c r="F22" i="2"/>
  <c r="F21" i="2" s="1"/>
  <c r="N21" i="2"/>
  <c r="N289" i="2" s="1"/>
  <c r="M21" i="2"/>
  <c r="M289" i="2" s="1"/>
  <c r="M288" i="2" s="1"/>
  <c r="K21" i="2"/>
  <c r="J21" i="2"/>
  <c r="J289" i="2" s="1"/>
  <c r="H21" i="2"/>
  <c r="H289" i="2" s="1"/>
  <c r="H288" i="2" s="1"/>
  <c r="G21" i="2"/>
  <c r="E21" i="2"/>
  <c r="D21" i="2"/>
  <c r="D289" i="2" s="1"/>
  <c r="J53" i="2" l="1"/>
  <c r="C206" i="2"/>
  <c r="C210" i="2"/>
  <c r="N269" i="2"/>
  <c r="C298" i="2"/>
  <c r="J26" i="2"/>
  <c r="C87" i="2"/>
  <c r="D174" i="2"/>
  <c r="D173" i="2" s="1"/>
  <c r="O216" i="2"/>
  <c r="N204" i="2"/>
  <c r="N195" i="2" s="1"/>
  <c r="C218" i="2"/>
  <c r="J259" i="2"/>
  <c r="C82" i="2"/>
  <c r="C135" i="2"/>
  <c r="C143" i="2"/>
  <c r="H130" i="2"/>
  <c r="C190" i="2"/>
  <c r="G187" i="2"/>
  <c r="K187" i="2"/>
  <c r="C274" i="2"/>
  <c r="J270" i="2"/>
  <c r="J269" i="2" s="1"/>
  <c r="L289" i="2"/>
  <c r="L31" i="2"/>
  <c r="C31" i="2" s="1"/>
  <c r="E20" i="2"/>
  <c r="C155" i="2"/>
  <c r="I216" i="2"/>
  <c r="D288" i="2"/>
  <c r="G20" i="2"/>
  <c r="G54" i="2"/>
  <c r="J76" i="2"/>
  <c r="C111" i="2"/>
  <c r="M130" i="2"/>
  <c r="C167" i="2"/>
  <c r="O196" i="2"/>
  <c r="H231" i="2"/>
  <c r="M231" i="2"/>
  <c r="C237" i="2"/>
  <c r="C242" i="2"/>
  <c r="G269" i="2"/>
  <c r="I89" i="2"/>
  <c r="L179" i="2"/>
  <c r="L174" i="2" s="1"/>
  <c r="L173" i="2" s="1"/>
  <c r="O252" i="2"/>
  <c r="O251" i="2" s="1"/>
  <c r="J288" i="2"/>
  <c r="K54" i="2"/>
  <c r="K53" i="2" s="1"/>
  <c r="C59" i="2"/>
  <c r="C63" i="2"/>
  <c r="C64" i="2"/>
  <c r="C65" i="2"/>
  <c r="C66" i="2"/>
  <c r="C68" i="2"/>
  <c r="C79" i="2"/>
  <c r="N76" i="2"/>
  <c r="L84" i="2"/>
  <c r="C119" i="2"/>
  <c r="C123" i="2"/>
  <c r="L131" i="2"/>
  <c r="C139" i="2"/>
  <c r="C140" i="2"/>
  <c r="C147" i="2"/>
  <c r="C149" i="2"/>
  <c r="C150" i="2"/>
  <c r="C153" i="2"/>
  <c r="O151" i="2"/>
  <c r="O179" i="2"/>
  <c r="O174" i="2" s="1"/>
  <c r="C189" i="2"/>
  <c r="O188" i="2"/>
  <c r="O187" i="2" s="1"/>
  <c r="C202" i="2"/>
  <c r="C203" i="2"/>
  <c r="G204" i="2"/>
  <c r="G195" i="2" s="1"/>
  <c r="M204" i="2"/>
  <c r="M195" i="2" s="1"/>
  <c r="C214" i="2"/>
  <c r="C222" i="2"/>
  <c r="N231" i="2"/>
  <c r="C250" i="2"/>
  <c r="C258" i="2"/>
  <c r="C262" i="2"/>
  <c r="C263" i="2"/>
  <c r="L272" i="2"/>
  <c r="C278" i="2"/>
  <c r="C294" i="2"/>
  <c r="I76" i="2"/>
  <c r="C86" i="2"/>
  <c r="C127" i="2"/>
  <c r="L141" i="2"/>
  <c r="C159" i="2"/>
  <c r="N187" i="2"/>
  <c r="C226" i="2"/>
  <c r="J231" i="2"/>
  <c r="C234" i="2"/>
  <c r="C254" i="2"/>
  <c r="C256" i="2"/>
  <c r="C266" i="2"/>
  <c r="C71" i="2"/>
  <c r="C115" i="2"/>
  <c r="G289" i="2"/>
  <c r="G288" i="2" s="1"/>
  <c r="H54" i="2"/>
  <c r="H53" i="2" s="1"/>
  <c r="N54" i="2"/>
  <c r="N53" i="2" s="1"/>
  <c r="H76" i="2"/>
  <c r="M76" i="2"/>
  <c r="E83" i="2"/>
  <c r="K83" i="2"/>
  <c r="I84" i="2"/>
  <c r="C91" i="2"/>
  <c r="C107" i="2"/>
  <c r="C109" i="2"/>
  <c r="C110" i="2"/>
  <c r="L116" i="2"/>
  <c r="D130" i="2"/>
  <c r="J130" i="2"/>
  <c r="C132" i="2"/>
  <c r="C133" i="2"/>
  <c r="O131" i="2"/>
  <c r="L151" i="2"/>
  <c r="C163" i="2"/>
  <c r="C171" i="2"/>
  <c r="C183" i="2"/>
  <c r="L188" i="2"/>
  <c r="L187" i="2" s="1"/>
  <c r="I188" i="2"/>
  <c r="D204" i="2"/>
  <c r="O238" i="2"/>
  <c r="O246" i="2"/>
  <c r="O272" i="2"/>
  <c r="H270" i="2"/>
  <c r="H269" i="2" s="1"/>
  <c r="O276" i="2"/>
  <c r="O290" i="2"/>
  <c r="N230" i="2"/>
  <c r="L76" i="2"/>
  <c r="J187" i="2"/>
  <c r="J204" i="2"/>
  <c r="J195" i="2" s="1"/>
  <c r="L264" i="2"/>
  <c r="N288" i="2"/>
  <c r="K26" i="2"/>
  <c r="C56" i="2"/>
  <c r="C57" i="2"/>
  <c r="I67" i="2"/>
  <c r="O67" i="2"/>
  <c r="E76" i="2"/>
  <c r="C81" i="2"/>
  <c r="O80" i="2"/>
  <c r="C88" i="2"/>
  <c r="D83" i="2"/>
  <c r="L89" i="2"/>
  <c r="G83" i="2"/>
  <c r="L112" i="2"/>
  <c r="O122" i="2"/>
  <c r="K130" i="2"/>
  <c r="I131" i="2"/>
  <c r="L136" i="2"/>
  <c r="C158" i="2"/>
  <c r="C170" i="2"/>
  <c r="J174" i="2"/>
  <c r="E187" i="2"/>
  <c r="C221" i="2"/>
  <c r="L252" i="2"/>
  <c r="L251" i="2" s="1"/>
  <c r="O264" i="2"/>
  <c r="L276" i="2"/>
  <c r="C285" i="2"/>
  <c r="C295" i="2"/>
  <c r="E289" i="2"/>
  <c r="E288" i="2" s="1"/>
  <c r="K289" i="2"/>
  <c r="K288" i="2" s="1"/>
  <c r="C22" i="2"/>
  <c r="C44" i="2"/>
  <c r="G53" i="2"/>
  <c r="M54" i="2"/>
  <c r="M53" i="2" s="1"/>
  <c r="O58" i="2"/>
  <c r="O54" i="2" s="1"/>
  <c r="L67" i="2"/>
  <c r="C70" i="2"/>
  <c r="F77" i="2"/>
  <c r="O95" i="2"/>
  <c r="C114" i="2"/>
  <c r="C126" i="2"/>
  <c r="C138" i="2"/>
  <c r="O144" i="2"/>
  <c r="C156" i="2"/>
  <c r="O160" i="2"/>
  <c r="C168" i="2"/>
  <c r="K173" i="2"/>
  <c r="C177" i="2"/>
  <c r="C181" i="2"/>
  <c r="O184" i="2"/>
  <c r="C211" i="2"/>
  <c r="C213" i="2"/>
  <c r="C220" i="2"/>
  <c r="C223" i="2"/>
  <c r="C225" i="2"/>
  <c r="C229" i="2"/>
  <c r="D231" i="2"/>
  <c r="D230" i="2" s="1"/>
  <c r="H230" i="2"/>
  <c r="C245" i="2"/>
  <c r="C247" i="2"/>
  <c r="L260" i="2"/>
  <c r="C271" i="2"/>
  <c r="I270" i="2"/>
  <c r="I269" i="2" s="1"/>
  <c r="M270" i="2"/>
  <c r="M269" i="2" s="1"/>
  <c r="C282" i="2"/>
  <c r="I187" i="2"/>
  <c r="D195" i="2"/>
  <c r="D194" i="2" s="1"/>
  <c r="M20" i="2"/>
  <c r="C23" i="2"/>
  <c r="C24" i="2"/>
  <c r="C43" i="2"/>
  <c r="L54" i="2"/>
  <c r="C60" i="2"/>
  <c r="C61" i="2"/>
  <c r="C62" i="2"/>
  <c r="C74" i="2"/>
  <c r="N83" i="2"/>
  <c r="C94" i="2"/>
  <c r="C96" i="2"/>
  <c r="C97" i="2"/>
  <c r="C102" i="2"/>
  <c r="O103" i="2"/>
  <c r="I112" i="2"/>
  <c r="C117" i="2"/>
  <c r="C118" i="2"/>
  <c r="C124" i="2"/>
  <c r="I136" i="2"/>
  <c r="C146" i="2"/>
  <c r="C162" i="2"/>
  <c r="L166" i="2"/>
  <c r="L165" i="2" s="1"/>
  <c r="I179" i="2"/>
  <c r="I174" i="2" s="1"/>
  <c r="I173" i="2" s="1"/>
  <c r="C185" i="2"/>
  <c r="C186" i="2"/>
  <c r="K195" i="2"/>
  <c r="C201" i="2"/>
  <c r="H204" i="2"/>
  <c r="H195" i="2" s="1"/>
  <c r="L205" i="2"/>
  <c r="L204" i="2" s="1"/>
  <c r="C212" i="2"/>
  <c r="C215" i="2"/>
  <c r="L216" i="2"/>
  <c r="C244" i="2"/>
  <c r="C257" i="2"/>
  <c r="O260" i="2"/>
  <c r="O259" i="2" s="1"/>
  <c r="C268" i="2"/>
  <c r="E270" i="2"/>
  <c r="E269" i="2" s="1"/>
  <c r="C279" i="2"/>
  <c r="C280" i="2"/>
  <c r="D269" i="2"/>
  <c r="C281" i="2"/>
  <c r="K20" i="2"/>
  <c r="D53" i="2"/>
  <c r="C21" i="2"/>
  <c r="I20" i="2"/>
  <c r="O289" i="2"/>
  <c r="C55" i="2"/>
  <c r="I54" i="2"/>
  <c r="I53" i="2" s="1"/>
  <c r="C98" i="2"/>
  <c r="F95" i="2"/>
  <c r="C134" i="2"/>
  <c r="F131" i="2"/>
  <c r="C178" i="2"/>
  <c r="F175" i="2"/>
  <c r="I235" i="2"/>
  <c r="C236" i="2"/>
  <c r="C291" i="2"/>
  <c r="L290" i="2"/>
  <c r="L288" i="2" s="1"/>
  <c r="J20" i="2"/>
  <c r="N20" i="2"/>
  <c r="F69" i="2"/>
  <c r="C72" i="2"/>
  <c r="C73" i="2"/>
  <c r="M83" i="2"/>
  <c r="C90" i="2"/>
  <c r="F89" i="2"/>
  <c r="C89" i="2" s="1"/>
  <c r="I95" i="2"/>
  <c r="C100" i="2"/>
  <c r="C101" i="2"/>
  <c r="L103" i="2"/>
  <c r="C108" i="2"/>
  <c r="O112" i="2"/>
  <c r="F116" i="2"/>
  <c r="I116" i="2"/>
  <c r="C120" i="2"/>
  <c r="C121" i="2"/>
  <c r="G130" i="2"/>
  <c r="G75" i="2" s="1"/>
  <c r="O136" i="2"/>
  <c r="O130" i="2" s="1"/>
  <c r="C142" i="2"/>
  <c r="F141" i="2"/>
  <c r="L144" i="2"/>
  <c r="C148" i="2"/>
  <c r="C161" i="2"/>
  <c r="F165" i="2"/>
  <c r="C169" i="2"/>
  <c r="G174" i="2"/>
  <c r="G173" i="2" s="1"/>
  <c r="F184" i="2"/>
  <c r="C249" i="2"/>
  <c r="F246" i="2"/>
  <c r="C99" i="2"/>
  <c r="L27" i="2"/>
  <c r="L33" i="2"/>
  <c r="C33" i="2" s="1"/>
  <c r="L36" i="2"/>
  <c r="C36" i="2" s="1"/>
  <c r="F41" i="2"/>
  <c r="C41" i="2" s="1"/>
  <c r="O45" i="2"/>
  <c r="F58" i="2"/>
  <c r="O84" i="2"/>
  <c r="C84" i="2" s="1"/>
  <c r="C92" i="2"/>
  <c r="C93" i="2"/>
  <c r="L95" i="2"/>
  <c r="C113" i="2"/>
  <c r="C128" i="2"/>
  <c r="N130" i="2"/>
  <c r="E130" i="2"/>
  <c r="C137" i="2"/>
  <c r="C154" i="2"/>
  <c r="F151" i="2"/>
  <c r="C160" i="2"/>
  <c r="C182" i="2"/>
  <c r="F179" i="2"/>
  <c r="C179" i="2" s="1"/>
  <c r="C197" i="2"/>
  <c r="F196" i="2"/>
  <c r="I283" i="2"/>
  <c r="C284" i="2"/>
  <c r="D20" i="2"/>
  <c r="H20" i="2"/>
  <c r="C78" i="2"/>
  <c r="O77" i="2"/>
  <c r="O76" i="2" s="1"/>
  <c r="F80" i="2"/>
  <c r="C80" i="2" s="1"/>
  <c r="J83" i="2"/>
  <c r="C85" i="2"/>
  <c r="H83" i="2"/>
  <c r="H75" i="2" s="1"/>
  <c r="C105" i="2"/>
  <c r="C106" i="2"/>
  <c r="F103" i="2"/>
  <c r="O116" i="2"/>
  <c r="C125" i="2"/>
  <c r="C129" i="2"/>
  <c r="C145" i="2"/>
  <c r="I151" i="2"/>
  <c r="I130" i="2" s="1"/>
  <c r="C157" i="2"/>
  <c r="C164" i="2"/>
  <c r="C172" i="2"/>
  <c r="J173" i="2"/>
  <c r="C104" i="2"/>
  <c r="I122" i="2"/>
  <c r="C152" i="2"/>
  <c r="I166" i="2"/>
  <c r="I165" i="2" s="1"/>
  <c r="C176" i="2"/>
  <c r="C180" i="2"/>
  <c r="M187" i="2"/>
  <c r="O205" i="2"/>
  <c r="O204" i="2" s="1"/>
  <c r="C217" i="2"/>
  <c r="F216" i="2"/>
  <c r="J230" i="2"/>
  <c r="C232" i="2"/>
  <c r="K231" i="2"/>
  <c r="K230" i="2" s="1"/>
  <c r="C241" i="2"/>
  <c r="F238" i="2"/>
  <c r="C238" i="2" s="1"/>
  <c r="C248" i="2"/>
  <c r="I246" i="2"/>
  <c r="E230" i="2"/>
  <c r="C253" i="2"/>
  <c r="F252" i="2"/>
  <c r="M259" i="2"/>
  <c r="C265" i="2"/>
  <c r="F264" i="2"/>
  <c r="C264" i="2" s="1"/>
  <c r="C273" i="2"/>
  <c r="F272" i="2"/>
  <c r="F122" i="2"/>
  <c r="C193" i="2"/>
  <c r="F192" i="2"/>
  <c r="E195" i="2"/>
  <c r="L196" i="2"/>
  <c r="C207" i="2"/>
  <c r="C209" i="2"/>
  <c r="F205" i="2"/>
  <c r="C219" i="2"/>
  <c r="C227" i="2"/>
  <c r="C233" i="2"/>
  <c r="F235" i="2"/>
  <c r="G231" i="2"/>
  <c r="G230" i="2" s="1"/>
  <c r="C240" i="2"/>
  <c r="I238" i="2"/>
  <c r="C243" i="2"/>
  <c r="C255" i="2"/>
  <c r="I259" i="2"/>
  <c r="C267" i="2"/>
  <c r="C275" i="2"/>
  <c r="F283" i="2"/>
  <c r="F289" i="2" s="1"/>
  <c r="C292" i="2"/>
  <c r="C293" i="2"/>
  <c r="F290" i="2"/>
  <c r="C200" i="2"/>
  <c r="I198" i="2"/>
  <c r="C208" i="2"/>
  <c r="I205" i="2"/>
  <c r="I204" i="2" s="1"/>
  <c r="C224" i="2"/>
  <c r="C228" i="2"/>
  <c r="C239" i="2"/>
  <c r="L238" i="2"/>
  <c r="L231" i="2" s="1"/>
  <c r="C261" i="2"/>
  <c r="F260" i="2"/>
  <c r="C277" i="2"/>
  <c r="F276" i="2"/>
  <c r="I290" i="2"/>
  <c r="C296" i="2"/>
  <c r="C297" i="2"/>
  <c r="C199" i="2"/>
  <c r="M230" i="2" l="1"/>
  <c r="C141" i="2"/>
  <c r="M75" i="2"/>
  <c r="M286" i="2" s="1"/>
  <c r="N194" i="2"/>
  <c r="C184" i="2"/>
  <c r="O53" i="2"/>
  <c r="D75" i="2"/>
  <c r="D52" i="2" s="1"/>
  <c r="D51" i="2" s="1"/>
  <c r="L130" i="2"/>
  <c r="C188" i="2"/>
  <c r="C216" i="2"/>
  <c r="C144" i="2"/>
  <c r="O288" i="2"/>
  <c r="O231" i="2"/>
  <c r="O230" i="2" s="1"/>
  <c r="N75" i="2"/>
  <c r="N52" i="2" s="1"/>
  <c r="N51" i="2" s="1"/>
  <c r="J75" i="2"/>
  <c r="J286" i="2" s="1"/>
  <c r="O195" i="2"/>
  <c r="K75" i="2"/>
  <c r="K52" i="2" s="1"/>
  <c r="L259" i="2"/>
  <c r="L230" i="2" s="1"/>
  <c r="I83" i="2"/>
  <c r="I75" i="2" s="1"/>
  <c r="I52" i="2" s="1"/>
  <c r="K194" i="2"/>
  <c r="K51" i="2" s="1"/>
  <c r="E75" i="2"/>
  <c r="C58" i="2"/>
  <c r="H194" i="2"/>
  <c r="L270" i="2"/>
  <c r="L269" i="2" s="1"/>
  <c r="C136" i="2"/>
  <c r="C112" i="2"/>
  <c r="O270" i="2"/>
  <c r="O269" i="2" s="1"/>
  <c r="I231" i="2"/>
  <c r="I230" i="2" s="1"/>
  <c r="J52" i="2"/>
  <c r="L83" i="2"/>
  <c r="L75" i="2" s="1"/>
  <c r="C290" i="2"/>
  <c r="L195" i="2"/>
  <c r="K286" i="2"/>
  <c r="L53" i="2"/>
  <c r="C276" i="2"/>
  <c r="C122" i="2"/>
  <c r="D286" i="2"/>
  <c r="H286" i="2"/>
  <c r="O173" i="2"/>
  <c r="G52" i="2"/>
  <c r="E52" i="2"/>
  <c r="E286" i="2"/>
  <c r="C198" i="2"/>
  <c r="I196" i="2"/>
  <c r="I195" i="2" s="1"/>
  <c r="I286" i="2" s="1"/>
  <c r="C235" i="2"/>
  <c r="F231" i="2"/>
  <c r="M194" i="2"/>
  <c r="C196" i="2"/>
  <c r="F67" i="2"/>
  <c r="C67" i="2" s="1"/>
  <c r="C69" i="2"/>
  <c r="F76" i="2"/>
  <c r="C260" i="2"/>
  <c r="F259" i="2"/>
  <c r="E194" i="2"/>
  <c r="N286" i="2"/>
  <c r="C103" i="2"/>
  <c r="C151" i="2"/>
  <c r="F83" i="2"/>
  <c r="F130" i="2"/>
  <c r="C130" i="2" s="1"/>
  <c r="C131" i="2"/>
  <c r="H52" i="2"/>
  <c r="F20" i="2"/>
  <c r="C205" i="2"/>
  <c r="F204" i="2"/>
  <c r="C204" i="2" s="1"/>
  <c r="F270" i="2"/>
  <c r="C272" i="2"/>
  <c r="O83" i="2"/>
  <c r="O75" i="2" s="1"/>
  <c r="F288" i="2"/>
  <c r="J194" i="2"/>
  <c r="C283" i="2"/>
  <c r="C192" i="2"/>
  <c r="F191" i="2"/>
  <c r="C252" i="2"/>
  <c r="F251" i="2"/>
  <c r="C251" i="2" s="1"/>
  <c r="C77" i="2"/>
  <c r="C246" i="2"/>
  <c r="C165" i="2"/>
  <c r="F174" i="2"/>
  <c r="C175" i="2"/>
  <c r="I289" i="2"/>
  <c r="I288" i="2" s="1"/>
  <c r="F54" i="2"/>
  <c r="G194" i="2"/>
  <c r="G286" i="2"/>
  <c r="C45" i="2"/>
  <c r="C27" i="2"/>
  <c r="L26" i="2"/>
  <c r="C166" i="2"/>
  <c r="C116" i="2"/>
  <c r="C95" i="2"/>
  <c r="M52" i="2"/>
  <c r="O20" i="2"/>
  <c r="C259" i="2" l="1"/>
  <c r="O194" i="2"/>
  <c r="J51" i="2"/>
  <c r="J287" i="2" s="1"/>
  <c r="K50" i="2"/>
  <c r="K287" i="2"/>
  <c r="L286" i="2"/>
  <c r="L194" i="2"/>
  <c r="N50" i="2"/>
  <c r="N287" i="2"/>
  <c r="I194" i="2"/>
  <c r="I51" i="2" s="1"/>
  <c r="L52" i="2"/>
  <c r="G51" i="2"/>
  <c r="H51" i="2"/>
  <c r="H50" i="2" s="1"/>
  <c r="D287" i="2"/>
  <c r="D50" i="2"/>
  <c r="C289" i="2"/>
  <c r="M51" i="2"/>
  <c r="M287" i="2" s="1"/>
  <c r="L51" i="2"/>
  <c r="L50" i="2" s="1"/>
  <c r="F195" i="2"/>
  <c r="C288" i="2"/>
  <c r="O52" i="2"/>
  <c r="O51" i="2" s="1"/>
  <c r="O286" i="2"/>
  <c r="G287" i="2"/>
  <c r="G50" i="2"/>
  <c r="M50" i="2"/>
  <c r="C54" i="2"/>
  <c r="F53" i="2"/>
  <c r="C191" i="2"/>
  <c r="F187" i="2"/>
  <c r="C187" i="2" s="1"/>
  <c r="F230" i="2"/>
  <c r="C230" i="2" s="1"/>
  <c r="C231" i="2"/>
  <c r="E51" i="2"/>
  <c r="J50" i="2"/>
  <c r="C26" i="2"/>
  <c r="L20" i="2"/>
  <c r="C20" i="2" s="1"/>
  <c r="C195" i="2"/>
  <c r="C174" i="2"/>
  <c r="F173" i="2"/>
  <c r="C173" i="2" s="1"/>
  <c r="F269" i="2"/>
  <c r="C270" i="2"/>
  <c r="C83" i="2"/>
  <c r="C76" i="2"/>
  <c r="F75" i="2"/>
  <c r="C75" i="2" s="1"/>
  <c r="I50" i="2" l="1"/>
  <c r="I287" i="2"/>
  <c r="H287" i="2"/>
  <c r="L287" i="2"/>
  <c r="C269" i="2"/>
  <c r="F286" i="2"/>
  <c r="C286" i="2" s="1"/>
  <c r="F194" i="2"/>
  <c r="C194" i="2" s="1"/>
  <c r="O50" i="2"/>
  <c r="O287" i="2"/>
  <c r="C53" i="2"/>
  <c r="F52" i="2"/>
  <c r="E287" i="2"/>
  <c r="E50" i="2"/>
  <c r="F51" i="2" l="1"/>
  <c r="C52" i="2"/>
  <c r="F287" i="2" l="1"/>
  <c r="C287" i="2" s="1"/>
  <c r="C51" i="2"/>
  <c r="F50" i="2"/>
  <c r="C50" i="2" s="1"/>
  <c r="O61" i="1" l="1"/>
  <c r="O298" i="1"/>
  <c r="O297" i="1"/>
  <c r="O296" i="1"/>
  <c r="O295" i="1"/>
  <c r="O294" i="1"/>
  <c r="O293" i="1"/>
  <c r="O292" i="1"/>
  <c r="O291" i="1"/>
  <c r="O285" i="1"/>
  <c r="O284" i="1"/>
  <c r="O282" i="1"/>
  <c r="O280" i="1"/>
  <c r="O279" i="1"/>
  <c r="O278" i="1"/>
  <c r="O277" i="1"/>
  <c r="O275" i="1"/>
  <c r="O274" i="1"/>
  <c r="O273" i="1"/>
  <c r="O271" i="1"/>
  <c r="O268" i="1"/>
  <c r="O267" i="1"/>
  <c r="O266" i="1"/>
  <c r="O265" i="1"/>
  <c r="O263" i="1"/>
  <c r="O262" i="1"/>
  <c r="O261" i="1"/>
  <c r="O258" i="1"/>
  <c r="O257" i="1"/>
  <c r="O256" i="1"/>
  <c r="O255" i="1"/>
  <c r="O254" i="1"/>
  <c r="O253" i="1"/>
  <c r="O250" i="1"/>
  <c r="O249" i="1"/>
  <c r="O248" i="1"/>
  <c r="O247" i="1"/>
  <c r="O245" i="1"/>
  <c r="O244" i="1"/>
  <c r="O243" i="1"/>
  <c r="O242" i="1"/>
  <c r="O241" i="1"/>
  <c r="O240" i="1"/>
  <c r="O239" i="1"/>
  <c r="O237" i="1"/>
  <c r="O236" i="1"/>
  <c r="O234" i="1"/>
  <c r="O232" i="1"/>
  <c r="O229" i="1"/>
  <c r="O228" i="1"/>
  <c r="O226" i="1"/>
  <c r="O225" i="1"/>
  <c r="O224" i="1"/>
  <c r="O223" i="1"/>
  <c r="O222" i="1"/>
  <c r="O221" i="1"/>
  <c r="O220" i="1"/>
  <c r="O219" i="1"/>
  <c r="O218" i="1"/>
  <c r="O217" i="1"/>
  <c r="O215" i="1"/>
  <c r="O214" i="1"/>
  <c r="O213" i="1"/>
  <c r="O212" i="1"/>
  <c r="O211" i="1"/>
  <c r="O210" i="1"/>
  <c r="O209" i="1"/>
  <c r="O208" i="1"/>
  <c r="O207" i="1"/>
  <c r="O206" i="1"/>
  <c r="O203" i="1"/>
  <c r="O202" i="1"/>
  <c r="O201" i="1"/>
  <c r="O200" i="1"/>
  <c r="O199" i="1"/>
  <c r="O197" i="1"/>
  <c r="O193" i="1"/>
  <c r="O190" i="1"/>
  <c r="O189" i="1"/>
  <c r="O186" i="1"/>
  <c r="O185" i="1"/>
  <c r="O183" i="1"/>
  <c r="O182" i="1"/>
  <c r="O181" i="1"/>
  <c r="O180" i="1"/>
  <c r="O178" i="1"/>
  <c r="O177" i="1"/>
  <c r="O176" i="1"/>
  <c r="O172" i="1"/>
  <c r="O171" i="1"/>
  <c r="O170" i="1"/>
  <c r="O169" i="1"/>
  <c r="O168" i="1"/>
  <c r="O167" i="1"/>
  <c r="O164" i="1"/>
  <c r="O163" i="1"/>
  <c r="O162" i="1"/>
  <c r="O161" i="1"/>
  <c r="O159" i="1"/>
  <c r="O158" i="1"/>
  <c r="O157" i="1"/>
  <c r="O156" i="1"/>
  <c r="O155" i="1"/>
  <c r="O154" i="1"/>
  <c r="O153" i="1"/>
  <c r="O152" i="1"/>
  <c r="O150" i="1"/>
  <c r="O149" i="1"/>
  <c r="O148" i="1"/>
  <c r="O147" i="1"/>
  <c r="O146" i="1"/>
  <c r="O145" i="1"/>
  <c r="O143" i="1"/>
  <c r="O142" i="1"/>
  <c r="O140" i="1"/>
  <c r="O139" i="1"/>
  <c r="O138" i="1"/>
  <c r="O137" i="1"/>
  <c r="O135" i="1"/>
  <c r="O134" i="1"/>
  <c r="O133" i="1"/>
  <c r="O132" i="1"/>
  <c r="O129" i="1"/>
  <c r="O127" i="1"/>
  <c r="O126" i="1"/>
  <c r="O125" i="1"/>
  <c r="O124" i="1"/>
  <c r="O123" i="1"/>
  <c r="O121" i="1"/>
  <c r="O120" i="1"/>
  <c r="O119" i="1"/>
  <c r="O118" i="1"/>
  <c r="O117" i="1"/>
  <c r="O115" i="1"/>
  <c r="O114" i="1"/>
  <c r="O113" i="1"/>
  <c r="O111" i="1"/>
  <c r="O110" i="1"/>
  <c r="O109" i="1"/>
  <c r="O108" i="1"/>
  <c r="O107" i="1"/>
  <c r="O106" i="1"/>
  <c r="O105" i="1"/>
  <c r="O104" i="1"/>
  <c r="O102" i="1"/>
  <c r="O101" i="1"/>
  <c r="O100" i="1"/>
  <c r="O99" i="1"/>
  <c r="O98" i="1"/>
  <c r="O97" i="1"/>
  <c r="O96" i="1"/>
  <c r="O94" i="1"/>
  <c r="O93" i="1"/>
  <c r="O92" i="1"/>
  <c r="O91" i="1"/>
  <c r="O90" i="1"/>
  <c r="O88" i="1"/>
  <c r="O87" i="1"/>
  <c r="O86" i="1"/>
  <c r="O85" i="1"/>
  <c r="O82" i="1"/>
  <c r="O81" i="1"/>
  <c r="O79" i="1"/>
  <c r="O78" i="1"/>
  <c r="O74" i="1"/>
  <c r="O73" i="1"/>
  <c r="O72" i="1"/>
  <c r="O71" i="1"/>
  <c r="O70" i="1"/>
  <c r="O68" i="1"/>
  <c r="O66" i="1"/>
  <c r="O65" i="1"/>
  <c r="O64" i="1"/>
  <c r="O63" i="1"/>
  <c r="O62" i="1"/>
  <c r="O60" i="1"/>
  <c r="O59" i="1"/>
  <c r="O57" i="1"/>
  <c r="O56" i="1"/>
  <c r="O47" i="1"/>
  <c r="C47" i="1" s="1"/>
  <c r="O46" i="1"/>
  <c r="C46" i="1" s="1"/>
  <c r="O23" i="1"/>
  <c r="O22" i="1"/>
  <c r="I23" i="1"/>
  <c r="O290" i="1" l="1"/>
  <c r="N290" i="1"/>
  <c r="O283" i="1"/>
  <c r="N283" i="1"/>
  <c r="O281" i="1"/>
  <c r="N281" i="1"/>
  <c r="O276" i="1"/>
  <c r="N276" i="1"/>
  <c r="O272" i="1"/>
  <c r="N272" i="1"/>
  <c r="O264" i="1"/>
  <c r="N264" i="1"/>
  <c r="O260" i="1"/>
  <c r="N260" i="1"/>
  <c r="O252" i="1"/>
  <c r="O251" i="1" s="1"/>
  <c r="N252" i="1"/>
  <c r="N251" i="1" s="1"/>
  <c r="O246" i="1"/>
  <c r="N246" i="1"/>
  <c r="O238" i="1"/>
  <c r="N238" i="1"/>
  <c r="O235" i="1"/>
  <c r="N235" i="1"/>
  <c r="O233" i="1"/>
  <c r="N233" i="1"/>
  <c r="O227" i="1"/>
  <c r="N227" i="1"/>
  <c r="O216" i="1"/>
  <c r="N216" i="1"/>
  <c r="O205" i="1"/>
  <c r="N205" i="1"/>
  <c r="O198" i="1"/>
  <c r="O196" i="1" s="1"/>
  <c r="N198" i="1"/>
  <c r="N196" i="1" s="1"/>
  <c r="O192" i="1"/>
  <c r="O191" i="1" s="1"/>
  <c r="N192" i="1"/>
  <c r="N191" i="1" s="1"/>
  <c r="O188" i="1"/>
  <c r="N188" i="1"/>
  <c r="O184" i="1"/>
  <c r="N184" i="1"/>
  <c r="O179" i="1"/>
  <c r="N179" i="1"/>
  <c r="O175" i="1"/>
  <c r="N175" i="1"/>
  <c r="O166" i="1"/>
  <c r="O165" i="1" s="1"/>
  <c r="N166" i="1"/>
  <c r="N165" i="1" s="1"/>
  <c r="O160" i="1"/>
  <c r="N160" i="1"/>
  <c r="O151" i="1"/>
  <c r="N151" i="1"/>
  <c r="O144" i="1"/>
  <c r="N144" i="1"/>
  <c r="O141" i="1"/>
  <c r="N141" i="1"/>
  <c r="O136" i="1"/>
  <c r="N136" i="1"/>
  <c r="O131" i="1"/>
  <c r="N131" i="1"/>
  <c r="O128" i="1"/>
  <c r="N128" i="1"/>
  <c r="O122" i="1"/>
  <c r="N122" i="1"/>
  <c r="O116" i="1"/>
  <c r="N116" i="1"/>
  <c r="O112" i="1"/>
  <c r="N112" i="1"/>
  <c r="O103" i="1"/>
  <c r="N103" i="1"/>
  <c r="O95" i="1"/>
  <c r="N95" i="1"/>
  <c r="O89" i="1"/>
  <c r="N89" i="1"/>
  <c r="O84" i="1"/>
  <c r="N84" i="1"/>
  <c r="O80" i="1"/>
  <c r="N80" i="1"/>
  <c r="O77" i="1"/>
  <c r="N77" i="1"/>
  <c r="O69" i="1"/>
  <c r="O67" i="1" s="1"/>
  <c r="N69" i="1"/>
  <c r="N67" i="1" s="1"/>
  <c r="O58" i="1"/>
  <c r="N58" i="1"/>
  <c r="O55" i="1"/>
  <c r="N55" i="1"/>
  <c r="O45" i="1"/>
  <c r="C45" i="1" s="1"/>
  <c r="N45" i="1"/>
  <c r="O21" i="1"/>
  <c r="N21" i="1"/>
  <c r="L60" i="1"/>
  <c r="L298" i="1"/>
  <c r="L297" i="1"/>
  <c r="L296" i="1"/>
  <c r="L295" i="1"/>
  <c r="L294" i="1"/>
  <c r="L293" i="1"/>
  <c r="L292" i="1"/>
  <c r="L291" i="1"/>
  <c r="L285" i="1"/>
  <c r="L284" i="1"/>
  <c r="L282" i="1"/>
  <c r="L280" i="1"/>
  <c r="L279" i="1"/>
  <c r="L278" i="1"/>
  <c r="L277" i="1"/>
  <c r="L275" i="1"/>
  <c r="L274" i="1"/>
  <c r="L273" i="1"/>
  <c r="L271" i="1"/>
  <c r="L268" i="1"/>
  <c r="L267" i="1"/>
  <c r="L266" i="1"/>
  <c r="L265" i="1"/>
  <c r="L263" i="1"/>
  <c r="L262" i="1"/>
  <c r="L261" i="1"/>
  <c r="L258" i="1"/>
  <c r="L257" i="1"/>
  <c r="L256" i="1"/>
  <c r="L255" i="1"/>
  <c r="L254" i="1"/>
  <c r="L253" i="1"/>
  <c r="L250" i="1"/>
  <c r="L249" i="1"/>
  <c r="L248" i="1"/>
  <c r="L247" i="1"/>
  <c r="L245" i="1"/>
  <c r="L244" i="1"/>
  <c r="L243" i="1"/>
  <c r="L242" i="1"/>
  <c r="L241" i="1"/>
  <c r="L240" i="1"/>
  <c r="L239" i="1"/>
  <c r="L237" i="1"/>
  <c r="L236" i="1"/>
  <c r="L234" i="1"/>
  <c r="L233" i="1" s="1"/>
  <c r="L232" i="1"/>
  <c r="L229" i="1"/>
  <c r="L228" i="1"/>
  <c r="L227" i="1" s="1"/>
  <c r="L226" i="1"/>
  <c r="L225" i="1"/>
  <c r="L224" i="1"/>
  <c r="L223" i="1"/>
  <c r="L222" i="1"/>
  <c r="L221" i="1"/>
  <c r="L220" i="1"/>
  <c r="L219" i="1"/>
  <c r="L218" i="1"/>
  <c r="L217" i="1"/>
  <c r="L215" i="1"/>
  <c r="L214" i="1"/>
  <c r="L213" i="1"/>
  <c r="L212" i="1"/>
  <c r="L211" i="1"/>
  <c r="L210" i="1"/>
  <c r="L209" i="1"/>
  <c r="L208" i="1"/>
  <c r="L207" i="1"/>
  <c r="L206" i="1"/>
  <c r="L203" i="1"/>
  <c r="L202" i="1"/>
  <c r="L201" i="1"/>
  <c r="L200" i="1"/>
  <c r="L199" i="1"/>
  <c r="L197" i="1"/>
  <c r="L193" i="1"/>
  <c r="L192" i="1" s="1"/>
  <c r="L191" i="1" s="1"/>
  <c r="L190" i="1"/>
  <c r="L189" i="1"/>
  <c r="L186" i="1"/>
  <c r="L185" i="1"/>
  <c r="L183" i="1"/>
  <c r="L182" i="1"/>
  <c r="L181" i="1"/>
  <c r="L180" i="1"/>
  <c r="L178" i="1"/>
  <c r="L177" i="1"/>
  <c r="L176" i="1"/>
  <c r="L172" i="1"/>
  <c r="L171" i="1"/>
  <c r="L170" i="1"/>
  <c r="L169" i="1"/>
  <c r="L168" i="1"/>
  <c r="L167" i="1"/>
  <c r="L164" i="1"/>
  <c r="L163" i="1"/>
  <c r="L162" i="1"/>
  <c r="L161" i="1"/>
  <c r="L159" i="1"/>
  <c r="L158" i="1"/>
  <c r="L157" i="1"/>
  <c r="L156" i="1"/>
  <c r="L155" i="1"/>
  <c r="L154" i="1"/>
  <c r="L153" i="1"/>
  <c r="L152" i="1"/>
  <c r="L150" i="1"/>
  <c r="L149" i="1"/>
  <c r="L148" i="1"/>
  <c r="L147" i="1"/>
  <c r="L146" i="1"/>
  <c r="L145" i="1"/>
  <c r="L143" i="1"/>
  <c r="L142" i="1"/>
  <c r="L140" i="1"/>
  <c r="L139" i="1"/>
  <c r="L138" i="1"/>
  <c r="L137" i="1"/>
  <c r="L135" i="1"/>
  <c r="L134" i="1"/>
  <c r="L133" i="1"/>
  <c r="L132" i="1"/>
  <c r="L129" i="1"/>
  <c r="L128" i="1" s="1"/>
  <c r="L127" i="1"/>
  <c r="L126" i="1"/>
  <c r="L125" i="1"/>
  <c r="L124" i="1"/>
  <c r="L123" i="1"/>
  <c r="L121" i="1"/>
  <c r="L120" i="1"/>
  <c r="L119" i="1"/>
  <c r="L118" i="1"/>
  <c r="L117" i="1"/>
  <c r="L115" i="1"/>
  <c r="L114" i="1"/>
  <c r="L113" i="1"/>
  <c r="L111" i="1"/>
  <c r="L110" i="1"/>
  <c r="L109" i="1"/>
  <c r="L108" i="1"/>
  <c r="L107" i="1"/>
  <c r="L106" i="1"/>
  <c r="L105" i="1"/>
  <c r="L104" i="1"/>
  <c r="L102" i="1"/>
  <c r="L101" i="1"/>
  <c r="L100" i="1"/>
  <c r="L99" i="1"/>
  <c r="L98" i="1"/>
  <c r="L97" i="1"/>
  <c r="L96" i="1"/>
  <c r="L94" i="1"/>
  <c r="L93" i="1"/>
  <c r="L92" i="1"/>
  <c r="L91" i="1"/>
  <c r="L90" i="1"/>
  <c r="L88" i="1"/>
  <c r="L87" i="1"/>
  <c r="L86" i="1"/>
  <c r="L85" i="1"/>
  <c r="L82" i="1"/>
  <c r="L81" i="1"/>
  <c r="L79" i="1"/>
  <c r="L78" i="1"/>
  <c r="L74" i="1"/>
  <c r="L73" i="1"/>
  <c r="L72" i="1"/>
  <c r="L71" i="1"/>
  <c r="L70" i="1"/>
  <c r="L68" i="1"/>
  <c r="L66" i="1"/>
  <c r="L65" i="1"/>
  <c r="L64" i="1"/>
  <c r="L63" i="1"/>
  <c r="L62" i="1"/>
  <c r="L61" i="1"/>
  <c r="L59" i="1"/>
  <c r="L57" i="1"/>
  <c r="L56" i="1"/>
  <c r="L44" i="1"/>
  <c r="L40" i="1"/>
  <c r="C40" i="1" s="1"/>
  <c r="L39" i="1"/>
  <c r="C39" i="1" s="1"/>
  <c r="L38" i="1"/>
  <c r="C38" i="1" s="1"/>
  <c r="L37" i="1"/>
  <c r="C37" i="1" s="1"/>
  <c r="L35" i="1"/>
  <c r="C35" i="1" s="1"/>
  <c r="L34" i="1"/>
  <c r="C34" i="1" s="1"/>
  <c r="L32" i="1"/>
  <c r="L30" i="1"/>
  <c r="C30" i="1" s="1"/>
  <c r="L29" i="1"/>
  <c r="C29" i="1" s="1"/>
  <c r="L28" i="1"/>
  <c r="C28" i="1" s="1"/>
  <c r="L23" i="1"/>
  <c r="L22" i="1"/>
  <c r="K290" i="1"/>
  <c r="K283" i="1"/>
  <c r="L281" i="1"/>
  <c r="K281" i="1"/>
  <c r="K276" i="1"/>
  <c r="K272" i="1"/>
  <c r="K264" i="1"/>
  <c r="K260" i="1"/>
  <c r="K252" i="1"/>
  <c r="K251" i="1" s="1"/>
  <c r="K246" i="1"/>
  <c r="K238" i="1"/>
  <c r="K235" i="1"/>
  <c r="K233" i="1"/>
  <c r="K227" i="1"/>
  <c r="K216" i="1"/>
  <c r="K205" i="1"/>
  <c r="K198" i="1"/>
  <c r="K196" i="1" s="1"/>
  <c r="K192" i="1"/>
  <c r="K191" i="1" s="1"/>
  <c r="K188" i="1"/>
  <c r="K184" i="1"/>
  <c r="K179" i="1"/>
  <c r="K175" i="1"/>
  <c r="K166" i="1"/>
  <c r="K165" i="1" s="1"/>
  <c r="K160" i="1"/>
  <c r="K151" i="1"/>
  <c r="K144" i="1"/>
  <c r="K141" i="1"/>
  <c r="K136" i="1"/>
  <c r="K131" i="1"/>
  <c r="K128" i="1"/>
  <c r="K122" i="1"/>
  <c r="K116" i="1"/>
  <c r="K112" i="1"/>
  <c r="K103" i="1"/>
  <c r="K95" i="1"/>
  <c r="K89" i="1"/>
  <c r="K84" i="1"/>
  <c r="K80" i="1"/>
  <c r="K77" i="1"/>
  <c r="K69" i="1"/>
  <c r="K67" i="1" s="1"/>
  <c r="K58" i="1"/>
  <c r="K55" i="1"/>
  <c r="K43" i="1"/>
  <c r="K36" i="1"/>
  <c r="K33" i="1"/>
  <c r="K31" i="1"/>
  <c r="K27" i="1"/>
  <c r="K21" i="1"/>
  <c r="I298" i="1"/>
  <c r="I297" i="1"/>
  <c r="I296" i="1"/>
  <c r="I295" i="1"/>
  <c r="I294" i="1"/>
  <c r="I293" i="1"/>
  <c r="I292" i="1"/>
  <c r="I291" i="1"/>
  <c r="I285" i="1"/>
  <c r="I284" i="1"/>
  <c r="I282" i="1"/>
  <c r="I281" i="1" s="1"/>
  <c r="I280" i="1"/>
  <c r="I279" i="1"/>
  <c r="I278" i="1"/>
  <c r="I277" i="1"/>
  <c r="I275" i="1"/>
  <c r="I274" i="1"/>
  <c r="I273" i="1"/>
  <c r="I271" i="1"/>
  <c r="I268" i="1"/>
  <c r="I267" i="1"/>
  <c r="I266" i="1"/>
  <c r="I265" i="1"/>
  <c r="I263" i="1"/>
  <c r="I262" i="1"/>
  <c r="I261" i="1"/>
  <c r="I258" i="1"/>
  <c r="I257" i="1"/>
  <c r="I256" i="1"/>
  <c r="I255" i="1"/>
  <c r="I254" i="1"/>
  <c r="I253" i="1"/>
  <c r="I250" i="1"/>
  <c r="I249" i="1"/>
  <c r="I248" i="1"/>
  <c r="I247" i="1"/>
  <c r="I245" i="1"/>
  <c r="I244" i="1"/>
  <c r="I243" i="1"/>
  <c r="I242" i="1"/>
  <c r="I241" i="1"/>
  <c r="I240" i="1"/>
  <c r="I239" i="1"/>
  <c r="I237" i="1"/>
  <c r="I236" i="1"/>
  <c r="I234" i="1"/>
  <c r="I233" i="1" s="1"/>
  <c r="I232" i="1"/>
  <c r="I229" i="1"/>
  <c r="I228" i="1"/>
  <c r="I227" i="1" s="1"/>
  <c r="I226" i="1"/>
  <c r="I225" i="1"/>
  <c r="I224" i="1"/>
  <c r="I223" i="1"/>
  <c r="I222" i="1"/>
  <c r="I221" i="1"/>
  <c r="I220" i="1"/>
  <c r="I219" i="1"/>
  <c r="I218" i="1"/>
  <c r="I217" i="1"/>
  <c r="I215" i="1"/>
  <c r="I214" i="1"/>
  <c r="I213" i="1"/>
  <c r="I212" i="1"/>
  <c r="I211" i="1"/>
  <c r="I210" i="1"/>
  <c r="I209" i="1"/>
  <c r="I208" i="1"/>
  <c r="I207" i="1"/>
  <c r="I206" i="1"/>
  <c r="I203" i="1"/>
  <c r="I202" i="1"/>
  <c r="I201" i="1"/>
  <c r="I200" i="1"/>
  <c r="I199" i="1"/>
  <c r="I197" i="1"/>
  <c r="I193" i="1"/>
  <c r="I192" i="1" s="1"/>
  <c r="I191" i="1" s="1"/>
  <c r="I190" i="1"/>
  <c r="I189" i="1"/>
  <c r="I186" i="1"/>
  <c r="I185" i="1"/>
  <c r="I183" i="1"/>
  <c r="I182" i="1"/>
  <c r="I181" i="1"/>
  <c r="I180" i="1"/>
  <c r="I178" i="1"/>
  <c r="I177" i="1"/>
  <c r="I176" i="1"/>
  <c r="I172" i="1"/>
  <c r="I171" i="1"/>
  <c r="I170" i="1"/>
  <c r="I169" i="1"/>
  <c r="I168" i="1"/>
  <c r="I167" i="1"/>
  <c r="I164" i="1"/>
  <c r="I163" i="1"/>
  <c r="I162" i="1"/>
  <c r="I161" i="1"/>
  <c r="I159" i="1"/>
  <c r="I158" i="1"/>
  <c r="I157" i="1"/>
  <c r="I156" i="1"/>
  <c r="I155" i="1"/>
  <c r="I154" i="1"/>
  <c r="I153" i="1"/>
  <c r="I152" i="1"/>
  <c r="I150" i="1"/>
  <c r="I149" i="1"/>
  <c r="I148" i="1"/>
  <c r="I147" i="1"/>
  <c r="I146" i="1"/>
  <c r="I145" i="1"/>
  <c r="I143" i="1"/>
  <c r="I142" i="1"/>
  <c r="I140" i="1"/>
  <c r="I139" i="1"/>
  <c r="I138" i="1"/>
  <c r="I137" i="1"/>
  <c r="I135" i="1"/>
  <c r="I134" i="1"/>
  <c r="I133" i="1"/>
  <c r="I132" i="1"/>
  <c r="I129" i="1"/>
  <c r="I128" i="1" s="1"/>
  <c r="I127" i="1"/>
  <c r="I126" i="1"/>
  <c r="I125" i="1"/>
  <c r="I124" i="1"/>
  <c r="I123" i="1"/>
  <c r="I121" i="1"/>
  <c r="I120" i="1"/>
  <c r="I119" i="1"/>
  <c r="I118" i="1"/>
  <c r="I117" i="1"/>
  <c r="I115" i="1"/>
  <c r="I114" i="1"/>
  <c r="I113" i="1"/>
  <c r="I111" i="1"/>
  <c r="I110" i="1"/>
  <c r="I109" i="1"/>
  <c r="I108" i="1"/>
  <c r="I107" i="1"/>
  <c r="I106" i="1"/>
  <c r="I105" i="1"/>
  <c r="I104" i="1"/>
  <c r="I102" i="1"/>
  <c r="I101" i="1"/>
  <c r="I100" i="1"/>
  <c r="I99" i="1"/>
  <c r="I98" i="1"/>
  <c r="I97" i="1"/>
  <c r="I96" i="1"/>
  <c r="I94" i="1"/>
  <c r="I93" i="1"/>
  <c r="I92" i="1"/>
  <c r="I91" i="1"/>
  <c r="I90" i="1"/>
  <c r="I88" i="1"/>
  <c r="I87" i="1"/>
  <c r="I86" i="1"/>
  <c r="I85" i="1"/>
  <c r="I82" i="1"/>
  <c r="I81" i="1"/>
  <c r="I79" i="1"/>
  <c r="I78" i="1"/>
  <c r="I74" i="1"/>
  <c r="I73" i="1"/>
  <c r="I72" i="1"/>
  <c r="I71" i="1"/>
  <c r="I70" i="1"/>
  <c r="I68" i="1"/>
  <c r="I66" i="1"/>
  <c r="I65" i="1"/>
  <c r="I64" i="1"/>
  <c r="I63" i="1"/>
  <c r="I62" i="1"/>
  <c r="I61" i="1"/>
  <c r="I60" i="1"/>
  <c r="I59" i="1"/>
  <c r="I57" i="1"/>
  <c r="I56" i="1"/>
  <c r="I44" i="1"/>
  <c r="I43" i="1" s="1"/>
  <c r="I24" i="1"/>
  <c r="I22" i="1"/>
  <c r="I21" i="1" s="1"/>
  <c r="H290" i="1"/>
  <c r="H283" i="1"/>
  <c r="H281" i="1"/>
  <c r="H276" i="1"/>
  <c r="H272" i="1"/>
  <c r="H264" i="1"/>
  <c r="H260" i="1"/>
  <c r="H252" i="1"/>
  <c r="H251" i="1" s="1"/>
  <c r="H246" i="1"/>
  <c r="H238" i="1"/>
  <c r="H235" i="1"/>
  <c r="H233" i="1"/>
  <c r="H227" i="1"/>
  <c r="H216" i="1"/>
  <c r="H205" i="1"/>
  <c r="H198" i="1"/>
  <c r="H196" i="1" s="1"/>
  <c r="H192" i="1"/>
  <c r="H191" i="1" s="1"/>
  <c r="H188" i="1"/>
  <c r="H184" i="1"/>
  <c r="H179" i="1"/>
  <c r="H175" i="1"/>
  <c r="H166" i="1"/>
  <c r="H165" i="1" s="1"/>
  <c r="H160" i="1"/>
  <c r="H151" i="1"/>
  <c r="H144" i="1"/>
  <c r="H141" i="1"/>
  <c r="H136" i="1"/>
  <c r="H131" i="1"/>
  <c r="H128" i="1"/>
  <c r="H122" i="1"/>
  <c r="H116" i="1"/>
  <c r="H112" i="1"/>
  <c r="H103" i="1"/>
  <c r="H95" i="1"/>
  <c r="H89" i="1"/>
  <c r="H84" i="1"/>
  <c r="H80" i="1"/>
  <c r="H77" i="1"/>
  <c r="H69" i="1"/>
  <c r="H67" i="1" s="1"/>
  <c r="H58" i="1"/>
  <c r="H55" i="1"/>
  <c r="H43" i="1"/>
  <c r="H21" i="1"/>
  <c r="F298" i="1"/>
  <c r="C298" i="1" s="1"/>
  <c r="F297" i="1"/>
  <c r="F296" i="1"/>
  <c r="C296" i="1" s="1"/>
  <c r="F295" i="1"/>
  <c r="C295" i="1" s="1"/>
  <c r="F294" i="1"/>
  <c r="C294" i="1" s="1"/>
  <c r="F293" i="1"/>
  <c r="F292" i="1"/>
  <c r="C292" i="1" s="1"/>
  <c r="F291" i="1"/>
  <c r="C291" i="1" s="1"/>
  <c r="F285" i="1"/>
  <c r="C285" i="1" s="1"/>
  <c r="F284" i="1"/>
  <c r="F282" i="1"/>
  <c r="F280" i="1"/>
  <c r="C280" i="1" s="1"/>
  <c r="F279" i="1"/>
  <c r="C279" i="1" s="1"/>
  <c r="F278" i="1"/>
  <c r="F277" i="1"/>
  <c r="C277" i="1" s="1"/>
  <c r="F275" i="1"/>
  <c r="C275" i="1" s="1"/>
  <c r="F274" i="1"/>
  <c r="C274" i="1" s="1"/>
  <c r="F273" i="1"/>
  <c r="F271" i="1"/>
  <c r="C271" i="1" s="1"/>
  <c r="F268" i="1"/>
  <c r="C268" i="1" s="1"/>
  <c r="F267" i="1"/>
  <c r="C267" i="1" s="1"/>
  <c r="F266" i="1"/>
  <c r="F265" i="1"/>
  <c r="C265" i="1" s="1"/>
  <c r="F263" i="1"/>
  <c r="C263" i="1" s="1"/>
  <c r="F262" i="1"/>
  <c r="C262" i="1" s="1"/>
  <c r="F261" i="1"/>
  <c r="F258" i="1"/>
  <c r="C258" i="1" s="1"/>
  <c r="F257" i="1"/>
  <c r="C257" i="1" s="1"/>
  <c r="F256" i="1"/>
  <c r="C256" i="1" s="1"/>
  <c r="F255" i="1"/>
  <c r="F254" i="1"/>
  <c r="C254" i="1" s="1"/>
  <c r="F253" i="1"/>
  <c r="C253" i="1" s="1"/>
  <c r="F250" i="1"/>
  <c r="C250" i="1" s="1"/>
  <c r="F249" i="1"/>
  <c r="F248" i="1"/>
  <c r="C248" i="1" s="1"/>
  <c r="F247" i="1"/>
  <c r="C247" i="1" s="1"/>
  <c r="F245" i="1"/>
  <c r="C245" i="1" s="1"/>
  <c r="F244" i="1"/>
  <c r="F243" i="1"/>
  <c r="C243" i="1" s="1"/>
  <c r="F242" i="1"/>
  <c r="C242" i="1" s="1"/>
  <c r="F241" i="1"/>
  <c r="C241" i="1" s="1"/>
  <c r="F240" i="1"/>
  <c r="F239" i="1"/>
  <c r="C239" i="1" s="1"/>
  <c r="F237" i="1"/>
  <c r="C237" i="1" s="1"/>
  <c r="F236" i="1"/>
  <c r="C236" i="1" s="1"/>
  <c r="F234" i="1"/>
  <c r="F232" i="1"/>
  <c r="C232" i="1" s="1"/>
  <c r="F229" i="1"/>
  <c r="C229" i="1" s="1"/>
  <c r="F228" i="1"/>
  <c r="F226" i="1"/>
  <c r="F225" i="1"/>
  <c r="C225" i="1" s="1"/>
  <c r="F224" i="1"/>
  <c r="F223" i="1"/>
  <c r="C223" i="1" s="1"/>
  <c r="F222" i="1"/>
  <c r="F221" i="1"/>
  <c r="C221" i="1" s="1"/>
  <c r="F220" i="1"/>
  <c r="C220" i="1" s="1"/>
  <c r="F219" i="1"/>
  <c r="C219" i="1" s="1"/>
  <c r="F218" i="1"/>
  <c r="F217" i="1"/>
  <c r="C217" i="1" s="1"/>
  <c r="F215" i="1"/>
  <c r="C215" i="1" s="1"/>
  <c r="F214" i="1"/>
  <c r="C214" i="1" s="1"/>
  <c r="F213" i="1"/>
  <c r="F212" i="1"/>
  <c r="C212" i="1" s="1"/>
  <c r="F211" i="1"/>
  <c r="C211" i="1" s="1"/>
  <c r="F210" i="1"/>
  <c r="C210" i="1" s="1"/>
  <c r="F209" i="1"/>
  <c r="F208" i="1"/>
  <c r="C208" i="1" s="1"/>
  <c r="F207" i="1"/>
  <c r="C207" i="1" s="1"/>
  <c r="F206" i="1"/>
  <c r="C206" i="1" s="1"/>
  <c r="F203" i="1"/>
  <c r="F202" i="1"/>
  <c r="C202" i="1" s="1"/>
  <c r="F201" i="1"/>
  <c r="C201" i="1" s="1"/>
  <c r="F200" i="1"/>
  <c r="C200" i="1" s="1"/>
  <c r="F199" i="1"/>
  <c r="F197" i="1"/>
  <c r="C197" i="1" s="1"/>
  <c r="F193" i="1"/>
  <c r="F190" i="1"/>
  <c r="C190" i="1" s="1"/>
  <c r="F189" i="1"/>
  <c r="F186" i="1"/>
  <c r="C186" i="1" s="1"/>
  <c r="F185" i="1"/>
  <c r="C185" i="1" s="1"/>
  <c r="F183" i="1"/>
  <c r="C183" i="1" s="1"/>
  <c r="F182" i="1"/>
  <c r="F181" i="1"/>
  <c r="C181" i="1" s="1"/>
  <c r="F180" i="1"/>
  <c r="C180" i="1" s="1"/>
  <c r="F178" i="1"/>
  <c r="C178" i="1" s="1"/>
  <c r="F177" i="1"/>
  <c r="F176" i="1"/>
  <c r="C176" i="1" s="1"/>
  <c r="F172" i="1"/>
  <c r="C172" i="1" s="1"/>
  <c r="F171" i="1"/>
  <c r="C171" i="1" s="1"/>
  <c r="F170" i="1"/>
  <c r="F169" i="1"/>
  <c r="C169" i="1" s="1"/>
  <c r="F168" i="1"/>
  <c r="C168" i="1" s="1"/>
  <c r="F167" i="1"/>
  <c r="C167" i="1" s="1"/>
  <c r="F164" i="1"/>
  <c r="F163" i="1"/>
  <c r="C163" i="1" s="1"/>
  <c r="F162" i="1"/>
  <c r="C162" i="1" s="1"/>
  <c r="F161" i="1"/>
  <c r="C161" i="1" s="1"/>
  <c r="F159" i="1"/>
  <c r="F158" i="1"/>
  <c r="C158" i="1" s="1"/>
  <c r="F157" i="1"/>
  <c r="C157" i="1" s="1"/>
  <c r="F156" i="1"/>
  <c r="C156" i="1" s="1"/>
  <c r="F155" i="1"/>
  <c r="F154" i="1"/>
  <c r="F153" i="1"/>
  <c r="C153" i="1" s="1"/>
  <c r="F152" i="1"/>
  <c r="C152" i="1" s="1"/>
  <c r="F150" i="1"/>
  <c r="F149" i="1"/>
  <c r="C149" i="1" s="1"/>
  <c r="F148" i="1"/>
  <c r="C148" i="1" s="1"/>
  <c r="F147" i="1"/>
  <c r="C147" i="1" s="1"/>
  <c r="F146" i="1"/>
  <c r="F145" i="1"/>
  <c r="C145" i="1" s="1"/>
  <c r="F143" i="1"/>
  <c r="C143" i="1" s="1"/>
  <c r="F142" i="1"/>
  <c r="C142" i="1" s="1"/>
  <c r="F140" i="1"/>
  <c r="F139" i="1"/>
  <c r="C139" i="1" s="1"/>
  <c r="F138" i="1"/>
  <c r="C138" i="1" s="1"/>
  <c r="F137" i="1"/>
  <c r="C137" i="1" s="1"/>
  <c r="F135" i="1"/>
  <c r="F134" i="1"/>
  <c r="C134" i="1" s="1"/>
  <c r="F133" i="1"/>
  <c r="C133" i="1" s="1"/>
  <c r="F132" i="1"/>
  <c r="C132" i="1" s="1"/>
  <c r="F129" i="1"/>
  <c r="F127" i="1"/>
  <c r="C127" i="1" s="1"/>
  <c r="F126" i="1"/>
  <c r="C126" i="1" s="1"/>
  <c r="F125" i="1"/>
  <c r="C125" i="1" s="1"/>
  <c r="F124" i="1"/>
  <c r="F123" i="1"/>
  <c r="C123" i="1" s="1"/>
  <c r="F121" i="1"/>
  <c r="C121" i="1" s="1"/>
  <c r="F120" i="1"/>
  <c r="C120" i="1" s="1"/>
  <c r="F119" i="1"/>
  <c r="F118" i="1"/>
  <c r="F117" i="1"/>
  <c r="C117" i="1" s="1"/>
  <c r="F115" i="1"/>
  <c r="C115" i="1" s="1"/>
  <c r="F114" i="1"/>
  <c r="F113" i="1"/>
  <c r="C113" i="1" s="1"/>
  <c r="F111" i="1"/>
  <c r="C111" i="1" s="1"/>
  <c r="F110" i="1"/>
  <c r="C110" i="1" s="1"/>
  <c r="F109" i="1"/>
  <c r="F108" i="1"/>
  <c r="C108" i="1" s="1"/>
  <c r="F107" i="1"/>
  <c r="C107" i="1" s="1"/>
  <c r="F106" i="1"/>
  <c r="C106" i="1" s="1"/>
  <c r="F105" i="1"/>
  <c r="F104" i="1"/>
  <c r="C104" i="1" s="1"/>
  <c r="F102" i="1"/>
  <c r="C102" i="1" s="1"/>
  <c r="F101" i="1"/>
  <c r="C101" i="1" s="1"/>
  <c r="F100" i="1"/>
  <c r="F99" i="1"/>
  <c r="C99" i="1" s="1"/>
  <c r="F98" i="1"/>
  <c r="C98" i="1" s="1"/>
  <c r="F97" i="1"/>
  <c r="C97" i="1" s="1"/>
  <c r="F96" i="1"/>
  <c r="F94" i="1"/>
  <c r="C94" i="1" s="1"/>
  <c r="F93" i="1"/>
  <c r="C93" i="1" s="1"/>
  <c r="F92" i="1"/>
  <c r="C92" i="1" s="1"/>
  <c r="F91" i="1"/>
  <c r="F90" i="1"/>
  <c r="C90" i="1" s="1"/>
  <c r="F88" i="1"/>
  <c r="C88" i="1" s="1"/>
  <c r="F87" i="1"/>
  <c r="C87" i="1" s="1"/>
  <c r="F86" i="1"/>
  <c r="F85" i="1"/>
  <c r="C85" i="1" s="1"/>
  <c r="F82" i="1"/>
  <c r="C82" i="1" s="1"/>
  <c r="F81" i="1"/>
  <c r="C81" i="1" s="1"/>
  <c r="F79" i="1"/>
  <c r="F78" i="1"/>
  <c r="C78" i="1" s="1"/>
  <c r="F74" i="1"/>
  <c r="C74" i="1" s="1"/>
  <c r="F73" i="1"/>
  <c r="C73" i="1" s="1"/>
  <c r="F72" i="1"/>
  <c r="F71" i="1"/>
  <c r="C71" i="1" s="1"/>
  <c r="F70" i="1"/>
  <c r="F68" i="1"/>
  <c r="C68" i="1" s="1"/>
  <c r="F66" i="1"/>
  <c r="F65" i="1"/>
  <c r="C65" i="1" s="1"/>
  <c r="F64" i="1"/>
  <c r="C64" i="1" s="1"/>
  <c r="F63" i="1"/>
  <c r="C63" i="1" s="1"/>
  <c r="F62" i="1"/>
  <c r="F61" i="1"/>
  <c r="C61" i="1" s="1"/>
  <c r="F60" i="1"/>
  <c r="C60" i="1" s="1"/>
  <c r="F59" i="1"/>
  <c r="C59" i="1" s="1"/>
  <c r="F57" i="1"/>
  <c r="F56" i="1"/>
  <c r="C56" i="1" s="1"/>
  <c r="F44" i="1"/>
  <c r="F43" i="1" s="1"/>
  <c r="F42" i="1"/>
  <c r="F25" i="1"/>
  <c r="C25" i="1" s="1"/>
  <c r="F24" i="1"/>
  <c r="F23" i="1"/>
  <c r="F22" i="1"/>
  <c r="C22" i="1" s="1"/>
  <c r="E290" i="1"/>
  <c r="E283" i="1"/>
  <c r="E281" i="1"/>
  <c r="E276" i="1"/>
  <c r="E272" i="1"/>
  <c r="E264" i="1"/>
  <c r="E260" i="1"/>
  <c r="E252" i="1"/>
  <c r="E251" i="1" s="1"/>
  <c r="E246" i="1"/>
  <c r="E238" i="1"/>
  <c r="E235" i="1"/>
  <c r="E233" i="1"/>
  <c r="E227" i="1"/>
  <c r="E216" i="1"/>
  <c r="E205" i="1"/>
  <c r="E198" i="1"/>
  <c r="E196" i="1" s="1"/>
  <c r="E192" i="1"/>
  <c r="E191" i="1" s="1"/>
  <c r="E188" i="1"/>
  <c r="E184" i="1"/>
  <c r="E179" i="1"/>
  <c r="E175" i="1"/>
  <c r="E166" i="1"/>
  <c r="E165" i="1" s="1"/>
  <c r="E160" i="1"/>
  <c r="E151" i="1"/>
  <c r="E144" i="1"/>
  <c r="E141" i="1"/>
  <c r="E136" i="1"/>
  <c r="E131" i="1"/>
  <c r="F128" i="1"/>
  <c r="E128" i="1"/>
  <c r="E122" i="1"/>
  <c r="E116" i="1"/>
  <c r="E112" i="1"/>
  <c r="E103" i="1"/>
  <c r="E95" i="1"/>
  <c r="E89" i="1"/>
  <c r="E84" i="1"/>
  <c r="E80" i="1"/>
  <c r="E77" i="1"/>
  <c r="E69" i="1"/>
  <c r="E67" i="1" s="1"/>
  <c r="E58" i="1"/>
  <c r="E55" i="1"/>
  <c r="E43" i="1"/>
  <c r="E41" i="1"/>
  <c r="E21" i="1"/>
  <c r="F41" i="1" l="1"/>
  <c r="C41" i="1" s="1"/>
  <c r="C42" i="1"/>
  <c r="F227" i="1"/>
  <c r="C227" i="1" s="1"/>
  <c r="C228" i="1"/>
  <c r="F192" i="1"/>
  <c r="C193" i="1"/>
  <c r="C224" i="1"/>
  <c r="F281" i="1"/>
  <c r="C281" i="1" s="1"/>
  <c r="C282" i="1"/>
  <c r="C44" i="1"/>
  <c r="C154" i="1"/>
  <c r="C128" i="1"/>
  <c r="C62" i="1"/>
  <c r="C66" i="1"/>
  <c r="C72" i="1"/>
  <c r="C79" i="1"/>
  <c r="C86" i="1"/>
  <c r="C91" i="1"/>
  <c r="C96" i="1"/>
  <c r="C100" i="1"/>
  <c r="C105" i="1"/>
  <c r="C109" i="1"/>
  <c r="C114" i="1"/>
  <c r="C119" i="1"/>
  <c r="C124" i="1"/>
  <c r="C129" i="1"/>
  <c r="C135" i="1"/>
  <c r="C140" i="1"/>
  <c r="C146" i="1"/>
  <c r="C150" i="1"/>
  <c r="C155" i="1"/>
  <c r="C164" i="1"/>
  <c r="C170" i="1"/>
  <c r="C177" i="1"/>
  <c r="C182" i="1"/>
  <c r="C189" i="1"/>
  <c r="C199" i="1"/>
  <c r="C203" i="1"/>
  <c r="C209" i="1"/>
  <c r="C213" i="1"/>
  <c r="C222" i="1"/>
  <c r="C226" i="1"/>
  <c r="F233" i="1"/>
  <c r="C233" i="1" s="1"/>
  <c r="C234" i="1"/>
  <c r="C240" i="1"/>
  <c r="C244" i="1"/>
  <c r="C249" i="1"/>
  <c r="C255" i="1"/>
  <c r="C261" i="1"/>
  <c r="C266" i="1"/>
  <c r="C273" i="1"/>
  <c r="C278" i="1"/>
  <c r="C284" i="1"/>
  <c r="C293" i="1"/>
  <c r="C297" i="1"/>
  <c r="C23" i="1"/>
  <c r="L31" i="1"/>
  <c r="C31" i="1" s="1"/>
  <c r="C32" i="1"/>
  <c r="O289" i="1"/>
  <c r="O270" i="1"/>
  <c r="O269" i="1" s="1"/>
  <c r="C218" i="1"/>
  <c r="C24" i="1"/>
  <c r="C159" i="1"/>
  <c r="C57" i="1"/>
  <c r="C118" i="1"/>
  <c r="C70" i="1"/>
  <c r="L43" i="1"/>
  <c r="C43" i="1" s="1"/>
  <c r="N174" i="1"/>
  <c r="N173" i="1" s="1"/>
  <c r="N204" i="1"/>
  <c r="L141" i="1"/>
  <c r="O130" i="1"/>
  <c r="N54" i="1"/>
  <c r="N53" i="1" s="1"/>
  <c r="N76" i="1"/>
  <c r="N130" i="1"/>
  <c r="O231" i="1"/>
  <c r="O174" i="1"/>
  <c r="O173" i="1" s="1"/>
  <c r="N270" i="1"/>
  <c r="N269" i="1" s="1"/>
  <c r="N187" i="1"/>
  <c r="K259" i="1"/>
  <c r="N20" i="1"/>
  <c r="N195" i="1"/>
  <c r="N259" i="1"/>
  <c r="H20" i="1"/>
  <c r="H204" i="1"/>
  <c r="H195" i="1" s="1"/>
  <c r="K26" i="1"/>
  <c r="K20" i="1" s="1"/>
  <c r="L55" i="1"/>
  <c r="L84" i="1"/>
  <c r="L216" i="1"/>
  <c r="L260" i="1"/>
  <c r="O83" i="1"/>
  <c r="O259" i="1"/>
  <c r="O204" i="1"/>
  <c r="O195" i="1" s="1"/>
  <c r="O20" i="1"/>
  <c r="H76" i="1"/>
  <c r="I112" i="1"/>
  <c r="I175" i="1"/>
  <c r="I276" i="1"/>
  <c r="K270" i="1"/>
  <c r="K269" i="1" s="1"/>
  <c r="L33" i="1"/>
  <c r="C33" i="1" s="1"/>
  <c r="L80" i="1"/>
  <c r="L95" i="1"/>
  <c r="L131" i="1"/>
  <c r="L160" i="1"/>
  <c r="L188" i="1"/>
  <c r="L187" i="1" s="1"/>
  <c r="L198" i="1"/>
  <c r="L196" i="1" s="1"/>
  <c r="L235" i="1"/>
  <c r="L272" i="1"/>
  <c r="L283" i="1"/>
  <c r="O288" i="1"/>
  <c r="O54" i="1"/>
  <c r="O53" i="1" s="1"/>
  <c r="O76" i="1"/>
  <c r="N83" i="1"/>
  <c r="N231" i="1"/>
  <c r="I188" i="1"/>
  <c r="I187" i="1" s="1"/>
  <c r="I283" i="1"/>
  <c r="I289" i="1" s="1"/>
  <c r="L27" i="1"/>
  <c r="C27" i="1" s="1"/>
  <c r="L69" i="1"/>
  <c r="L67" i="1" s="1"/>
  <c r="L77" i="1"/>
  <c r="L112" i="1"/>
  <c r="L122" i="1"/>
  <c r="L151" i="1"/>
  <c r="L166" i="1"/>
  <c r="L165" i="1" s="1"/>
  <c r="L179" i="1"/>
  <c r="L184" i="1"/>
  <c r="L238" i="1"/>
  <c r="L246" i="1"/>
  <c r="L252" i="1"/>
  <c r="L251" i="1" s="1"/>
  <c r="L290" i="1"/>
  <c r="O187" i="1"/>
  <c r="O230" i="1"/>
  <c r="N289" i="1"/>
  <c r="N288" i="1" s="1"/>
  <c r="I55" i="1"/>
  <c r="I77" i="1"/>
  <c r="I198" i="1"/>
  <c r="I196" i="1" s="1"/>
  <c r="I216" i="1"/>
  <c r="I272" i="1"/>
  <c r="I270" i="1" s="1"/>
  <c r="I269" i="1" s="1"/>
  <c r="K54" i="1"/>
  <c r="K53" i="1" s="1"/>
  <c r="K76" i="1"/>
  <c r="L36" i="1"/>
  <c r="C36" i="1" s="1"/>
  <c r="K130" i="1"/>
  <c r="K187" i="1"/>
  <c r="L89" i="1"/>
  <c r="L103" i="1"/>
  <c r="L116" i="1"/>
  <c r="L136" i="1"/>
  <c r="L144" i="1"/>
  <c r="L175" i="1"/>
  <c r="L174" i="1" s="1"/>
  <c r="L205" i="1"/>
  <c r="L264" i="1"/>
  <c r="L276" i="1"/>
  <c r="F188" i="1"/>
  <c r="I80" i="1"/>
  <c r="I136" i="1"/>
  <c r="I141" i="1"/>
  <c r="I160" i="1"/>
  <c r="I184" i="1"/>
  <c r="I235" i="1"/>
  <c r="K174" i="1"/>
  <c r="K173" i="1" s="1"/>
  <c r="K204" i="1"/>
  <c r="K195" i="1" s="1"/>
  <c r="L58" i="1"/>
  <c r="L21" i="1"/>
  <c r="K83" i="1"/>
  <c r="K231" i="1"/>
  <c r="F112" i="1"/>
  <c r="F252" i="1"/>
  <c r="I58" i="1"/>
  <c r="I69" i="1"/>
  <c r="I67" i="1" s="1"/>
  <c r="I84" i="1"/>
  <c r="I95" i="1"/>
  <c r="I116" i="1"/>
  <c r="I122" i="1"/>
  <c r="I131" i="1"/>
  <c r="I151" i="1"/>
  <c r="I166" i="1"/>
  <c r="I165" i="1" s="1"/>
  <c r="I179" i="1"/>
  <c r="I205" i="1"/>
  <c r="I238" i="1"/>
  <c r="I246" i="1"/>
  <c r="I252" i="1"/>
  <c r="I251" i="1" s="1"/>
  <c r="I260" i="1"/>
  <c r="I264" i="1"/>
  <c r="I290" i="1"/>
  <c r="K289" i="1"/>
  <c r="K288" i="1" s="1"/>
  <c r="H174" i="1"/>
  <c r="H173" i="1" s="1"/>
  <c r="F55" i="1"/>
  <c r="F77" i="1"/>
  <c r="C77" i="1" s="1"/>
  <c r="F166" i="1"/>
  <c r="F175" i="1"/>
  <c r="F179" i="1"/>
  <c r="F198" i="1"/>
  <c r="F216" i="1"/>
  <c r="F238" i="1"/>
  <c r="F264" i="1"/>
  <c r="C264" i="1" s="1"/>
  <c r="F272" i="1"/>
  <c r="F276" i="1"/>
  <c r="F283" i="1"/>
  <c r="H54" i="1"/>
  <c r="H53" i="1" s="1"/>
  <c r="H83" i="1"/>
  <c r="I89" i="1"/>
  <c r="I103" i="1"/>
  <c r="I144" i="1"/>
  <c r="F80" i="1"/>
  <c r="F136" i="1"/>
  <c r="C136" i="1" s="1"/>
  <c r="F141" i="1"/>
  <c r="F160" i="1"/>
  <c r="F235" i="1"/>
  <c r="C235" i="1" s="1"/>
  <c r="H130" i="1"/>
  <c r="H231" i="1"/>
  <c r="E289" i="1"/>
  <c r="E288" i="1" s="1"/>
  <c r="E231" i="1"/>
  <c r="F58" i="1"/>
  <c r="F69" i="1"/>
  <c r="F84" i="1"/>
  <c r="F89" i="1"/>
  <c r="F95" i="1"/>
  <c r="C95" i="1" s="1"/>
  <c r="F103" i="1"/>
  <c r="F116" i="1"/>
  <c r="F122" i="1"/>
  <c r="F131" i="1"/>
  <c r="F144" i="1"/>
  <c r="C144" i="1" s="1"/>
  <c r="F151" i="1"/>
  <c r="C151" i="1" s="1"/>
  <c r="F184" i="1"/>
  <c r="F205" i="1"/>
  <c r="F246" i="1"/>
  <c r="F260" i="1"/>
  <c r="F290" i="1"/>
  <c r="I20" i="1"/>
  <c r="H259" i="1"/>
  <c r="H270" i="1"/>
  <c r="H269" i="1" s="1"/>
  <c r="H289" i="1"/>
  <c r="H288" i="1" s="1"/>
  <c r="H187" i="1"/>
  <c r="E174" i="1"/>
  <c r="E173" i="1" s="1"/>
  <c r="E204" i="1"/>
  <c r="E195" i="1" s="1"/>
  <c r="E130" i="1"/>
  <c r="E83" i="1"/>
  <c r="F21" i="1"/>
  <c r="E54" i="1"/>
  <c r="E53" i="1" s="1"/>
  <c r="E76" i="1"/>
  <c r="E187" i="1"/>
  <c r="E259" i="1"/>
  <c r="E270" i="1"/>
  <c r="E269" i="1" s="1"/>
  <c r="E20" i="1"/>
  <c r="D41" i="1"/>
  <c r="C246" i="1" l="1"/>
  <c r="C141" i="1"/>
  <c r="C276" i="1"/>
  <c r="N230" i="1"/>
  <c r="C131" i="1"/>
  <c r="C58" i="1"/>
  <c r="C216" i="1"/>
  <c r="C205" i="1"/>
  <c r="C290" i="1"/>
  <c r="C184" i="1"/>
  <c r="C272" i="1"/>
  <c r="C260" i="1"/>
  <c r="C89" i="1"/>
  <c r="C80" i="1"/>
  <c r="F196" i="1"/>
  <c r="C196" i="1" s="1"/>
  <c r="C198" i="1"/>
  <c r="F165" i="1"/>
  <c r="C165" i="1" s="1"/>
  <c r="C166" i="1"/>
  <c r="C160" i="1"/>
  <c r="C179" i="1"/>
  <c r="F251" i="1"/>
  <c r="C251" i="1" s="1"/>
  <c r="C252" i="1"/>
  <c r="C21" i="1"/>
  <c r="C188" i="1"/>
  <c r="C103" i="1"/>
  <c r="C283" i="1"/>
  <c r="C238" i="1"/>
  <c r="C175" i="1"/>
  <c r="C112" i="1"/>
  <c r="F191" i="1"/>
  <c r="C191" i="1" s="1"/>
  <c r="C192" i="1"/>
  <c r="F204" i="1"/>
  <c r="C55" i="1"/>
  <c r="C84" i="1"/>
  <c r="C122" i="1"/>
  <c r="C116" i="1"/>
  <c r="F67" i="1"/>
  <c r="C67" i="1" s="1"/>
  <c r="C69" i="1"/>
  <c r="L76" i="1"/>
  <c r="H75" i="1"/>
  <c r="H52" i="1" s="1"/>
  <c r="L231" i="1"/>
  <c r="F54" i="1"/>
  <c r="K230" i="1"/>
  <c r="K194" i="1" s="1"/>
  <c r="L54" i="1"/>
  <c r="L53" i="1" s="1"/>
  <c r="L204" i="1"/>
  <c r="L195" i="1" s="1"/>
  <c r="N75" i="1"/>
  <c r="N52" i="1" s="1"/>
  <c r="I231" i="1"/>
  <c r="I130" i="1"/>
  <c r="O75" i="1"/>
  <c r="O52" i="1" s="1"/>
  <c r="F289" i="1"/>
  <c r="F288" i="1" s="1"/>
  <c r="L173" i="1"/>
  <c r="F270" i="1"/>
  <c r="F76" i="1"/>
  <c r="I174" i="1"/>
  <c r="I173" i="1" s="1"/>
  <c r="L83" i="1"/>
  <c r="I288" i="1"/>
  <c r="I54" i="1"/>
  <c r="I53" i="1" s="1"/>
  <c r="L289" i="1"/>
  <c r="L259" i="1"/>
  <c r="I76" i="1"/>
  <c r="N194" i="1"/>
  <c r="L270" i="1"/>
  <c r="L269" i="1" s="1"/>
  <c r="L26" i="1"/>
  <c r="I204" i="1"/>
  <c r="I195" i="1" s="1"/>
  <c r="H230" i="1"/>
  <c r="I259" i="1"/>
  <c r="L130" i="1"/>
  <c r="O194" i="1"/>
  <c r="F231" i="1"/>
  <c r="K75" i="1"/>
  <c r="K52" i="1" s="1"/>
  <c r="F130" i="1"/>
  <c r="F174" i="1"/>
  <c r="E230" i="1"/>
  <c r="E194" i="1" s="1"/>
  <c r="F259" i="1"/>
  <c r="F83" i="1"/>
  <c r="I83" i="1"/>
  <c r="E75" i="1"/>
  <c r="E52" i="1" s="1"/>
  <c r="F20" i="1"/>
  <c r="J276" i="1"/>
  <c r="M276" i="1"/>
  <c r="G276" i="1"/>
  <c r="D276" i="1"/>
  <c r="F195" i="1" l="1"/>
  <c r="F187" i="1"/>
  <c r="C187" i="1" s="1"/>
  <c r="F173" i="1"/>
  <c r="C173" i="1" s="1"/>
  <c r="C174" i="1"/>
  <c r="C231" i="1"/>
  <c r="C76" i="1"/>
  <c r="C259" i="1"/>
  <c r="F269" i="1"/>
  <c r="C269" i="1" s="1"/>
  <c r="C270" i="1"/>
  <c r="C195" i="1"/>
  <c r="C204" i="1"/>
  <c r="C130" i="1"/>
  <c r="C83" i="1"/>
  <c r="F53" i="1"/>
  <c r="C53" i="1" s="1"/>
  <c r="C54" i="1"/>
  <c r="L20" i="1"/>
  <c r="C20" i="1" s="1"/>
  <c r="C26" i="1"/>
  <c r="L288" i="1"/>
  <c r="C288" i="1" s="1"/>
  <c r="C289" i="1"/>
  <c r="N51" i="1"/>
  <c r="N50" i="1" s="1"/>
  <c r="O286" i="1"/>
  <c r="N286" i="1"/>
  <c r="H286" i="1"/>
  <c r="H194" i="1"/>
  <c r="H51" i="1" s="1"/>
  <c r="H287" i="1" s="1"/>
  <c r="O51" i="1"/>
  <c r="O287" i="1" s="1"/>
  <c r="L230" i="1"/>
  <c r="L194" i="1" s="1"/>
  <c r="I230" i="1"/>
  <c r="I194" i="1" s="1"/>
  <c r="K286" i="1"/>
  <c r="E286" i="1"/>
  <c r="L75" i="1"/>
  <c r="L52" i="1" s="1"/>
  <c r="I75" i="1"/>
  <c r="F230" i="1"/>
  <c r="F75" i="1"/>
  <c r="K51" i="1"/>
  <c r="K50" i="1" s="1"/>
  <c r="E51" i="1"/>
  <c r="F194" i="1" l="1"/>
  <c r="C194" i="1" s="1"/>
  <c r="C230" i="1"/>
  <c r="C75" i="1"/>
  <c r="F52" i="1"/>
  <c r="O50" i="1"/>
  <c r="N287" i="1"/>
  <c r="L51" i="1"/>
  <c r="L50" i="1" s="1"/>
  <c r="F286" i="1"/>
  <c r="I286" i="1"/>
  <c r="I52" i="1"/>
  <c r="I51" i="1" s="1"/>
  <c r="I50" i="1" s="1"/>
  <c r="L286" i="1"/>
  <c r="H50" i="1"/>
  <c r="K287" i="1"/>
  <c r="E50" i="1"/>
  <c r="E287" i="1"/>
  <c r="F51" i="1" l="1"/>
  <c r="F287" i="1" s="1"/>
  <c r="C52" i="1"/>
  <c r="C286" i="1"/>
  <c r="L287" i="1"/>
  <c r="I287" i="1"/>
  <c r="M272" i="1"/>
  <c r="J272" i="1"/>
  <c r="G272" i="1"/>
  <c r="D272" i="1"/>
  <c r="C51" i="1" l="1"/>
  <c r="F50" i="1"/>
  <c r="C50" i="1" s="1"/>
  <c r="C287" i="1"/>
  <c r="M281" i="1"/>
  <c r="J281" i="1"/>
  <c r="G281" i="1"/>
  <c r="D281" i="1"/>
  <c r="M290" i="1" l="1"/>
  <c r="J290" i="1"/>
  <c r="G290" i="1"/>
  <c r="D290" i="1"/>
  <c r="M283" i="1"/>
  <c r="J283" i="1"/>
  <c r="G283" i="1"/>
  <c r="D283" i="1"/>
  <c r="M270" i="1"/>
  <c r="M269" i="1" s="1"/>
  <c r="M264" i="1"/>
  <c r="J264" i="1"/>
  <c r="G264" i="1"/>
  <c r="D264" i="1"/>
  <c r="M260" i="1"/>
  <c r="J260" i="1"/>
  <c r="G260" i="1"/>
  <c r="D260" i="1"/>
  <c r="M252" i="1"/>
  <c r="M251" i="1" s="1"/>
  <c r="J252" i="1"/>
  <c r="J251" i="1" s="1"/>
  <c r="G252" i="1"/>
  <c r="G251" i="1" s="1"/>
  <c r="D252" i="1"/>
  <c r="D251" i="1" s="1"/>
  <c r="M246" i="1"/>
  <c r="J246" i="1"/>
  <c r="G246" i="1"/>
  <c r="D246" i="1"/>
  <c r="M238" i="1"/>
  <c r="J238" i="1"/>
  <c r="G238" i="1"/>
  <c r="D238" i="1"/>
  <c r="M235" i="1"/>
  <c r="J235" i="1"/>
  <c r="G235" i="1"/>
  <c r="D235" i="1"/>
  <c r="M233" i="1"/>
  <c r="J233" i="1"/>
  <c r="G233" i="1"/>
  <c r="D233" i="1"/>
  <c r="M227" i="1"/>
  <c r="J227" i="1"/>
  <c r="G227" i="1"/>
  <c r="D227" i="1"/>
  <c r="M216" i="1"/>
  <c r="J216" i="1"/>
  <c r="G216" i="1"/>
  <c r="M205" i="1"/>
  <c r="J205" i="1"/>
  <c r="G205" i="1"/>
  <c r="D205" i="1"/>
  <c r="M198" i="1"/>
  <c r="M196" i="1" s="1"/>
  <c r="J198" i="1"/>
  <c r="G198" i="1"/>
  <c r="G196" i="1" s="1"/>
  <c r="D198" i="1"/>
  <c r="D196" i="1" s="1"/>
  <c r="M192" i="1"/>
  <c r="M191" i="1" s="1"/>
  <c r="J192" i="1"/>
  <c r="G192" i="1"/>
  <c r="G191" i="1" s="1"/>
  <c r="D192" i="1"/>
  <c r="D191" i="1" s="1"/>
  <c r="M188" i="1"/>
  <c r="J188" i="1"/>
  <c r="G188" i="1"/>
  <c r="D188" i="1"/>
  <c r="M184" i="1"/>
  <c r="J184" i="1"/>
  <c r="G184" i="1"/>
  <c r="D184" i="1"/>
  <c r="M179" i="1"/>
  <c r="J179" i="1"/>
  <c r="G179" i="1"/>
  <c r="D179" i="1"/>
  <c r="M175" i="1"/>
  <c r="J175" i="1"/>
  <c r="G175" i="1"/>
  <c r="D175" i="1"/>
  <c r="M166" i="1"/>
  <c r="M165" i="1" s="1"/>
  <c r="J166" i="1"/>
  <c r="J165" i="1" s="1"/>
  <c r="G166" i="1"/>
  <c r="G165" i="1" s="1"/>
  <c r="D166" i="1"/>
  <c r="D165" i="1" s="1"/>
  <c r="M160" i="1"/>
  <c r="J160" i="1"/>
  <c r="G160" i="1"/>
  <c r="D160" i="1"/>
  <c r="M151" i="1"/>
  <c r="J151" i="1"/>
  <c r="G151" i="1"/>
  <c r="D151" i="1"/>
  <c r="M144" i="1"/>
  <c r="J144" i="1"/>
  <c r="G144" i="1"/>
  <c r="D144" i="1"/>
  <c r="M141" i="1"/>
  <c r="J141" i="1"/>
  <c r="G141" i="1"/>
  <c r="D141" i="1"/>
  <c r="M136" i="1"/>
  <c r="J136" i="1"/>
  <c r="G136" i="1"/>
  <c r="D136" i="1"/>
  <c r="M131" i="1"/>
  <c r="J131" i="1"/>
  <c r="G131" i="1"/>
  <c r="D131" i="1"/>
  <c r="M128" i="1"/>
  <c r="J128" i="1"/>
  <c r="G128" i="1"/>
  <c r="D128" i="1"/>
  <c r="M122" i="1"/>
  <c r="J122" i="1"/>
  <c r="G122" i="1"/>
  <c r="D122" i="1"/>
  <c r="M116" i="1"/>
  <c r="J116" i="1"/>
  <c r="G116" i="1"/>
  <c r="D116" i="1"/>
  <c r="M112" i="1"/>
  <c r="J112" i="1"/>
  <c r="G112" i="1"/>
  <c r="D112" i="1"/>
  <c r="M103" i="1"/>
  <c r="J103" i="1"/>
  <c r="G103" i="1"/>
  <c r="D103" i="1"/>
  <c r="M95" i="1"/>
  <c r="J95" i="1"/>
  <c r="G95" i="1"/>
  <c r="D95" i="1"/>
  <c r="M89" i="1"/>
  <c r="J89" i="1"/>
  <c r="G89" i="1"/>
  <c r="D89" i="1"/>
  <c r="M84" i="1"/>
  <c r="J84" i="1"/>
  <c r="G84" i="1"/>
  <c r="D84" i="1"/>
  <c r="M80" i="1"/>
  <c r="J80" i="1"/>
  <c r="G80" i="1"/>
  <c r="D80" i="1"/>
  <c r="M77" i="1"/>
  <c r="J77" i="1"/>
  <c r="G77" i="1"/>
  <c r="D77" i="1"/>
  <c r="G69" i="1"/>
  <c r="G67" i="1" s="1"/>
  <c r="M69" i="1"/>
  <c r="M67" i="1" s="1"/>
  <c r="J69" i="1"/>
  <c r="J67" i="1" s="1"/>
  <c r="D69" i="1"/>
  <c r="D67" i="1" s="1"/>
  <c r="M58" i="1"/>
  <c r="J58" i="1"/>
  <c r="G58" i="1"/>
  <c r="D58" i="1"/>
  <c r="G55" i="1"/>
  <c r="M55" i="1"/>
  <c r="J55" i="1"/>
  <c r="D55" i="1"/>
  <c r="M45" i="1"/>
  <c r="J43" i="1"/>
  <c r="G43" i="1"/>
  <c r="D43" i="1"/>
  <c r="J36" i="1"/>
  <c r="J33" i="1"/>
  <c r="J31" i="1"/>
  <c r="J27" i="1"/>
  <c r="M21" i="1"/>
  <c r="J21" i="1"/>
  <c r="G21" i="1"/>
  <c r="D21" i="1"/>
  <c r="D76" i="1" l="1"/>
  <c r="D20" i="1"/>
  <c r="G76" i="1"/>
  <c r="J76" i="1"/>
  <c r="G130" i="1"/>
  <c r="J54" i="1"/>
  <c r="J53" i="1" s="1"/>
  <c r="M54" i="1"/>
  <c r="M53" i="1" s="1"/>
  <c r="D289" i="1"/>
  <c r="D288" i="1" s="1"/>
  <c r="D270" i="1"/>
  <c r="D269" i="1" s="1"/>
  <c r="D259" i="1"/>
  <c r="J204" i="1"/>
  <c r="G174" i="1"/>
  <c r="G173" i="1" s="1"/>
  <c r="M174" i="1"/>
  <c r="M173" i="1" s="1"/>
  <c r="J259" i="1"/>
  <c r="D54" i="1"/>
  <c r="D53" i="1" s="1"/>
  <c r="G259" i="1"/>
  <c r="J289" i="1"/>
  <c r="J288" i="1" s="1"/>
  <c r="J174" i="1"/>
  <c r="J173" i="1" s="1"/>
  <c r="G187" i="1"/>
  <c r="D231" i="1"/>
  <c r="M83" i="1"/>
  <c r="D187" i="1"/>
  <c r="M231" i="1"/>
  <c r="M130" i="1"/>
  <c r="M289" i="1"/>
  <c r="M288" i="1" s="1"/>
  <c r="M204" i="1"/>
  <c r="M195" i="1" s="1"/>
  <c r="M20" i="1"/>
  <c r="M259" i="1"/>
  <c r="G270" i="1"/>
  <c r="G269" i="1" s="1"/>
  <c r="G289" i="1"/>
  <c r="G288" i="1" s="1"/>
  <c r="M76" i="1"/>
  <c r="J83" i="1"/>
  <c r="J231" i="1"/>
  <c r="J270" i="1"/>
  <c r="J269" i="1" s="1"/>
  <c r="G204" i="1"/>
  <c r="G195" i="1" s="1"/>
  <c r="D130" i="1"/>
  <c r="G83" i="1"/>
  <c r="G54" i="1"/>
  <c r="G53" i="1" s="1"/>
  <c r="D216" i="1"/>
  <c r="D83" i="1"/>
  <c r="J196" i="1"/>
  <c r="J130" i="1"/>
  <c r="M187" i="1"/>
  <c r="J191" i="1"/>
  <c r="J187" i="1" s="1"/>
  <c r="G231" i="1"/>
  <c r="G20" i="1"/>
  <c r="J26" i="1"/>
  <c r="D174" i="1"/>
  <c r="G75" i="1" l="1"/>
  <c r="G52" i="1" s="1"/>
  <c r="J75" i="1"/>
  <c r="J52" i="1" s="1"/>
  <c r="M75" i="1"/>
  <c r="M52" i="1" s="1"/>
  <c r="D230" i="1"/>
  <c r="J230" i="1"/>
  <c r="M230" i="1"/>
  <c r="M194" i="1" s="1"/>
  <c r="D204" i="1"/>
  <c r="J20" i="1"/>
  <c r="D75" i="1"/>
  <c r="D173" i="1"/>
  <c r="J195" i="1"/>
  <c r="G230" i="1"/>
  <c r="M286" i="1" l="1"/>
  <c r="M51" i="1"/>
  <c r="M287" i="1" s="1"/>
  <c r="D195" i="1"/>
  <c r="D286" i="1" s="1"/>
  <c r="D52" i="1"/>
  <c r="G286" i="1"/>
  <c r="G194" i="1"/>
  <c r="G51" i="1" s="1"/>
  <c r="J194" i="1"/>
  <c r="J51" i="1" s="1"/>
  <c r="J286" i="1"/>
  <c r="M50" i="1" l="1"/>
  <c r="D194" i="1"/>
  <c r="D51" i="1" s="1"/>
  <c r="D50" i="1" s="1"/>
  <c r="J50" i="1"/>
  <c r="J287" i="1"/>
  <c r="G287" i="1"/>
  <c r="G50" i="1"/>
  <c r="D287" i="1" l="1"/>
</calcChain>
</file>

<file path=xl/sharedStrings.xml><?xml version="1.0" encoding="utf-8"?>
<sst xmlns="http://schemas.openxmlformats.org/spreadsheetml/2006/main" count="11326" uniqueCount="800">
  <si>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</si>
  <si>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</si>
  <si>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</si>
  <si>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</si>
  <si>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</si>
  <si>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</si>
  <si>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</si>
  <si>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</si>
  <si>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</si>
  <si>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</si>
  <si>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</si>
  <si>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</si>
  <si>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</si>
  <si>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</si>
  <si>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</si>
  <si>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Maksas pakalpojumi</t>
  </si>
  <si>
    <t>Ziedojumi, dāvinājumi</t>
  </si>
  <si>
    <t>1</t>
  </si>
  <si>
    <t xml:space="preserve">  I   IEŅĒMUMI</t>
  </si>
  <si>
    <t>Ieņēmumi pavisam kopā, t.sk.:</t>
  </si>
  <si>
    <t>Atlikums gada sākumā, t.sk:</t>
  </si>
  <si>
    <t>F21010000   kasē</t>
  </si>
  <si>
    <t>F22010000 bankā</t>
  </si>
  <si>
    <t>X</t>
  </si>
  <si>
    <t>Ieņēmumi no citiem avotiem saskaņā ar noslēgtajiem līgumiem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</si>
  <si>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</si>
  <si>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</si>
  <si>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</si>
  <si>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</si>
  <si>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</si>
  <si>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</si>
  <si>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</si>
  <si>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no kustamā īpašuma iznomāšanas</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</si>
  <si>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</si>
  <si>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</si>
  <si>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</si>
  <si>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</si>
  <si>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</si>
  <si>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</si>
  <si>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</si>
  <si>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</si>
  <si>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</si>
  <si>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</si>
  <si>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</si>
  <si>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</si>
  <si>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</si>
  <si>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</si>
  <si>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</si>
  <si>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</si>
  <si>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</si>
  <si>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</si>
  <si>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</si>
  <si>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</si>
  <si>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</si>
  <si>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</si>
  <si>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</si>
  <si>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</si>
  <si>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</si>
  <si>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</si>
  <si>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</si>
  <si>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 obligātās iemaksas</t>
  </si>
  <si>
    <t>Darba devēja pabalsti, kompensācijas un citi maksājumi</t>
  </si>
  <si>
    <t>Mācību maksas kompensācija</t>
  </si>
  <si>
    <t>Uzturdevas kompensācija</t>
  </si>
  <si>
    <t>Darba devēja izdevumi veselības, dzīvības un nelaimes gadījumu apdrošināšanai</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</si>
  <si>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</si>
  <si>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</si>
  <si>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</si>
  <si>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</si>
  <si>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</si>
  <si>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</si>
  <si>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</si>
  <si>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</si>
  <si>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</si>
  <si>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</si>
  <si>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</si>
  <si>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</si>
  <si>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</si>
  <si>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</si>
  <si>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</si>
  <si>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</si>
  <si>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</si>
  <si>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</si>
  <si>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</si>
  <si>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</si>
  <si>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</si>
  <si>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</si>
  <si>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</si>
  <si>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</si>
  <si>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</si>
  <si>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</si>
  <si>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</si>
  <si>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</si>
  <si>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</si>
  <si>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</si>
  <si>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</si>
  <si>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</si>
  <si>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</si>
  <si>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</si>
  <si>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</si>
  <si>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</si>
  <si>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</si>
  <si>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</si>
  <si>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</si>
  <si>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</si>
  <si>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</si>
  <si>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</si>
  <si>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</si>
  <si>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</si>
  <si>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</si>
  <si>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</si>
  <si>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</si>
  <si>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</si>
  <si>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</si>
  <si>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</si>
  <si>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</si>
  <si>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</si>
  <si>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</si>
  <si>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</si>
  <si>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</si>
  <si>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</si>
  <si>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</si>
  <si>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</si>
  <si>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</si>
  <si>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</si>
  <si>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</si>
  <si>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</si>
  <si>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</si>
  <si>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</si>
  <si>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</si>
  <si>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</si>
  <si>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</si>
  <si>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</si>
  <si>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</si>
  <si>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</si>
  <si>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</si>
  <si>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</si>
  <si>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</si>
  <si>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</si>
  <si>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</si>
  <si>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</si>
  <si>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</si>
  <si>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</si>
  <si>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</si>
  <si>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</si>
  <si>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</si>
  <si>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</si>
  <si>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</si>
  <si>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</si>
  <si>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</si>
  <si>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</si>
  <si>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</si>
  <si>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</si>
  <si>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</si>
  <si>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</si>
  <si>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</si>
  <si>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</si>
  <si>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</si>
  <si>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</si>
  <si>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</si>
  <si>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</si>
  <si>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</si>
  <si>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</si>
  <si>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</si>
  <si>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</si>
  <si>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</si>
  <si>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</si>
  <si>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</si>
  <si>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</si>
  <si>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</si>
  <si>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</si>
  <si>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</si>
  <si>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</si>
  <si>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</si>
  <si>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</si>
  <si>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</si>
  <si>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</si>
  <si>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</si>
  <si>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</si>
  <si>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</si>
  <si>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</si>
  <si>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</si>
  <si>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</si>
  <si>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</si>
  <si>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</si>
  <si>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</si>
  <si>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</si>
  <si>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</si>
  <si>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</si>
  <si>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</si>
  <si>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</si>
  <si>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</si>
  <si>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</si>
  <si>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</si>
  <si>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</si>
  <si>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</si>
  <si>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</si>
  <si>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</si>
  <si>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</si>
  <si>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</si>
  <si>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</si>
  <si>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</si>
  <si>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</si>
  <si>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</si>
  <si>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</si>
  <si>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</si>
  <si>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</si>
  <si>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</si>
  <si>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</si>
  <si>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</si>
  <si>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</si>
  <si>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</si>
  <si>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</si>
  <si>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</si>
  <si>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</si>
  <si>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</si>
  <si>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</si>
  <si>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</si>
  <si>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</si>
  <si>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</si>
  <si>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</si>
  <si>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</si>
  <si>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</si>
  <si>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</si>
  <si>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</si>
  <si>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</si>
  <si>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</si>
  <si>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</si>
  <si>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</si>
  <si>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</si>
  <si>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</si>
  <si>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</si>
  <si>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</si>
  <si>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</si>
  <si>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</si>
  <si>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</si>
  <si>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</si>
  <si>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</si>
  <si>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</si>
  <si>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</si>
  <si>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</si>
  <si>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</si>
  <si>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</si>
  <si>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</si>
  <si>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</si>
  <si>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</si>
  <si>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</si>
  <si>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</si>
  <si>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</si>
  <si>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</si>
  <si>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</si>
  <si>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</si>
  <si>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</si>
  <si>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</si>
  <si>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</si>
  <si>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</si>
  <si>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</si>
  <si>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</si>
  <si>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</si>
  <si>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</si>
  <si>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</si>
  <si>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</si>
  <si>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</si>
  <si>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</si>
  <si>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</si>
  <si>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</si>
  <si>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</si>
  <si>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</si>
  <si>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</si>
  <si>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</si>
  <si>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</si>
  <si>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</si>
  <si>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</si>
  <si>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</si>
  <si>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</si>
  <si>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</si>
  <si>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</si>
  <si>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</si>
  <si>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</si>
  <si>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</si>
  <si>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</si>
  <si>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</si>
  <si>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</si>
  <si>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</si>
  <si>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</si>
  <si>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</si>
  <si>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</si>
  <si>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</si>
  <si>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</si>
  <si>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</si>
  <si>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</si>
  <si>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</si>
  <si>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</si>
  <si>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IEŅĒMUMU UN IZDEVUMU TĀME 2018.GADAM</t>
  </si>
  <si>
    <t>Izdevumu tāme 2018.gadam</t>
  </si>
  <si>
    <t>Piemaksas, prēmijas un naudas balvas</t>
  </si>
  <si>
    <t>Darba devēja valsts soc. apdroš. obl. iemaksas, pabalsti un kompensācijas</t>
  </si>
  <si>
    <t>Darba devēja pabalsti un kompensācijas, no kuriem aprēķina iedzīvotāju ienākuma nodokli un valsts soc. apdroš. obl. iemaksas</t>
  </si>
  <si>
    <t>Darba devēja pabalsti un kompensācijas, no kā neaprēķina iedzīvotāju ienākuma nodokli un valsts soc. apdroš. obl. Iemaksas</t>
  </si>
  <si>
    <t>Izdevumi par atkritumu savākšanu, izvešanu no apdzīvotām vietām un teritorijām ārpus apdzīvotām vietām un atkritumu utilizāciju</t>
  </si>
  <si>
    <t>Profesionālās darbības civiltiesiskās atbildības apdrošināšanas izdevumi</t>
  </si>
  <si>
    <t>Maksājumi par saņemtajiem finanšu pakalpojumiem</t>
  </si>
  <si>
    <t>Zāles, ķimikālijas, laboratorijas preces, medicīniskās ierīces, medicīniskie instrumenti, laboratorijas dzīvnieki un to uzturēšana</t>
  </si>
  <si>
    <t>Pašvaldību sociālā palīdzība iedzīvotājiem natūrā</t>
  </si>
  <si>
    <t>Pašvaldības un tās iestāžu savstarpējie transferti</t>
  </si>
  <si>
    <t>Ieņēmumi no iestāžu sniegtajiem maksas pakalpojumiem un citi pašu ieņēmumi</t>
  </si>
  <si>
    <t>Ieņēmumi par telpu nomu</t>
  </si>
  <si>
    <t>Ieņēmumi par pārējiem sniegtajiem maksas pakalpojumiem</t>
  </si>
  <si>
    <t>Valsts un citu pašvaldību (iestāžu) budžeta transferti</t>
  </si>
  <si>
    <t>Pašvaldību uzturēšanas izdevumu transferti (izņemot atmaksas) uz valsts budžetu</t>
  </si>
  <si>
    <t>Pārējie iepriekš neklasificētie īpašiem mērķiem noteiktie ieņēmumi</t>
  </si>
  <si>
    <t>Pamatbudžets pirms priekšlikumiem</t>
  </si>
  <si>
    <t>Priekšlikumi izmaiņām pamatbudž. (+/-)</t>
  </si>
  <si>
    <t>Valsts un citu pašvaldību (iestāžu) budžeta transferti pirms priekšlikumiem</t>
  </si>
  <si>
    <t>Maksas pakalpojumi pirms priekšlikumiem</t>
  </si>
  <si>
    <t>Ziedojumi, dāvinājumi pirms priekšlikumiem</t>
  </si>
  <si>
    <t>Priekšlikumi izmaiņām ziedojumi, dāvinājumi (+/-)</t>
  </si>
  <si>
    <t>Priekšlikumi izmaiņām maksas pakalpojumi (+/-)</t>
  </si>
  <si>
    <t>Finanšu līdzekļu nepieciešamības pamatojums, aprēķini, atšifrējumi, ekonomijas vai samazinājuma iemesli</t>
  </si>
  <si>
    <t>Priekšlikumi izmaiņām Valsts u.c. pašvaldību (iestāžu) budž.transf. (+/-)</t>
  </si>
  <si>
    <t>Tāme Nr.09.26.1.</t>
  </si>
  <si>
    <t>Jūrmalas sākumskola "Taurenītis"</t>
  </si>
  <si>
    <t>90000051699</t>
  </si>
  <si>
    <t>Kļavu iela 29/31, Jūrmala, LV-2015</t>
  </si>
  <si>
    <t>09.210</t>
  </si>
  <si>
    <t>Iestādes uzturēšana un vispārējās izglītības nodrošināšana</t>
  </si>
  <si>
    <t>LV67PARX0002484572016</t>
  </si>
  <si>
    <t>LV33PARX0002484573016</t>
  </si>
  <si>
    <t>LV91PARX0002484577016</t>
  </si>
  <si>
    <t>Valsts finansējums programmas "Latvijas skolas soma" īstenošanai</t>
  </si>
  <si>
    <t>Skolēnu ieejas biļetes ekskursijai uz Latvijas Etnogrāfisko brīvdabas muzeju, t.i. 140 biļetes x 1.40 EUR</t>
  </si>
  <si>
    <t>Autobusu noma skolēnu ekskursijai uz Latvijas Etnogrāfisko brīvdabas muzeju, t.i. 3 autobusi x 245 EUR</t>
  </si>
  <si>
    <t>Majoru vidusskola</t>
  </si>
  <si>
    <t>90000051627</t>
  </si>
  <si>
    <t>Rīgas iela3</t>
  </si>
  <si>
    <t>Iestādes uzturēšanas un vispārējās izglītibas nodrošināšanai</t>
  </si>
  <si>
    <t>LV78PARX0002484572012</t>
  </si>
  <si>
    <t>LV44PARX0002484573012</t>
  </si>
  <si>
    <t>LV39PARX0002484576012</t>
  </si>
  <si>
    <t>Tāme Nr.09.9.1.</t>
  </si>
  <si>
    <t>LV05PARX0002484577012</t>
  </si>
  <si>
    <t>Tāme Nr.09.6.1.</t>
  </si>
  <si>
    <t>90000051519</t>
  </si>
  <si>
    <t>Raiņa 118</t>
  </si>
  <si>
    <t>LV46PARX0002484572006</t>
  </si>
  <si>
    <t>LV12PARX0002484573006</t>
  </si>
  <si>
    <t>LV70PARX0002484577006</t>
  </si>
  <si>
    <t>Finansējums programmas "Latvijas skolas soma" īstenošanai</t>
  </si>
  <si>
    <t>Programmas "Latvijas skolas soma" īstenošanai</t>
  </si>
  <si>
    <t>90000051576</t>
  </si>
  <si>
    <t>Aizputes iela 1a, Jūrmala, LV-2010</t>
  </si>
  <si>
    <t>Iestādes uzturēšana vispārējās izglītības nodrošināšana</t>
  </si>
  <si>
    <t>LV51PARX0002484572013</t>
  </si>
  <si>
    <t>LV51PARX0002484573013</t>
  </si>
  <si>
    <t>LV51PARX0002484577034</t>
  </si>
  <si>
    <t>Valsts piešķirtais finansējums programmas "Latvijas skolas soma"īstenošanai</t>
  </si>
  <si>
    <t>Autobusu noma trim  ekskursijām  uz Brīvdabas muzeju</t>
  </si>
  <si>
    <r>
      <t xml:space="preserve">Iejās biļetes muzeja EUR 1.40* 142 skolnieki = EUR </t>
    </r>
    <r>
      <rPr>
        <b/>
        <sz val="9"/>
        <rFont val="Times New Roman"/>
        <family val="1"/>
        <charset val="186"/>
      </rPr>
      <t>198.80</t>
    </r>
    <r>
      <rPr>
        <sz val="9"/>
        <rFont val="Times New Roman"/>
        <family val="1"/>
        <charset val="186"/>
      </rPr>
      <t xml:space="preserve"> un gida pakalpojumi 7 grupam EUR 14.23*7=</t>
    </r>
    <r>
      <rPr>
        <b/>
        <sz val="9"/>
        <rFont val="Times New Roman"/>
        <family val="1"/>
        <charset val="186"/>
      </rPr>
      <t>EUR 99.61</t>
    </r>
  </si>
  <si>
    <t>Tāme Nr.09.8.1.</t>
  </si>
  <si>
    <t>Jūrmalas pilsētas Lielupes pamatskola</t>
  </si>
  <si>
    <t>Tāme Nr. 09.3.1.</t>
  </si>
  <si>
    <t>Jūrmalas pilsētas Jaundubultu vidusskola</t>
  </si>
  <si>
    <t>90000051561</t>
  </si>
  <si>
    <t>Lielupes-21</t>
  </si>
  <si>
    <t>LV19PARX0002484572007</t>
  </si>
  <si>
    <t>LV82PARX0002484573007</t>
  </si>
  <si>
    <t>LV43PARX0002484577007</t>
  </si>
  <si>
    <t>LV77PARX0002484576007</t>
  </si>
  <si>
    <t>Par valsts piešķirto finansējumu programmas "Latvijas skolas soma" īstenošanai.</t>
  </si>
  <si>
    <t>Jūrmalas sākumskola "Atvase"</t>
  </si>
  <si>
    <t>90001175873</t>
  </si>
  <si>
    <t>Raiņa 53,Jūrmala</t>
  </si>
  <si>
    <t>LV02PARX0002484572022</t>
  </si>
  <si>
    <t>LV65PARX0002484573022</t>
  </si>
  <si>
    <t>LV26PARX0002484577022</t>
  </si>
  <si>
    <t>Tāme Nr.09.24.1.</t>
  </si>
  <si>
    <t>Jūrmalas pilsētas internātpamatskola</t>
  </si>
  <si>
    <t>90009251342</t>
  </si>
  <si>
    <t>Dzirnavu iela 50, Jūrmala, LV 2011</t>
  </si>
  <si>
    <t xml:space="preserve"> </t>
  </si>
  <si>
    <t>LV42PARX0002484572078</t>
  </si>
  <si>
    <t>LV42PARX0002484573048</t>
  </si>
  <si>
    <t>LV14PARX0002484572097</t>
  </si>
  <si>
    <t>LV19PARX0002484577051</t>
  </si>
  <si>
    <t>Piešķirti papildus līdzekļi programmas “Latvijas skolas soma” īstenošanai līdz 2018.gada beigām</t>
  </si>
  <si>
    <t>Dzintaru koncertzāles koncertlekciju apmeklēšanai (mācību ekskursija skolēniem) programmas “Latvijas skolas soma”  ietvaros līdz 2018.gada beigām</t>
  </si>
  <si>
    <t>Tāme Nr.09.28.1.</t>
  </si>
  <si>
    <t>Tāme Nr.09.5.1.</t>
  </si>
  <si>
    <t>Jūrmalas Valsts ģimnāzija</t>
  </si>
  <si>
    <t>90000051487</t>
  </si>
  <si>
    <t>Raiņa iela 55, Jūrmala, LV-2011</t>
  </si>
  <si>
    <t>LV73PARX0002484572005</t>
  </si>
  <si>
    <t>LV39PARX0002484573005</t>
  </si>
  <si>
    <t>LV97PARX0002484577005</t>
  </si>
  <si>
    <t>Programmas ”Latvijas skolas soma” īstenošanai</t>
  </si>
  <si>
    <t>Tāme Nr.09.25.1.</t>
  </si>
  <si>
    <t>Sākumskola "Ābelīte"</t>
  </si>
  <si>
    <t>90009251361</t>
  </si>
  <si>
    <t>Plūdu iela 4a, Jūrmala. LV-2015</t>
  </si>
  <si>
    <t>LV69PARX0002484572077</t>
  </si>
  <si>
    <t>LV69PARX0002484573047</t>
  </si>
  <si>
    <t>LV46PARX0002484577050</t>
  </si>
  <si>
    <t>Skolas soma (finansējums eur no 2018.01.09. līdz 2018.31.12.)</t>
  </si>
  <si>
    <t>Vaivaru pamatskola</t>
  </si>
  <si>
    <t>90000783949</t>
  </si>
  <si>
    <t>Skautu iela 2, Jūrmala</t>
  </si>
  <si>
    <t>Iestādes uzturēšanas un vispārējās izglītības nodrošināšana</t>
  </si>
  <si>
    <t>LV29PARX0002484572021</t>
  </si>
  <si>
    <t>LV92PARX0002484573021</t>
  </si>
  <si>
    <t>LV53PARX0002484577021</t>
  </si>
  <si>
    <t>LV87PARX0002484576021</t>
  </si>
  <si>
    <t>Ieņēmumi no projekta "Skolas soma"</t>
  </si>
  <si>
    <t>Projekts "Skolas soma": 
* vilciena biļetes Vaivari -Rīga - Vaivari EUR 2,80 x 141 izglītojamais = EUR 395;
* Latvijas Nacionālā mākslas muzeja apmeklējums 3.-5.klase, speciālās izglītības klase EUR 1,60 x 70 izglītojamie = EUR 112;
* Praktiskā nodarbība "Laboratorium" 1.,2.klasei EUR 160;
*Tematiskie zinātniskie šovi "Laboratorium" 6.,7., 8., 9.klasei 1 stunda EUR 80 x 4 klases = EUR 320.</t>
  </si>
  <si>
    <t>Tāme Nr.09.31.1.</t>
  </si>
  <si>
    <t>Tāme Nr.09.27.1</t>
  </si>
  <si>
    <t>Slokas pamatskola</t>
  </si>
  <si>
    <t>90000051612</t>
  </si>
  <si>
    <t>Skolas iela 3, Jūrmala</t>
  </si>
  <si>
    <t>LV24PARX0002484572014</t>
  </si>
  <si>
    <t>LV87PARX0002484573014</t>
  </si>
  <si>
    <t>LV48PARX0002484577014</t>
  </si>
  <si>
    <t>Palielināt MD budžeta finansējumu par EUR 2114 programmas "Latvijas skolas soma" īstenošanai.</t>
  </si>
  <si>
    <r>
      <t xml:space="preserve">MD kodā palielināt izdevumus par EUR 2114, tai skaitā tematisku pasākumu organizēšanai skolā 1.-4.klasēm EUR 5.00x117skolēni= </t>
    </r>
    <r>
      <rPr>
        <b/>
        <sz val="9"/>
        <rFont val="Times New Roman"/>
        <family val="1"/>
        <charset val="186"/>
      </rPr>
      <t>585</t>
    </r>
    <r>
      <rPr>
        <sz val="9"/>
        <rFont val="Times New Roman"/>
        <family val="1"/>
        <charset val="186"/>
      </rPr>
      <t xml:space="preserve"> EUR; 5.-9.klasēm sab.transportam EUR 4.10x167skolēni=</t>
    </r>
    <r>
      <rPr>
        <b/>
        <sz val="9"/>
        <rFont val="Times New Roman"/>
        <family val="1"/>
        <charset val="186"/>
      </rPr>
      <t>684.70</t>
    </r>
    <r>
      <rPr>
        <sz val="9"/>
        <rFont val="Times New Roman"/>
        <family val="1"/>
        <charset val="186"/>
      </rPr>
      <t xml:space="preserve"> EUR; 5.-9.klasēm izstāžu un muzeja apmeklējuma biļetes EUR 5.05x167skolēni=</t>
    </r>
    <r>
      <rPr>
        <b/>
        <sz val="9"/>
        <rFont val="Times New Roman"/>
        <family val="1"/>
        <charset val="186"/>
      </rPr>
      <t>843.35</t>
    </r>
    <r>
      <rPr>
        <sz val="9"/>
        <rFont val="Times New Roman"/>
        <family val="1"/>
        <charset val="186"/>
      </rPr>
      <t xml:space="preserve"> EUR.</t>
    </r>
  </si>
  <si>
    <t>Tāme Nr.09.7.1.</t>
  </si>
  <si>
    <t>Ķemeru pamatskola</t>
  </si>
  <si>
    <t>90009251338</t>
  </si>
  <si>
    <t>Tukuma iela 10</t>
  </si>
  <si>
    <t xml:space="preserve">                                                                                                                                LV26PARX0002484572075</t>
  </si>
  <si>
    <t>LV26PARX0002484573045</t>
  </si>
  <si>
    <t>LV03PARX0002484577048</t>
  </si>
  <si>
    <t>Tāme Nr.09.2.1</t>
  </si>
  <si>
    <t>Jūrmalas Alternatīvā skola</t>
  </si>
  <si>
    <t>90000051665</t>
  </si>
  <si>
    <t>Viestura iela 6, Jūrmala</t>
  </si>
  <si>
    <t>LV94PARX0002484572015</t>
  </si>
  <si>
    <t>LV60PARX0002484573015</t>
  </si>
  <si>
    <t>LV21PARX0002484577015</t>
  </si>
  <si>
    <t>Tāme Nr. 09.23.1.</t>
  </si>
  <si>
    <t>90000051542</t>
  </si>
  <si>
    <t>Kronvalda iela 8, Jūrmala, LV2008</t>
  </si>
  <si>
    <t>LV35PARX0002484572010</t>
  </si>
  <si>
    <t>LV98PARX0002484573010</t>
  </si>
  <si>
    <t>LV59PARX0002484577010</t>
  </si>
  <si>
    <t>Finansējums programmai "Latvijas skolas soma"</t>
  </si>
  <si>
    <t>Programmas "Latvijas skolas soma" finansējums, ko sadalīsim vēlāk</t>
  </si>
  <si>
    <t>Pumpuru vidusskola</t>
  </si>
  <si>
    <t>Jūrmalas pilsētas Mežmalas vidusskola</t>
  </si>
  <si>
    <t>90000051595</t>
  </si>
  <si>
    <t>Rūpniecības iela 13, Jūrmala</t>
  </si>
  <si>
    <t>LV89PARX0002484572008</t>
  </si>
  <si>
    <t>LV55PARX0002484573008</t>
  </si>
  <si>
    <t>LV16PARX0002484577008</t>
  </si>
  <si>
    <t>Programma "Latvijas skolas soma"</t>
  </si>
  <si>
    <t>Tāme Nr.09.11.1.</t>
  </si>
  <si>
    <t>Jūrmalas  vakara vidusskola</t>
  </si>
  <si>
    <t>90000051646</t>
  </si>
  <si>
    <t>LV08PARX0002484572011</t>
  </si>
  <si>
    <t>LV71PARX0002484573011</t>
  </si>
  <si>
    <t>LV32PARX0002484577011</t>
  </si>
  <si>
    <t>Tāme Nr.09.32.1.</t>
  </si>
  <si>
    <t>Tāme Nr.09.1.5.</t>
  </si>
  <si>
    <t>Jūrmalas pilsētas dome</t>
  </si>
  <si>
    <t>90000056357</t>
  </si>
  <si>
    <t>Jūrmala, Jomas iela 1/5</t>
  </si>
  <si>
    <t>09.510</t>
  </si>
  <si>
    <t>Kultūrizglītības un vides izglītības pasākumi</t>
  </si>
  <si>
    <t>LV84PARX0002484572001</t>
  </si>
  <si>
    <r>
      <rPr>
        <b/>
        <sz val="9"/>
        <rFont val="Times New Roman"/>
        <family val="1"/>
        <charset val="186"/>
      </rPr>
      <t>9.pielikums</t>
    </r>
    <r>
      <rPr>
        <sz val="9"/>
        <rFont val="Times New Roman"/>
        <family val="1"/>
        <charset val="186"/>
      </rPr>
      <t xml:space="preserve"> Jūrmalas pilsētas domes</t>
    </r>
  </si>
  <si>
    <t>2017.gada 19.decembra saistošajiem noteikumiem Nr.39</t>
  </si>
  <si>
    <t xml:space="preserve">2018.gada budžeta atšifrējums pa programmām </t>
  </si>
  <si>
    <t>Struktūrvienība:</t>
  </si>
  <si>
    <t>Izglītības pārvalde</t>
  </si>
  <si>
    <t>Programma:</t>
  </si>
  <si>
    <t>Funkcionālās klasifikācijas kods:</t>
  </si>
  <si>
    <t>Nr.</t>
  </si>
  <si>
    <t>Pasākums/ aktivitāte/ projekts/ pakalpojuma nosaukums/ objekts</t>
  </si>
  <si>
    <t>Ekonomiskās klasifikācijas kodi</t>
  </si>
  <si>
    <t>2018.gada budžets pirms priekšlikumiem</t>
  </si>
  <si>
    <t>Priekšlikumi izmaiņām (+/-)</t>
  </si>
  <si>
    <t>2018.gada budžets apstiprināts pēc izmaiņām</t>
  </si>
  <si>
    <t xml:space="preserve">Attīstības plānošanas dokumenta nosaukums/ Rīcības virziens un aktiv.numurs* </t>
  </si>
  <si>
    <t>KOPĀ</t>
  </si>
  <si>
    <t>Pilsētas mēroga pasākumi</t>
  </si>
  <si>
    <t>Kapteiņa  P. Zolta piemiņas pasākums un NBS diena Jūrmalā  „Augsim Latvijai!”</t>
  </si>
  <si>
    <t>JPAP_R3.2.1._146</t>
  </si>
  <si>
    <t>Pasākumi Latvijas simtgadei "Jaunais Muzeju eksperts"</t>
  </si>
  <si>
    <t>JPAP_R3.2.4._184</t>
  </si>
  <si>
    <t>Vidusskolēnu militārās spēles</t>
  </si>
  <si>
    <t>Literārās jaunrades konkurss "Izlaid vēju caur matiem"</t>
  </si>
  <si>
    <t>JPAP_R3.2.4._174</t>
  </si>
  <si>
    <t>Teātra un literāro uzvedumu skate "Labais!"</t>
  </si>
  <si>
    <t xml:space="preserve">Zēnu koru un 1.- 4. klašu koru skate pilsētā </t>
  </si>
  <si>
    <t>Mazo vokālistu konkurss "Jūrmalas Cālis"</t>
  </si>
  <si>
    <t>Konkurss "Popiela"</t>
  </si>
  <si>
    <t>Vokālās mūzikas konkurss "Balsis"</t>
  </si>
  <si>
    <t>Tautisko deju kolektīvu skate-koncerts</t>
  </si>
  <si>
    <t>Skatuves runas konkurss "Jūras malā"</t>
  </si>
  <si>
    <t xml:space="preserve">Profesora Valtnera konkurss "Pazīsti savu organismu" </t>
  </si>
  <si>
    <t>Kulturoloģijas konkurss Latvijas 100-gadei „Jūrmalas kultūras kanons”</t>
  </si>
  <si>
    <t>Vēstures konkurss 6.-8.kl. „Jaunais vēsturnieks”</t>
  </si>
  <si>
    <t xml:space="preserve">Matemātikas konkurss </t>
  </si>
  <si>
    <t>Konkurss „Pazīsti savu organismu”</t>
  </si>
  <si>
    <t>IT konkurss 10.-12. klašu skolēniem.</t>
  </si>
  <si>
    <t>Sākumskolas olimpiādes</t>
  </si>
  <si>
    <t xml:space="preserve">Atklātā angļu valodas olimpiāde </t>
  </si>
  <si>
    <t>Atklātā vizuālās mākslas olimpiāde</t>
  </si>
  <si>
    <t xml:space="preserve">Skolēnu un jauno pedagogu zinātnisko darbu lasījumu konference "Es dzīvoju pie jūras" </t>
  </si>
  <si>
    <t>JPAP_R3.2.3._161</t>
  </si>
  <si>
    <t>Kaligrāfijas konkurss</t>
  </si>
  <si>
    <t>Pilsētas valodu konkurss</t>
  </si>
  <si>
    <t>Jauniešu diena</t>
  </si>
  <si>
    <t>JPAP_ R3.1.3._134</t>
  </si>
  <si>
    <t>Mazās Mākslas dienas, sadarbībā ar Jūrmalas mākslinieku namu un Jūrmalas teātri</t>
  </si>
  <si>
    <t>Rudens svētki Kauguros</t>
  </si>
  <si>
    <t>Meistarklases "Mācies" mūžizglītības kontekstā pilsētas interesentiem</t>
  </si>
  <si>
    <t>Ziemassvētku mākslas akcija "Bērnu egle Jaundubultos"</t>
  </si>
  <si>
    <t>Mazie baltā galdauta svētki Jaundubultos sadarbībā ar kaimiņu kultūras un izglītības iestādēm - LV 100gades pasākums</t>
  </si>
  <si>
    <t>Sadziedāšanās svētki pirmsskolas un sākumskolas vecuma bērniem ar un bez īpašām vajadzībām</t>
  </si>
  <si>
    <t>JPAP_R3.2.5._186</t>
  </si>
  <si>
    <t>Aktivitāšu pasākums "Pepija tūrisma takās " bērniem ar un bez attīstības traucējumiem</t>
  </si>
  <si>
    <t>Aktivitāšu pasākums "Pepija Ziemassvētkos " bērniem ar un bez invaliditātes</t>
  </si>
  <si>
    <t>Baltā spieķa diena</t>
  </si>
  <si>
    <t>Konkurss "Skolēni eksperimentē"</t>
  </si>
  <si>
    <t>Vides izziņas spēļu konkurss</t>
  </si>
  <si>
    <t xml:space="preserve">Konkurss "Vides erudīts" </t>
  </si>
  <si>
    <t xml:space="preserve">Vides pētnieku konkursss </t>
  </si>
  <si>
    <t>Reģiona un valsts mēroga skates, konkursi, sacensības</t>
  </si>
  <si>
    <t>Literāro uzvedumu un skatuves runas novada skate</t>
  </si>
  <si>
    <t>Latvijas izglītības iestāžu profesionālās ievirzes izglītības mākslas un dizaina jomas programmu audzēkņu Valsts konkurss "DIZAINS"</t>
  </si>
  <si>
    <t xml:space="preserve">Vokālās mūzikas novada konkurss "Balsis" </t>
  </si>
  <si>
    <t xml:space="preserve">Tautasdiesmu dziedāšanas sacensības "Lakstīgala" </t>
  </si>
  <si>
    <t>5.-9.klašu koru novada skate</t>
  </si>
  <si>
    <t>Zēnu koru novada skate</t>
  </si>
  <si>
    <t>Festivāls "Latvju bērni danci veda"</t>
  </si>
  <si>
    <t xml:space="preserve">5.-9.klašu deju kolektīvu pasākums "Lecam pa jaunam, lecam pa vecam" </t>
  </si>
  <si>
    <t>Latvijas zēnu koru salidojums "Puikas var!"</t>
  </si>
  <si>
    <t>Latvijas bērnu un jauniešu teātra festivāls "..Un es iešu un iešu" Valmierā</t>
  </si>
  <si>
    <t>Starptautiskās vizuāli plastiskās mākslas konkurss "Es dzīvoju pie jūras"</t>
  </si>
  <si>
    <t>JPAP_R3.2.4._170</t>
  </si>
  <si>
    <t xml:space="preserve">Starptautiskais konkurss "Jūrmala" daudzstīgu mūzikas instrumentiem </t>
  </si>
  <si>
    <t xml:space="preserve">Latvijas profesionālās ievirze 4s un profesionālās vidējās mūzikas izglītības iestāžu izglītības programmau "Stīgu lociņinstrumentu spēles" audzēkņu valsts konkurss </t>
  </si>
  <si>
    <t xml:space="preserve">Radošas darbnīcas kora klasei </t>
  </si>
  <si>
    <t>Konkurss mūzikas literatūrā  "Komponistam E.Grīgam 175"</t>
  </si>
  <si>
    <t xml:space="preserve">JMV reģiona skolu klavierspēles festivāls -Lietuvai un Igaunijai 100 </t>
  </si>
  <si>
    <t>Koncerts pirmajā adventē</t>
  </si>
  <si>
    <t>Citi pasākumi</t>
  </si>
  <si>
    <t>Iniciatīvas ''Latvijas skolas soma'' atvēršanas pasākums</t>
  </si>
  <si>
    <t>Finansējums nepieciešams transporta pakalpojumu izdevumu segšanai</t>
  </si>
  <si>
    <t>JPAP_R3.2.4._175</t>
  </si>
  <si>
    <t>Sporta pasākumi</t>
  </si>
  <si>
    <t>Skolēnu olimpiādes sacensības spēlē "Tautas bumba"</t>
  </si>
  <si>
    <t>Latvijas skolēnu sacensības "Tautas bumba"</t>
  </si>
  <si>
    <t>Skolēnu olimpiādes sacensības dambretē un šahā</t>
  </si>
  <si>
    <t>Latvijas skolu sacensības dambretē un šahā</t>
  </si>
  <si>
    <t xml:space="preserve">Skolēnu olimpiādes sacensības florbolā </t>
  </si>
  <si>
    <t xml:space="preserve"> ,,Lāses" kauss </t>
  </si>
  <si>
    <t>Skolēnu olimpiādes sacensības vieglatlētikā "Jūrmalas pavasaris"</t>
  </si>
  <si>
    <t>Sporta svētki pirmsskolas vecuma bērniem "Jautrie starti"</t>
  </si>
  <si>
    <t>Bērnu sporta svētki  "Pirmais solis"</t>
  </si>
  <si>
    <t>Skolēnu olimpiādes sacensības basketbolā</t>
  </si>
  <si>
    <t>Jūrmalas pilsētas bērnu un jauniešu atklātais čempionāts individuālajā  programmā mākslas vingrošanā</t>
  </si>
  <si>
    <t>Jūrmalas pilsētas bērnu un jauniešu atklātais turnīrs basketbolā meitenēm</t>
  </si>
  <si>
    <t>Jūrmalas pilsētas bērnu un jauniešu atklātās meistarsacīkstes individuālajā programmā mākslas vingrošanā</t>
  </si>
  <si>
    <t>Jūrmalas meistarsacīkstes vieglatlētikas krosā "Jūrmalas rudens 2018"</t>
  </si>
  <si>
    <t>Jūrmalas pilsētas bērnu un jauniešu atklātais čempionāts daudzcīņā</t>
  </si>
  <si>
    <t>Jūrmalas pilsētas bērnu un jauniešu  atklātais turnīrs hokejā trijās vecuma grupās</t>
  </si>
  <si>
    <t>Skolēnu olimpiādes sacensības stafetēs "Drošie un veiklie"</t>
  </si>
  <si>
    <t>Latvijas skolu sacensības "Veiklo stafetes"</t>
  </si>
  <si>
    <t>Jūrmalas pilsētas bērnu un jauniešu atklātais turnīrs basketbolā "Pirtnieka kauss"</t>
  </si>
  <si>
    <t>Jūrmalas pilsētas bērnu un jauniešu atklātais daiļslidošanā</t>
  </si>
  <si>
    <t>Jūrmalas pilsētas bērnu un jauniešu atklātais turnīrs pludmales volejbolā</t>
  </si>
  <si>
    <t xml:space="preserve">Jūrmalas pilsētas bērnu un jauniešu Atklātais turnīrs handbolā </t>
  </si>
  <si>
    <t>Jūrmalas pilsētas skolēnu čempionāts futbolā</t>
  </si>
  <si>
    <t>Futbola sacensības "Lieldienu kauss"</t>
  </si>
  <si>
    <t xml:space="preserve">Regbija sacensības "JSS ziemas kauss" </t>
  </si>
  <si>
    <t>Pludmales regbija sacensības "JD kauss"</t>
  </si>
  <si>
    <t xml:space="preserve">Jūrmalas skolēnu peldēšanas čempionāts </t>
  </si>
  <si>
    <t>Starptautiskās peldēšanas sacensības "Medūzas kauss"</t>
  </si>
  <si>
    <t>Peldēšanas sacensības "Jūrmalas domes kauss"</t>
  </si>
  <si>
    <t>Peldēšanas  sacensības "JSS kauss"</t>
  </si>
  <si>
    <t>Peldēšanas sacensības "Ziemassvētku čempionāts"</t>
  </si>
  <si>
    <t>Futbola sacensības  "Zelta rudens"</t>
  </si>
  <si>
    <t>"Olimpiskā diena"</t>
  </si>
  <si>
    <t>Peldēšanas sacensības "Jaunais līderis"</t>
  </si>
  <si>
    <t>Peldēšanas sacensības "Uzlecošā zvaigzne"</t>
  </si>
  <si>
    <t>Peldēšanas sacensības "Pirmais burbulis"</t>
  </si>
  <si>
    <t>Autodaudzcīņa ar kartingiem Jūrmalā</t>
  </si>
  <si>
    <t>JPAP_R3.2.4._174  JPAP_R3.2.4._184</t>
  </si>
  <si>
    <t>Starptautisks PLUDMALES regbija turnīrs  jauniešiem “Together In Jurmala"</t>
  </si>
  <si>
    <t>Pasākumi kvalitatīvas un daudzveidīgas izglītības attīstībai un atbalstam</t>
  </si>
  <si>
    <t xml:space="preserve">Konference "Bērnu  tiesību aizsardzības stāvoklis Jūrmalā </t>
  </si>
  <si>
    <t>JPAP_R3.2.3._157</t>
  </si>
  <si>
    <t xml:space="preserve">Pilsētas Skolēnu bērnu tiesību aizsardzības komisijas dalībnieku diskusija ar Jūrmalas pilsētas domes deputātiem un pašvaldības institūciju vadītājiem </t>
  </si>
  <si>
    <t>JPAP_R3.2.3._159</t>
  </si>
  <si>
    <t xml:space="preserve">Ekskursija skolēnu bērnu tiesību aizsardzības komisijas dalībniekiem </t>
  </si>
  <si>
    <t xml:space="preserve">Talantīgo Jūrmalas skolēnu  nometne </t>
  </si>
  <si>
    <t xml:space="preserve">Projekts- Digitālā rokasgrāmata - ceļvedis karjeras izglītībā par Jūrmalas pašvaldības teritorijā esošajiem uzņēmumiem </t>
  </si>
  <si>
    <t>Jauniešu forums Jūrmalā</t>
  </si>
  <si>
    <t>JPAP_R3.1.3._134</t>
  </si>
  <si>
    <t>Konkurss "Gada jaunietis"</t>
  </si>
  <si>
    <t>Skolotāju dienai veltīts pasākums</t>
  </si>
  <si>
    <t>JPAP_R3.2.1._147</t>
  </si>
  <si>
    <t>Mācību priekšmetu olimpiāžu uzvarētāju apbalvošana</t>
  </si>
  <si>
    <t>Labāko pedagogu apbalvošana</t>
  </si>
  <si>
    <t>Labāko izglītojamo apbalvošana</t>
  </si>
  <si>
    <t>Bukleta "Izglītība Jūrmalā" atjaunošana</t>
  </si>
  <si>
    <t>Metodiskās reģiona pasākumi (JMVS - zonas skolu centrs). Stīgu instrumentu spēles audzēkņiem un pedagogiem (paralēli ģitārspēle, čells, aktiermeistarība) pasākumi</t>
  </si>
  <si>
    <t>Starptautiskā konference</t>
  </si>
  <si>
    <t>Izglītības darbinieku augusta konference, ietverot izbraukuma semināru izglītības iestāžu vadītājiem, viņu vietniekiem un metodisko apvienību vadītājiem</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</si>
  <si>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</si>
  <si>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</si>
  <si>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</si>
  <si>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</si>
  <si>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JPAP_R3.2.3._163</t>
  </si>
  <si>
    <t>Izglītības iestāžu vadītāju praktiskās darbības semināri</t>
  </si>
  <si>
    <t>Vides interešu izglītības pedagogu metodisko izstrādņu skate</t>
  </si>
  <si>
    <t>JPAP_R3.2.4._169</t>
  </si>
  <si>
    <t>Ziemassvētku pasākums pedagogiem</t>
  </si>
  <si>
    <t>Pedagoģiski medicīniskās komisijas dalībnieku darba apmaksai</t>
  </si>
  <si>
    <t>Vecāku forums “ Vecāki 2030”</t>
  </si>
  <si>
    <t>Centralizētie pasākumi vispārējās izglītības jomā</t>
  </si>
  <si>
    <t>Atestāti un apliecības</t>
  </si>
  <si>
    <t>JPAP_R3.1.2._131</t>
  </si>
  <si>
    <t>Izglītības iestāžu akreditācija</t>
  </si>
  <si>
    <t>Līdzfinansējums privātajām izglītības iestādēm</t>
  </si>
  <si>
    <t>09.100</t>
  </si>
  <si>
    <t>Līdzfinansējums privātajām pirmsskolas izglītības iestādēm</t>
  </si>
  <si>
    <t>* Informatīvi -</t>
  </si>
  <si>
    <t>Attīstības plānošanas dokumenta nosaukums un rīcības virzienu atšifrējums.</t>
  </si>
  <si>
    <t>Jūrmalas pilsētas attīstības programma 2014. - 2020.gadam (JPAP)</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</si>
  <si>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</si>
  <si>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</si>
  <si>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</si>
  <si>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</si>
  <si>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</si>
  <si>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</si>
  <si>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</si>
  <si>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</si>
  <si>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</si>
  <si>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</si>
  <si>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</si>
  <si>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</si>
  <si>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</si>
  <si>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</si>
  <si>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</si>
  <si>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</si>
  <si>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</si>
  <si>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</si>
  <si>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</si>
  <si>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</si>
  <si>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</si>
  <si>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</si>
  <si>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</si>
  <si>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R3.3.1.: Pilsētas kultūras iestāžu un muzeju darbības pilnveide</t>
  </si>
  <si>
    <t>Aktivitāte Nr.194. Amatiermākslas attīstības veicināšana</t>
  </si>
  <si>
    <t>Jūrmalas pilsētas vēlēšanu komisija</t>
  </si>
  <si>
    <t>90000543728</t>
  </si>
  <si>
    <t>Jomas iela 1/5, Jūrmala, LV 2015</t>
  </si>
  <si>
    <t>01.110</t>
  </si>
  <si>
    <t>Iestādes uzturēšana</t>
  </si>
  <si>
    <t>LV25TREL980200805700B</t>
  </si>
  <si>
    <t>Tāme Nr.01.3.1.</t>
  </si>
  <si>
    <t>Tāme Nr.09.1.9.</t>
  </si>
  <si>
    <t xml:space="preserve">Sākumskolu, pamatskolu, vidusskolu būvniecība, atjaunošana un uzlabošana </t>
  </si>
  <si>
    <t>Nepieciešami papildus naudas līdzekļi 5609.60 euro apmērā, pamatojoties uz 2018.gada 8.augustā izsludināto iepirkumu par Ķemeru pamatskolas ekpertīzes veikšanu, kas noslēdzās 2018.gada 22.augustā un 2018.gada 29.augustā apstiprināts ar Iepiekumu komisijas pieņemto lēmumu Nr. 1.1-30/3209.</t>
  </si>
  <si>
    <t>Tāme Nr.10.1.1.</t>
  </si>
  <si>
    <t>10.700</t>
  </si>
  <si>
    <t>Pārējo sociālo iestāžu būvniecība, atjaunošana un uzlabošana</t>
  </si>
  <si>
    <t>Veidosies līdzekļu ekonomija pamatojoties uz Iepirkuma procedūras izstrādi un 2018.gadā plānojot veikt tikai avansa maksājumu par mājas bez vecāku gādības palikušu bērnu aprūpei ģimeniskā vidē būvprojekta izstrādi.</t>
  </si>
  <si>
    <r>
      <rPr>
        <b/>
        <sz val="9"/>
        <rFont val="Times New Roman"/>
        <family val="1"/>
        <charset val="186"/>
      </rPr>
      <t>4.pielikums</t>
    </r>
    <r>
      <rPr>
        <sz val="9"/>
        <rFont val="Times New Roman"/>
        <family val="1"/>
        <charset val="186"/>
      </rPr>
      <t xml:space="preserve"> Jūrmalas pilsētas domes</t>
    </r>
  </si>
  <si>
    <t>Struktūrvienība</t>
  </si>
  <si>
    <t>Attīstības pārvaldes Infrastruktūras investīciju projektu nodaļas Būvniecības daļa</t>
  </si>
  <si>
    <t>Administratīvo ēku būvniecība, atjaunošana un uzlabošana</t>
  </si>
  <si>
    <t xml:space="preserve"> 01.110.</t>
  </si>
  <si>
    <t>Domes administratīvo ēku infrastruktūras attīstība</t>
  </si>
  <si>
    <t>JPAP_R.3.2.1._131 JPAP R.2.8.1._99</t>
  </si>
  <si>
    <t>Glābšanas staciju būvniecība, atjaunošana un uzlabošana</t>
  </si>
  <si>
    <t>03.600.</t>
  </si>
  <si>
    <t>Glābšanas stacijas</t>
  </si>
  <si>
    <t>JPAP_R1.6.2._30</t>
  </si>
  <si>
    <t>Mellužu glābšanas stacijas pārbūve un siltināšana</t>
  </si>
  <si>
    <t>Ostas būvniecība, atjaunošana un uzlabošana</t>
  </si>
  <si>
    <t>04.520.</t>
  </si>
  <si>
    <t>Jūrmalas ūdenstūrisma pakalpojumu infrastruktūras attīstība atbilstoši pilsētas ekonomiskajai specializācijai</t>
  </si>
  <si>
    <t xml:space="preserve"> JPAP_R2.4.2._80</t>
  </si>
  <si>
    <t>Publisko teritoriju, ēku un mājokļu būvniecība, atjaunošana un uzlabošana</t>
  </si>
  <si>
    <t>06.600.</t>
  </si>
  <si>
    <t>Jauno Slokas kapu izbūve un labiekārtošana</t>
  </si>
  <si>
    <t>JPAP_R2.8.2._114</t>
  </si>
  <si>
    <t xml:space="preserve">Dubultu kultūras un izglītības centrs Strēlnieku prospektā 30, Jūrmalā </t>
  </si>
  <si>
    <t>JPAP_R3.3.1._192
JPAP_R3.2.4._173 
JPAP_R3.2.4._185</t>
  </si>
  <si>
    <t>Pašvaldības dzīvojamā fonda remonts</t>
  </si>
  <si>
    <t>JPAP_R2.9.1._115</t>
  </si>
  <si>
    <t>Ēku nojaukšana</t>
  </si>
  <si>
    <t>JPAP_R2.8.1._105</t>
  </si>
  <si>
    <t xml:space="preserve">Majoru muiža  </t>
  </si>
  <si>
    <t>JPAP_R1.4.3._17</t>
  </si>
  <si>
    <t>Apsekošana, specifikāciju un tāmju sagatavošana</t>
  </si>
  <si>
    <t>JPAP_R.3.1.2._131</t>
  </si>
  <si>
    <t xml:space="preserve">Jūrmalas pašvaldības Lielupes radīto plūdu un krasta erozijas risku apdraudējumu novēršanas pasākumi Dubultos - Majoros - Dzintaros </t>
  </si>
  <si>
    <t>JPAP_R1.6.2._35</t>
  </si>
  <si>
    <t>Kapteiņa Zolta piemiņas vietas teritorijas labiekārtošana Kaugurciema ielā, Jūrmalā</t>
  </si>
  <si>
    <t>JPAP_R2.8.1._98</t>
  </si>
  <si>
    <t>Tirdzniecības nojumes jaunbūve un inženierkomunikāciju izbūve Slokas ielā 3313, Jūrmalā</t>
  </si>
  <si>
    <t>JPAP_R3..2._231</t>
  </si>
  <si>
    <t>Pašvaldības īpašumā esošo ēku kapitālais remonts</t>
  </si>
  <si>
    <t>Ēku konservācija</t>
  </si>
  <si>
    <t>Majoru muižas kompleksa atjaunošana, t.sk. teritorijas labiekārtošana</t>
  </si>
  <si>
    <t>R1.2.2.</t>
  </si>
  <si>
    <t>Ēkas restaurācija un atjaunošana Pils ielā 1, Jūrmalā</t>
  </si>
  <si>
    <t>Atpūtu un sportu veicinošas infrastruktūras izveide, atjaunošana un labiekārtošana</t>
  </si>
  <si>
    <t xml:space="preserve"> 08.100.</t>
  </si>
  <si>
    <t>Pilsētas atpūtas parka un Jauniešu mājas izveide Kauguros</t>
  </si>
  <si>
    <t xml:space="preserve">JPAP_R2.8.1._103 JPAP_R3.7.2._230 </t>
  </si>
  <si>
    <t>Sabiedriskā centra Valtera prospektā 54, Jūrmalā attīstība</t>
  </si>
  <si>
    <t>JPAP_R3.3.1._192</t>
  </si>
  <si>
    <t>Ķemeru parka pārbūve un restaurācija</t>
  </si>
  <si>
    <t>JPAP_R1.5.2._21</t>
  </si>
  <si>
    <t>Daudzfunkcionāla dabas tūrisma centra jaunbūve un meža parka labiekārtojums Ķemeros</t>
  </si>
  <si>
    <t>JPAP_R1.6.1._21</t>
  </si>
  <si>
    <t>Ķemeru ūdenstorņa pārbūve un restaurācija</t>
  </si>
  <si>
    <t>Skvēra Tūristu ielā 2A, Ķemeros atjaunošana</t>
  </si>
  <si>
    <t>Ķemeru sēravota nojume</t>
  </si>
  <si>
    <t>JPAP_R1.6.3. 41</t>
  </si>
  <si>
    <t>Sabiedriskās tualetes remontdarbi</t>
  </si>
  <si>
    <t xml:space="preserve">Sporta nams "Taurenītis" </t>
  </si>
  <si>
    <t>JPAP_R.3.3.3_206</t>
  </si>
  <si>
    <t>Majoru sporta laukums</t>
  </si>
  <si>
    <t>Slokas stadions</t>
  </si>
  <si>
    <t>Dzintaru mežaparks</t>
  </si>
  <si>
    <t>Bibliotēku ēku būvniecība, atjaunošana un uzlabošana</t>
  </si>
  <si>
    <t>08.210.</t>
  </si>
  <si>
    <t>Bibliotēku remonts</t>
  </si>
  <si>
    <t>R3.3.1. Nr.169</t>
  </si>
  <si>
    <t>Muzeja ēku būvniecība, atjaunošana un uzlabošana</t>
  </si>
  <si>
    <t>08.220.</t>
  </si>
  <si>
    <t xml:space="preserve">Jūrmalas pilsētas brīvdabas muzeja infrastruktūras attīstība </t>
  </si>
  <si>
    <t>JPAP_R3.3.1._200</t>
  </si>
  <si>
    <t>Muzeji un izstāžu zāles</t>
  </si>
  <si>
    <t>Kultūras centru un namu būvniecība, atjaunošana un uzlabošana</t>
  </si>
  <si>
    <t>08.230.</t>
  </si>
  <si>
    <t>Jūrmalas teātra ēkas energoefektivitātes paaugstināšana</t>
  </si>
  <si>
    <t xml:space="preserve">Kultūras centra ēku remonts </t>
  </si>
  <si>
    <t>Pirmsskolas  izglītības iestāžu būvniecība, atjaunošana un uzlabošana</t>
  </si>
  <si>
    <t>09.100.</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</si>
  <si>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</si>
  <si>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</si>
  <si>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</si>
  <si>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</si>
  <si>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</si>
  <si>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</si>
  <si>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</si>
  <si>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</si>
  <si>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''Mārīte''</t>
  </si>
  <si>
    <t xml:space="preserve">Infrastruktūras pilnveide pakalpojumu sniegšanai bērniem ar funkcionāliem traucējumiem </t>
  </si>
  <si>
    <t>Jūrmalas PII ''Saulīte''</t>
  </si>
  <si>
    <t>Jūrmalas PII ''Zvaniņš''</t>
  </si>
  <si>
    <t>Jūrmalas PII ''Lācītis''</t>
  </si>
  <si>
    <t>09.210.</t>
  </si>
  <si>
    <t>JPAP_R3.2.3._165</t>
  </si>
  <si>
    <t>Vispārējās izglītības iestādes</t>
  </si>
  <si>
    <t>Jūrmalas sākumskola ''Atvase''</t>
  </si>
  <si>
    <t>Jūrmalas sākumskola ''Ābelīte''</t>
  </si>
  <si>
    <t>Jūrmalas pilsētas Ķemeru pamatskolas ekas pārbūve un energoefektivitātes paaugstināšana</t>
  </si>
  <si>
    <t>Nepieciešami papildus naudas līdzekļi 5609.60 euro apmērā, pamatojoties uz 2018.gada 8.augustā izsludināto iepirkumu par Ķemeru pamatskolas ekpertīzes vaikšanu, kas noslēdzās 2018.gada 22.augustā un 2018.gada 29.augustā apstiprināts ar Iepiekumu komisijas pieņemto lēmumu Nr. 1.1-30/3209.</t>
  </si>
  <si>
    <t>Lielupes pamatskolas pārbūve un sporta zāles piebūve</t>
  </si>
  <si>
    <t>Jūrmalas Valsts ģimnāzijas ēkas Raiņa ielā 55, Jūrmalā, pārbūve</t>
  </si>
  <si>
    <t>Jūrmalas pilsētas Jaundubultu vidusskolas ēkas un autoskolas ēkas energoefektivitātes paaugstināšana Lielupes ielā 21</t>
  </si>
  <si>
    <t>JPAP_R3.2.3._165 JPAP_R2.6.2._89</t>
  </si>
  <si>
    <t>Jūrmalas pilsētas Kauguru vidusskolas ēkas  energoefektivitātes paaugstināšana un telpu atjaunošana</t>
  </si>
  <si>
    <t xml:space="preserve">Jūrmalas pilsētas Kauguru vidusskola </t>
  </si>
  <si>
    <t>Jūrmalas Valsts ģimnāzijas un sākumskolas "Atvase" daudzfunkcionālās sporta halles projektēšana un celtniecība</t>
  </si>
  <si>
    <t xml:space="preserve">Slokas pamatskola </t>
  </si>
  <si>
    <t>Vakara vidusskola</t>
  </si>
  <si>
    <t>Pumpuru peldbaseina izbūve</t>
  </si>
  <si>
    <t>Jūrmalas sākumskola ''Taurenītis''</t>
  </si>
  <si>
    <t>Interešu profesionālās ievirzes izglītības iestāžu būvniecība, atjaunošana un uzlabošana</t>
  </si>
  <si>
    <t xml:space="preserve"> 09.510.</t>
  </si>
  <si>
    <t>Jūrmalas Sporta skola</t>
  </si>
  <si>
    <t>JPAP_R3.2.4._185</t>
  </si>
  <si>
    <t>Jūrmalas Sporta skolas peldbaseina ēkas pārbūve un energoefektivitātes paaugstināšana</t>
  </si>
  <si>
    <t xml:space="preserve">Jūrmalas bērnu un jauniešu interešu centrs </t>
  </si>
  <si>
    <t>10.700.</t>
  </si>
  <si>
    <t>Jūrmalas pilsētas pašvaldības iestāde ''Sprīdītis''</t>
  </si>
  <si>
    <t>JPAP_R3.5.1._216</t>
  </si>
  <si>
    <t>Jūrmalas veselības veicināšanas un sociālo pakalpojumu centra ēku pārbūve un energoefektivitātes paaugstināšana</t>
  </si>
  <si>
    <t>JPAP_R3.5.1._216 JPAP_R.2.6.2._89</t>
  </si>
  <si>
    <t>Veselības veicināšanas un sociālo pakalpojumu centrs</t>
  </si>
  <si>
    <t>R.3.5.1. Nr.216</t>
  </si>
  <si>
    <t>Administratīvās ēkas pārbūve sociālo funkciju nodrošināšanai</t>
  </si>
  <si>
    <t>Infrastruktūras izveide bez vecāku gādības palikušu bērnu un jauniešu aprūpei ģimeniskā vidē</t>
  </si>
  <si>
    <t xml:space="preserve"> R.3.5.1. Nr.182</t>
  </si>
  <si>
    <t>Infrastruktūras izveide bez vecāku gādības palikušu jauniešu aprūpei ģimeniskā vidē.</t>
  </si>
  <si>
    <t>Sociālās mājas ar nakts patversmi ēkas pārbūvei un energoefektivitātes paaugstināšanai Raiņa ielā 62</t>
  </si>
  <si>
    <t xml:space="preserve">JPAP_R.3.5.1. _216                    JPAP_R.3.5.1. _220                     JPAP_R 2.9.1. _115            </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</si>
  <si>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</si>
  <si>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</si>
  <si>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</si>
  <si>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t>Jūrmalas Kauguru vidusskola</t>
  </si>
  <si>
    <t>Istādes uzturēšana un vispārējās izglītības nodrošināšana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</si>
</sst>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Red]\-#,##0\ "/>
  </numFmts>
  <fonts count="18"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11"/>
      <name val="Times New Roman"/>
      <family val="1"/>
      <charset val="186"/>
    </font>
    <font>
      <sz val="12"/>
      <name val="Times New Roman"/>
      <family val="1"/>
      <charset val="186"/>
    </font>
    <font>
      <sz val="9"/>
      <color theme="1"/>
      <name val="Times New Roman"/>
      <family val="1"/>
      <charset val="186"/>
    </font>
    <font>
      <sz val="11"/>
      <color theme="1"/>
      <name val="Calibri"/>
      <family val="2"/>
      <charset val="186"/>
      <scheme val="minor"/>
    </font>
    <font>
      <b/>
      <sz val="12"/>
      <name val="Times New Roman"/>
      <family val="1"/>
      <charset val="186"/>
    </font>
    <font>
      <b/>
      <i/>
      <sz val="12"/>
      <name val="Times New Roman"/>
      <family val="1"/>
      <charset val="186"/>
    </font>
    <font>
      <sz val="11"/>
      <color theme="1"/>
      <name val="Calibri"/>
      <family val="2"/>
      <scheme val="minor"/>
    </font>
    <font>
      <i/>
      <sz val="8"/>
      <name val="Times New Roman"/>
      <family val="1"/>
      <charset val="186"/>
    </font>
    <font>
      <sz val="8"/>
      <name val="Times New Roman"/>
      <family val="1"/>
      <charset val="186"/>
    </font>
  </fonts>
  <fills count="5">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s>
  <borders count="111">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style="double">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diagonal/>
    </border>
    <border>
      <left/>
      <right style="hair">
        <color indexed="64"/>
      </right>
      <top style="double">
        <color indexed="64"/>
      </top>
      <bottom style="thin">
        <color indexed="64"/>
      </bottom>
      <diagonal/>
    </border>
    <border>
      <left/>
      <right style="hair">
        <color indexed="64"/>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style="thin">
        <color indexed="64"/>
      </top>
      <bottom style="thin">
        <color indexed="64"/>
      </bottom>
      <diagonal/>
    </border>
    <border>
      <left/>
      <right style="hair">
        <color indexed="64"/>
      </right>
      <top style="double">
        <color indexed="64"/>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double">
        <color indexed="64"/>
      </bottom>
      <diagonal/>
    </border>
  </borders>
  <cellStyleXfs count="7">
    <xf numFmtId="0" fontId="0" fillId="0" borderId="0"/>
    <xf numFmtId="0" fontId="1" fillId="0" borderId="0"/>
    <xf numFmtId="0" fontId="1" fillId="0" borderId="0"/>
    <xf numFmtId="0" fontId="15" fillId="0" borderId="0"/>
    <xf numFmtId="0" fontId="1" fillId="0" borderId="0"/>
    <xf numFmtId="0" fontId="12" fillId="0" borderId="0"/>
    <xf numFmtId="0" fontId="12" fillId="0" borderId="0"/>
  </cellStyleXfs>
  <cellXfs count="854">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4" xfId="1" applyNumberFormat="1" applyFont="1" applyFill="1" applyBorder="1" applyAlignment="1" applyProtection="1">
      <alignment horizontal="center" vertical="center"/>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0" fontId="5" fillId="0" borderId="17" xfId="1" applyFont="1" applyFill="1" applyBorder="1" applyAlignment="1" applyProtection="1">
      <alignment vertical="center" wrapText="1"/>
    </xf>
    <xf numFmtId="0" fontId="5" fillId="0" borderId="17" xfId="1" applyFont="1" applyFill="1" applyBorder="1" applyAlignment="1" applyProtection="1">
      <alignment horizontal="left" vertical="center" wrapText="1"/>
    </xf>
    <xf numFmtId="0" fontId="5" fillId="0" borderId="1" xfId="1" applyFont="1" applyFill="1" applyBorder="1" applyAlignment="1" applyProtection="1">
      <alignment vertical="center"/>
    </xf>
    <xf numFmtId="0" fontId="5" fillId="0" borderId="21" xfId="1" applyFont="1" applyFill="1" applyBorder="1" applyAlignment="1" applyProtection="1">
      <alignment vertical="center"/>
      <protection locked="0"/>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8" xfId="1" applyFont="1" applyFill="1" applyBorder="1" applyAlignment="1" applyProtection="1">
      <alignment vertical="center" wrapText="1"/>
    </xf>
    <xf numFmtId="0" fontId="5" fillId="0" borderId="28" xfId="1" applyFont="1" applyFill="1" applyBorder="1" applyAlignment="1" applyProtection="1">
      <alignment horizontal="left" vertical="center" wrapText="1"/>
    </xf>
    <xf numFmtId="3" fontId="5" fillId="0" borderId="29" xfId="1" applyNumberFormat="1" applyFont="1" applyFill="1" applyBorder="1" applyAlignment="1" applyProtection="1">
      <alignment horizontal="right" vertical="center"/>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0" fontId="2" fillId="0" borderId="24" xfId="1" applyFont="1" applyFill="1" applyBorder="1" applyAlignment="1" applyProtection="1">
      <alignment vertical="center" wrapText="1"/>
    </xf>
    <xf numFmtId="0" fontId="2" fillId="0" borderId="24" xfId="1" applyFont="1" applyFill="1" applyBorder="1" applyAlignment="1" applyProtection="1">
      <alignment horizontal="left" vertical="center" wrapText="1"/>
    </xf>
    <xf numFmtId="3" fontId="2" fillId="0" borderId="2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0" fontId="2" fillId="0" borderId="17" xfId="1" applyFont="1" applyFill="1" applyBorder="1" applyAlignment="1" applyProtection="1">
      <alignment vertical="center" wrapText="1"/>
    </xf>
    <xf numFmtId="0" fontId="2" fillId="0" borderId="17" xfId="1" applyFont="1" applyFill="1" applyBorder="1" applyAlignment="1" applyProtection="1">
      <alignment horizontal="right" vertical="center" wrapText="1"/>
    </xf>
    <xf numFmtId="3" fontId="2" fillId="0" borderId="1"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0" fontId="2" fillId="0" borderId="32" xfId="1" applyFont="1" applyFill="1" applyBorder="1" applyAlignment="1" applyProtection="1">
      <alignment vertical="center" wrapText="1"/>
    </xf>
    <xf numFmtId="0" fontId="2" fillId="0" borderId="32" xfId="1" applyFont="1" applyFill="1" applyBorder="1" applyAlignment="1" applyProtection="1">
      <alignment horizontal="right" vertical="center" wrapText="1"/>
    </xf>
    <xf numFmtId="3" fontId="2" fillId="0" borderId="3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0" fontId="5" fillId="0" borderId="20" xfId="1" applyFont="1" applyFill="1" applyBorder="1" applyAlignment="1" applyProtection="1">
      <alignment horizontal="left" vertical="center" wrapText="1"/>
    </xf>
    <xf numFmtId="3" fontId="2" fillId="0" borderId="23"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protection locked="0"/>
    </xf>
    <xf numFmtId="3" fontId="2" fillId="0" borderId="22"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0" fontId="5" fillId="0" borderId="35" xfId="1" applyFont="1" applyFill="1" applyBorder="1" applyAlignment="1" applyProtection="1">
      <alignment horizontal="left" vertical="center" wrapText="1"/>
    </xf>
    <xf numFmtId="3" fontId="2" fillId="0" borderId="9" xfId="1" applyNumberFormat="1" applyFont="1" applyFill="1" applyBorder="1" applyAlignment="1" applyProtection="1">
      <alignment vertical="center"/>
    </xf>
    <xf numFmtId="3" fontId="2" fillId="0" borderId="36"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36" xfId="1" applyNumberFormat="1" applyFont="1" applyFill="1" applyBorder="1" applyAlignment="1" applyProtection="1">
      <alignment vertical="center"/>
    </xf>
    <xf numFmtId="0" fontId="5" fillId="0" borderId="35" xfId="1" applyFont="1" applyFill="1" applyBorder="1" applyAlignment="1" applyProtection="1">
      <alignment horizontal="center" vertical="center" wrapText="1"/>
    </xf>
    <xf numFmtId="0" fontId="2" fillId="0" borderId="17" xfId="1" applyFont="1" applyFill="1" applyBorder="1" applyAlignment="1" applyProtection="1">
      <alignment horizontal="left" vertical="center" wrapText="1"/>
    </xf>
    <xf numFmtId="3" fontId="2" fillId="0" borderId="1" xfId="1" applyNumberFormat="1" applyFont="1" applyFill="1" applyBorder="1" applyAlignment="1" applyProtection="1">
      <alignment vertical="center"/>
    </xf>
    <xf numFmtId="3" fontId="2" fillId="0" borderId="21"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center" vertical="center"/>
    </xf>
    <xf numFmtId="0" fontId="2" fillId="0" borderId="32" xfId="1" applyFont="1" applyFill="1" applyBorder="1" applyAlignment="1" applyProtection="1">
      <alignment horizontal="left" vertical="center" wrapText="1"/>
    </xf>
    <xf numFmtId="3" fontId="2" fillId="0" borderId="33" xfId="1" applyNumberFormat="1" applyFont="1" applyFill="1" applyBorder="1" applyAlignment="1" applyProtection="1">
      <alignment vertical="center"/>
    </xf>
    <xf numFmtId="3" fontId="2" fillId="0" borderId="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xf>
    <xf numFmtId="0" fontId="2" fillId="0" borderId="38" xfId="1" applyFont="1" applyFill="1" applyBorder="1" applyAlignment="1" applyProtection="1">
      <alignment horizontal="right" vertical="center" wrapText="1"/>
    </xf>
    <xf numFmtId="0" fontId="2" fillId="0" borderId="38" xfId="1" applyFont="1" applyFill="1" applyBorder="1" applyAlignment="1" applyProtection="1">
      <alignment horizontal="left" vertical="center" wrapText="1"/>
    </xf>
    <xf numFmtId="3" fontId="2" fillId="0" borderId="14" xfId="1" applyNumberFormat="1" applyFont="1" applyFill="1" applyBorder="1" applyAlignment="1" applyProtection="1">
      <alignment vertical="center"/>
    </xf>
    <xf numFmtId="3" fontId="2" fillId="0" borderId="39"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0" fontId="5" fillId="0" borderId="40"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right" vertical="center"/>
      <protection locked="0"/>
    </xf>
    <xf numFmtId="0" fontId="5" fillId="0" borderId="43" xfId="1" applyFont="1" applyFill="1" applyBorder="1" applyAlignment="1" applyProtection="1">
      <alignment horizontal="center" vertical="center" wrapText="1"/>
    </xf>
    <xf numFmtId="0" fontId="5"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center" vertical="center"/>
    </xf>
    <xf numFmtId="0" fontId="2" fillId="0" borderId="46" xfId="1" applyFont="1" applyFill="1" applyBorder="1" applyAlignment="1" applyProtection="1">
      <alignment horizontal="right" vertical="center" wrapText="1"/>
    </xf>
    <xf numFmtId="0" fontId="2" fillId="0" borderId="46" xfId="1" applyFont="1" applyFill="1" applyBorder="1" applyAlignment="1" applyProtection="1">
      <alignment horizontal="left" vertical="center" wrapText="1"/>
    </xf>
    <xf numFmtId="3" fontId="2" fillId="0" borderId="47"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xf>
    <xf numFmtId="0" fontId="2" fillId="0" borderId="46" xfId="1" applyFont="1" applyFill="1" applyBorder="1" applyAlignment="1" applyProtection="1">
      <alignment vertical="center" wrapText="1"/>
    </xf>
    <xf numFmtId="3" fontId="2" fillId="0" borderId="49" xfId="1" applyNumberFormat="1" applyFont="1" applyFill="1" applyBorder="1" applyAlignment="1" applyProtection="1">
      <alignment vertical="center"/>
    </xf>
    <xf numFmtId="0" fontId="5" fillId="0" borderId="17" xfId="1" applyFont="1" applyBorder="1" applyAlignment="1" applyProtection="1">
      <alignment vertical="center" wrapText="1"/>
    </xf>
    <xf numFmtId="0" fontId="5" fillId="0" borderId="17" xfId="1" applyFont="1" applyBorder="1" applyAlignment="1" applyProtection="1">
      <alignment horizontal="left" vertical="center" wrapText="1"/>
    </xf>
    <xf numFmtId="3" fontId="5" fillId="0" borderId="1" xfId="1" applyNumberFormat="1" applyFont="1" applyBorder="1" applyAlignment="1" applyProtection="1">
      <alignment vertical="center"/>
    </xf>
    <xf numFmtId="0" fontId="5" fillId="0" borderId="28" xfId="1" applyFont="1" applyFill="1" applyBorder="1" applyAlignment="1" applyProtection="1">
      <alignment vertical="center"/>
    </xf>
    <xf numFmtId="3" fontId="5" fillId="0" borderId="29" xfId="1" applyNumberFormat="1" applyFont="1" applyFill="1" applyBorder="1" applyAlignment="1" applyProtection="1">
      <alignment vertical="center"/>
    </xf>
    <xf numFmtId="3" fontId="5" fillId="0" borderId="30" xfId="1" applyNumberFormat="1" applyFont="1" applyFill="1" applyBorder="1" applyAlignment="1" applyProtection="1">
      <alignment vertical="center"/>
    </xf>
    <xf numFmtId="3" fontId="5" fillId="0" borderId="31" xfId="1" applyNumberFormat="1" applyFont="1" applyFill="1" applyBorder="1" applyAlignment="1" applyProtection="1">
      <alignment vertical="center"/>
    </xf>
    <xf numFmtId="0" fontId="5" fillId="0" borderId="50" xfId="1" applyFont="1" applyFill="1" applyBorder="1" applyAlignment="1" applyProtection="1">
      <alignment vertical="center"/>
    </xf>
    <xf numFmtId="0" fontId="5" fillId="0" borderId="50" xfId="1" applyFont="1" applyFill="1" applyBorder="1" applyAlignment="1" applyProtection="1">
      <alignment vertical="center" wrapText="1"/>
    </xf>
    <xf numFmtId="3" fontId="5" fillId="0" borderId="51"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0" fontId="5" fillId="0" borderId="17" xfId="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0" borderId="21"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40" xfId="1" applyFont="1" applyFill="1" applyBorder="1" applyAlignment="1" applyProtection="1">
      <alignment horizontal="left" vertical="center" wrapText="1"/>
    </xf>
    <xf numFmtId="3" fontId="5" fillId="3" borderId="54" xfId="1" applyNumberFormat="1" applyFont="1" applyFill="1" applyBorder="1" applyAlignment="1" applyProtection="1">
      <alignment vertical="center"/>
    </xf>
    <xf numFmtId="3" fontId="5" fillId="3" borderId="41" xfId="1" applyNumberFormat="1" applyFont="1" applyFill="1" applyBorder="1" applyAlignment="1" applyProtection="1">
      <alignment vertical="center"/>
    </xf>
    <xf numFmtId="3" fontId="5" fillId="3" borderId="55" xfId="1" applyNumberFormat="1" applyFont="1" applyFill="1" applyBorder="1" applyAlignment="1" applyProtection="1">
      <alignment vertical="center"/>
    </xf>
    <xf numFmtId="0" fontId="2" fillId="0" borderId="35" xfId="1" applyFont="1" applyFill="1" applyBorder="1" applyAlignment="1" applyProtection="1">
      <alignment horizontal="left" vertical="center" wrapText="1"/>
    </xf>
    <xf numFmtId="3" fontId="2" fillId="0" borderId="56" xfId="1" applyNumberFormat="1" applyFont="1" applyFill="1" applyBorder="1" applyAlignment="1" applyProtection="1">
      <alignment vertical="center"/>
    </xf>
    <xf numFmtId="0" fontId="2" fillId="0" borderId="46" xfId="1" applyFont="1" applyFill="1" applyBorder="1" applyAlignment="1" applyProtection="1">
      <alignment horizontal="center" vertical="center" wrapText="1"/>
    </xf>
    <xf numFmtId="3" fontId="2" fillId="0" borderId="48"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0" fontId="2" fillId="0" borderId="32"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xf>
    <xf numFmtId="0" fontId="2" fillId="0" borderId="17" xfId="1" applyFont="1" applyFill="1" applyBorder="1" applyAlignment="1" applyProtection="1">
      <alignment horizontal="center" vertical="center" wrapText="1"/>
    </xf>
    <xf numFmtId="3" fontId="2" fillId="0" borderId="21"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40"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0" fontId="2" fillId="0" borderId="59" xfId="1" applyFont="1" applyFill="1" applyBorder="1" applyAlignment="1" applyProtection="1">
      <alignment horizontal="right" vertical="center" wrapText="1"/>
    </xf>
    <xf numFmtId="3" fontId="2" fillId="0" borderId="18"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1" fontId="5" fillId="3" borderId="40" xfId="1" applyNumberFormat="1" applyFont="1" applyFill="1" applyBorder="1" applyAlignment="1" applyProtection="1">
      <alignment horizontal="left" vertical="center" wrapText="1"/>
    </xf>
    <xf numFmtId="1" fontId="5" fillId="0" borderId="35" xfId="1" applyNumberFormat="1" applyFont="1" applyFill="1" applyBorder="1" applyAlignment="1" applyProtection="1">
      <alignment horizontal="left" vertical="center" wrapText="1"/>
    </xf>
    <xf numFmtId="0" fontId="5" fillId="0" borderId="17" xfId="1" applyFont="1" applyFill="1" applyBorder="1" applyAlignment="1" applyProtection="1">
      <alignment horizontal="center" vertical="center" wrapText="1"/>
    </xf>
    <xf numFmtId="3" fontId="2" fillId="0" borderId="7"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5" fillId="3" borderId="62"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0" fontId="2" fillId="0" borderId="59" xfId="1" applyFont="1" applyFill="1" applyBorder="1" applyAlignment="1" applyProtection="1">
      <alignment horizontal="center" vertical="center" wrapText="1"/>
    </xf>
    <xf numFmtId="0" fontId="2" fillId="0" borderId="59" xfId="1" applyFont="1" applyFill="1" applyBorder="1" applyAlignment="1" applyProtection="1">
      <alignment horizontal="left" vertical="center" wrapText="1"/>
    </xf>
    <xf numFmtId="0" fontId="2" fillId="0" borderId="32" xfId="1" applyFont="1" applyFill="1" applyBorder="1" applyAlignment="1" applyProtection="1">
      <alignment vertical="center"/>
    </xf>
    <xf numFmtId="0" fontId="8" fillId="0" borderId="0" xfId="1" applyFont="1" applyFill="1" applyBorder="1" applyAlignment="1" applyProtection="1">
      <alignment vertical="center"/>
    </xf>
    <xf numFmtId="0" fontId="5" fillId="3" borderId="35" xfId="1" applyFont="1" applyFill="1" applyBorder="1" applyAlignment="1" applyProtection="1">
      <alignment horizontal="left" vertical="center" wrapText="1"/>
    </xf>
    <xf numFmtId="3" fontId="5" fillId="3" borderId="36"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0" fontId="2" fillId="0" borderId="35" xfId="1" applyFont="1" applyFill="1" applyBorder="1" applyAlignment="1" applyProtection="1">
      <alignment horizontal="right" vertical="center" wrapText="1"/>
    </xf>
    <xf numFmtId="0" fontId="2" fillId="0" borderId="46" xfId="1" applyFont="1" applyFill="1" applyBorder="1" applyAlignment="1" applyProtection="1">
      <alignment vertical="center"/>
    </xf>
    <xf numFmtId="3" fontId="2" fillId="0" borderId="16" xfId="1" applyNumberFormat="1" applyFont="1" applyFill="1" applyBorder="1" applyAlignment="1" applyProtection="1">
      <alignment vertical="center"/>
      <protection locked="0"/>
    </xf>
    <xf numFmtId="0" fontId="2" fillId="0" borderId="59" xfId="1" applyFont="1" applyFill="1" applyBorder="1" applyAlignment="1" applyProtection="1">
      <alignment vertical="center"/>
    </xf>
    <xf numFmtId="0" fontId="2" fillId="0" borderId="59" xfId="1" applyFont="1" applyFill="1" applyBorder="1" applyAlignment="1" applyProtection="1">
      <alignment vertical="center" wrapText="1"/>
    </xf>
    <xf numFmtId="3" fontId="2" fillId="0" borderId="63" xfId="1" applyNumberFormat="1" applyFont="1" applyFill="1" applyBorder="1" applyAlignment="1" applyProtection="1">
      <alignment vertical="center"/>
      <protection locked="0"/>
    </xf>
    <xf numFmtId="3" fontId="5" fillId="0" borderId="10" xfId="1" applyNumberFormat="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3" fontId="5" fillId="0" borderId="9" xfId="1" applyNumberFormat="1" applyFont="1" applyFill="1" applyBorder="1" applyAlignment="1" applyProtection="1">
      <alignment vertical="center"/>
    </xf>
    <xf numFmtId="0" fontId="2" fillId="2" borderId="0" xfId="1" applyFont="1" applyFill="1" applyBorder="1" applyAlignment="1" applyProtection="1">
      <alignment vertical="center"/>
      <protection locked="0"/>
    </xf>
    <xf numFmtId="0" fontId="2" fillId="0" borderId="43" xfId="1" applyFont="1" applyFill="1" applyBorder="1" applyAlignment="1" applyProtection="1">
      <alignment horizontal="left" vertical="center" wrapText="1"/>
    </xf>
    <xf numFmtId="3" fontId="2" fillId="0" borderId="6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5"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0" fontId="2" fillId="0" borderId="28" xfId="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5" fillId="0" borderId="69" xfId="1" applyNumberFormat="1" applyFont="1" applyFill="1" applyBorder="1" applyAlignment="1" applyProtection="1">
      <alignment vertical="center"/>
    </xf>
    <xf numFmtId="3" fontId="5" fillId="0" borderId="70" xfId="1" applyNumberFormat="1" applyFont="1" applyFill="1" applyBorder="1" applyAlignment="1" applyProtection="1">
      <alignment vertical="center"/>
    </xf>
    <xf numFmtId="0" fontId="5" fillId="0" borderId="35" xfId="1" applyFont="1" applyFill="1" applyBorder="1" applyAlignment="1" applyProtection="1">
      <alignment vertical="center"/>
    </xf>
    <xf numFmtId="3" fontId="5" fillId="0" borderId="71" xfId="1" applyNumberFormat="1" applyFont="1" applyFill="1" applyBorder="1" applyAlignment="1" applyProtection="1">
      <alignment vertical="center"/>
    </xf>
    <xf numFmtId="0" fontId="5" fillId="0" borderId="72" xfId="1" applyFont="1" applyFill="1" applyBorder="1" applyAlignment="1" applyProtection="1">
      <alignment vertical="center"/>
    </xf>
    <xf numFmtId="3" fontId="5" fillId="0" borderId="73" xfId="1" applyNumberFormat="1" applyFont="1" applyFill="1" applyBorder="1" applyAlignment="1" applyProtection="1">
      <alignment vertical="center"/>
    </xf>
    <xf numFmtId="3" fontId="5" fillId="0" borderId="70" xfId="1" applyNumberFormat="1" applyFont="1" applyFill="1" applyBorder="1" applyAlignment="1" applyProtection="1">
      <alignment vertical="center"/>
      <protection locked="0"/>
    </xf>
    <xf numFmtId="3" fontId="5" fillId="0" borderId="74"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35" xfId="1" applyFont="1" applyFill="1" applyBorder="1" applyAlignment="1" applyProtection="1">
      <alignment horizontal="left" vertical="center" wrapText="1"/>
      <protection locked="0"/>
    </xf>
    <xf numFmtId="0" fontId="2" fillId="0" borderId="17" xfId="1" applyFont="1" applyFill="1" applyBorder="1" applyAlignment="1" applyProtection="1">
      <alignment horizontal="center" vertical="center" wrapText="1"/>
    </xf>
    <xf numFmtId="3" fontId="2" fillId="0" borderId="5" xfId="1" applyNumberFormat="1" applyFont="1" applyFill="1" applyBorder="1" applyAlignment="1" applyProtection="1">
      <alignment horizontal="center" vertical="center"/>
    </xf>
    <xf numFmtId="0" fontId="2" fillId="0" borderId="43" xfId="1" applyFont="1" applyFill="1" applyBorder="1" applyAlignment="1" applyProtection="1">
      <alignment horizontal="right" vertical="center" wrapText="1"/>
    </xf>
    <xf numFmtId="3" fontId="2" fillId="0" borderId="45"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0" fontId="5" fillId="0" borderId="46" xfId="1" applyFont="1" applyFill="1" applyBorder="1" applyAlignment="1" applyProtection="1">
      <alignment horizontal="center" vertical="center" wrapText="1"/>
    </xf>
    <xf numFmtId="0" fontId="5" fillId="0" borderId="46" xfId="1" applyFont="1" applyFill="1" applyBorder="1" applyAlignment="1" applyProtection="1">
      <alignment horizontal="left" vertical="center" wrapText="1"/>
    </xf>
    <xf numFmtId="1" fontId="7" fillId="0" borderId="76" xfId="1" applyNumberFormat="1" applyFont="1" applyFill="1" applyBorder="1" applyAlignment="1" applyProtection="1">
      <alignment horizontal="center" vertical="center"/>
    </xf>
    <xf numFmtId="3" fontId="5" fillId="0" borderId="71"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5" fillId="0" borderId="79"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14"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vertical="center"/>
    </xf>
    <xf numFmtId="1" fontId="7" fillId="0" borderId="83" xfId="1" applyNumberFormat="1" applyFont="1" applyFill="1" applyBorder="1" applyAlignment="1" applyProtection="1">
      <alignment horizontal="center" vertical="center"/>
    </xf>
    <xf numFmtId="0" fontId="5" fillId="0" borderId="84" xfId="1" applyFont="1" applyFill="1" applyBorder="1" applyAlignment="1" applyProtection="1">
      <alignment vertical="center"/>
      <protection locked="0"/>
    </xf>
    <xf numFmtId="3" fontId="5" fillId="0" borderId="85"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horizontal="right" vertical="center"/>
    </xf>
    <xf numFmtId="3" fontId="2" fillId="0" borderId="84" xfId="1" applyNumberFormat="1" applyFont="1" applyFill="1" applyBorder="1" applyAlignment="1" applyProtection="1">
      <alignment horizontal="right" vertical="center"/>
      <protection locked="0"/>
    </xf>
    <xf numFmtId="3" fontId="2" fillId="0" borderId="86" xfId="1" applyNumberFormat="1" applyFont="1" applyFill="1" applyBorder="1" applyAlignment="1" applyProtection="1">
      <alignment horizontal="right" vertical="center"/>
      <protection locked="0"/>
    </xf>
    <xf numFmtId="3" fontId="2" fillId="0" borderId="82"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center" vertical="center"/>
    </xf>
    <xf numFmtId="3" fontId="2" fillId="0" borderId="86"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80" xfId="1" applyNumberFormat="1" applyFont="1" applyFill="1" applyBorder="1" applyAlignment="1" applyProtection="1">
      <alignment horizontal="center" vertical="center"/>
    </xf>
    <xf numFmtId="3" fontId="2" fillId="0" borderId="80" xfId="1" applyNumberFormat="1" applyFont="1" applyFill="1" applyBorder="1" applyAlignment="1" applyProtection="1">
      <alignment horizontal="right" vertical="center"/>
      <protection locked="0"/>
    </xf>
    <xf numFmtId="3" fontId="2" fillId="0" borderId="47" xfId="1" applyNumberFormat="1" applyFont="1" applyFill="1" applyBorder="1" applyAlignment="1" applyProtection="1">
      <alignment horizontal="center" vertical="center"/>
    </xf>
    <xf numFmtId="3" fontId="5" fillId="0" borderId="85" xfId="1" applyNumberFormat="1" applyFont="1" applyFill="1" applyBorder="1" applyAlignment="1" applyProtection="1">
      <alignment vertical="center"/>
    </xf>
    <xf numFmtId="3" fontId="5" fillId="0" borderId="87" xfId="1" applyNumberFormat="1" applyFont="1" applyFill="1" applyBorder="1" applyAlignment="1" applyProtection="1">
      <alignment vertical="center"/>
    </xf>
    <xf numFmtId="3" fontId="5" fillId="0" borderId="84" xfId="1" applyNumberFormat="1" applyFont="1" applyFill="1" applyBorder="1" applyAlignment="1" applyProtection="1">
      <alignment vertical="center"/>
    </xf>
    <xf numFmtId="3" fontId="5" fillId="3" borderId="88"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protection locked="0"/>
    </xf>
    <xf numFmtId="3" fontId="2" fillId="0" borderId="84"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xf>
    <xf numFmtId="3" fontId="5" fillId="3" borderId="44" xfId="1" applyNumberFormat="1" applyFont="1" applyFill="1" applyBorder="1" applyAlignment="1" applyProtection="1">
      <alignment vertical="center"/>
    </xf>
    <xf numFmtId="3" fontId="2" fillId="0" borderId="80"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xf>
    <xf numFmtId="3" fontId="5" fillId="0" borderId="44"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protection locked="0"/>
    </xf>
    <xf numFmtId="1" fontId="7" fillId="0" borderId="90" xfId="1" applyNumberFormat="1" applyFont="1" applyFill="1" applyBorder="1" applyAlignment="1" applyProtection="1">
      <alignment horizontal="center" vertical="center"/>
    </xf>
    <xf numFmtId="0" fontId="5" fillId="0" borderId="77" xfId="1" applyFont="1" applyFill="1" applyBorder="1" applyAlignment="1" applyProtection="1">
      <alignment vertical="center"/>
      <protection locked="0"/>
    </xf>
    <xf numFmtId="3" fontId="5" fillId="0" borderId="66" xfId="1" applyNumberFormat="1" applyFont="1" applyFill="1" applyBorder="1" applyAlignment="1" applyProtection="1">
      <alignment horizontal="right" vertical="center"/>
    </xf>
    <xf numFmtId="3" fontId="2" fillId="0" borderId="90" xfId="1" applyNumberFormat="1" applyFont="1" applyFill="1" applyBorder="1" applyAlignment="1" applyProtection="1">
      <alignment horizontal="right" vertical="center"/>
    </xf>
    <xf numFmtId="3" fontId="2" fillId="0" borderId="77"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3" fontId="2" fillId="0" borderId="91"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92"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78" xfId="1" applyNumberFormat="1" applyFont="1" applyFill="1" applyBorder="1" applyAlignment="1" applyProtection="1">
      <alignment horizontal="center" vertical="center"/>
    </xf>
    <xf numFmtId="3" fontId="5" fillId="0" borderId="66" xfId="1" applyNumberFormat="1" applyFont="1" applyFill="1" applyBorder="1" applyAlignment="1" applyProtection="1">
      <alignment vertical="center"/>
    </xf>
    <xf numFmtId="3" fontId="5" fillId="0" borderId="94" xfId="1" applyNumberFormat="1" applyFont="1" applyFill="1" applyBorder="1" applyAlignment="1" applyProtection="1">
      <alignment vertical="center"/>
    </xf>
    <xf numFmtId="3" fontId="5" fillId="0" borderId="77" xfId="1" applyNumberFormat="1" applyFont="1" applyFill="1" applyBorder="1" applyAlignment="1" applyProtection="1">
      <alignment vertical="center"/>
    </xf>
    <xf numFmtId="3" fontId="5" fillId="3" borderId="95"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78" xfId="1" applyNumberFormat="1" applyFont="1" applyFill="1" applyBorder="1" applyAlignment="1" applyProtection="1">
      <alignment vertical="center"/>
      <protection locked="0"/>
    </xf>
    <xf numFmtId="3" fontId="2" fillId="0" borderId="77"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protection locked="0"/>
    </xf>
    <xf numFmtId="3" fontId="2" fillId="0" borderId="89"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xf>
    <xf numFmtId="3" fontId="5" fillId="3" borderId="56"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protection locked="0"/>
    </xf>
    <xf numFmtId="3" fontId="5" fillId="0" borderId="96"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xf>
    <xf numFmtId="3" fontId="5" fillId="0" borderId="96"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vertical="center"/>
    </xf>
    <xf numFmtId="3" fontId="5" fillId="3" borderId="37"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5" fillId="0" borderId="74" xfId="1" applyNumberFormat="1" applyFont="1" applyFill="1" applyBorder="1" applyAlignment="1" applyProtection="1">
      <alignment vertical="center"/>
    </xf>
    <xf numFmtId="3" fontId="2" fillId="0" borderId="10"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right" vertical="center"/>
      <protection locked="0"/>
    </xf>
    <xf numFmtId="3" fontId="2" fillId="0" borderId="92"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right" vertical="center"/>
      <protection locked="0"/>
    </xf>
    <xf numFmtId="3" fontId="2" fillId="0" borderId="39"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xf>
    <xf numFmtId="3" fontId="5" fillId="3" borderId="45"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3" borderId="12"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0" fontId="5" fillId="0" borderId="1" xfId="1" applyFont="1" applyFill="1" applyBorder="1" applyAlignment="1" applyProtection="1">
      <alignment vertical="center"/>
      <protection locked="0"/>
    </xf>
    <xf numFmtId="3" fontId="2" fillId="0" borderId="1"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64"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protection locked="0"/>
    </xf>
    <xf numFmtId="3" fontId="2" fillId="0" borderId="1"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5" fillId="0" borderId="64"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5" fillId="0" borderId="73" xfId="1" applyNumberFormat="1" applyFont="1" applyFill="1" applyBorder="1" applyAlignment="1" applyProtection="1">
      <alignment vertical="center"/>
      <protection locked="0"/>
    </xf>
    <xf numFmtId="0" fontId="2" fillId="2" borderId="0" xfId="1" applyFont="1" applyFill="1" applyBorder="1" applyAlignment="1" applyProtection="1">
      <alignment vertical="center"/>
    </xf>
    <xf numFmtId="3" fontId="5" fillId="0" borderId="31"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8"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right" vertical="center"/>
      <protection locked="0"/>
    </xf>
    <xf numFmtId="3" fontId="5" fillId="0" borderId="19" xfId="1" applyNumberFormat="1" applyFont="1" applyBorder="1" applyAlignment="1" applyProtection="1">
      <alignment vertical="center"/>
      <protection locked="0"/>
    </xf>
    <xf numFmtId="3" fontId="5" fillId="0" borderId="31" xfId="1" applyNumberFormat="1" applyFont="1" applyFill="1" applyBorder="1" applyAlignment="1" applyProtection="1">
      <alignment vertical="center"/>
      <protection locked="0"/>
    </xf>
    <xf numFmtId="3" fontId="5" fillId="0" borderId="53" xfId="1" applyNumberFormat="1" applyFont="1" applyFill="1" applyBorder="1" applyAlignment="1" applyProtection="1">
      <alignment vertical="center"/>
      <protection locked="0"/>
    </xf>
    <xf numFmtId="3" fontId="5" fillId="0" borderId="19" xfId="1" applyNumberFormat="1" applyFont="1" applyFill="1" applyBorder="1" applyAlignment="1" applyProtection="1">
      <alignment vertical="center"/>
      <protection locked="0"/>
    </xf>
    <xf numFmtId="3" fontId="5" fillId="3" borderId="55"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5" fillId="3" borderId="12"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protection locked="0"/>
    </xf>
    <xf numFmtId="3" fontId="5" fillId="0" borderId="37" xfId="1" applyNumberFormat="1" applyFont="1" applyFill="1" applyBorder="1" applyAlignment="1" applyProtection="1">
      <alignment vertical="center"/>
      <protection locked="0"/>
    </xf>
    <xf numFmtId="0" fontId="5" fillId="0" borderId="19" xfId="1" applyFont="1" applyFill="1" applyBorder="1" applyAlignment="1" applyProtection="1">
      <alignment vertical="center"/>
    </xf>
    <xf numFmtId="3" fontId="2" fillId="0" borderId="19"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vertical="center"/>
    </xf>
    <xf numFmtId="3" fontId="2" fillId="0" borderId="16"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center" vertical="center"/>
      <protection locked="0"/>
    </xf>
    <xf numFmtId="3" fontId="5" fillId="0" borderId="84" xfId="1" applyNumberFormat="1" applyFont="1" applyBorder="1" applyAlignment="1" applyProtection="1">
      <alignment vertical="center"/>
      <protection locked="0"/>
    </xf>
    <xf numFmtId="3" fontId="5" fillId="0" borderId="21" xfId="1" applyNumberFormat="1" applyFont="1" applyBorder="1" applyAlignment="1" applyProtection="1">
      <alignment vertical="center"/>
      <protection locked="0"/>
    </xf>
    <xf numFmtId="3" fontId="2" fillId="0" borderId="78" xfId="1" applyNumberFormat="1" applyFont="1" applyFill="1" applyBorder="1" applyAlignment="1" applyProtection="1">
      <alignment horizontal="center" vertical="center"/>
      <protection locked="0"/>
    </xf>
    <xf numFmtId="3" fontId="5" fillId="0" borderId="77" xfId="1" applyNumberFormat="1" applyFont="1" applyBorder="1" applyAlignment="1" applyProtection="1">
      <alignment vertical="center"/>
      <protection locked="0"/>
    </xf>
    <xf numFmtId="3" fontId="2" fillId="0" borderId="78"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5" fillId="0" borderId="1" xfId="1" applyNumberFormat="1" applyFont="1" applyBorder="1" applyAlignment="1" applyProtection="1">
      <alignment vertical="center"/>
      <protection locked="0"/>
    </xf>
    <xf numFmtId="0" fontId="5" fillId="2" borderId="0" xfId="1" applyFont="1" applyFill="1" applyBorder="1" applyAlignment="1" applyProtection="1">
      <alignment horizontal="right" vertical="center"/>
      <protection locked="0"/>
    </xf>
    <xf numFmtId="3" fontId="2" fillId="0" borderId="8" xfId="1" applyNumberFormat="1" applyFont="1" applyFill="1" applyBorder="1" applyAlignment="1" applyProtection="1">
      <alignment horizontal="left" vertical="center" wrapText="1"/>
      <protection locked="0"/>
    </xf>
    <xf numFmtId="3" fontId="2" fillId="0" borderId="8" xfId="1" applyNumberFormat="1" applyFont="1" applyFill="1" applyBorder="1" applyAlignment="1" applyProtection="1">
      <alignment vertical="center" wrapText="1"/>
      <protection locked="0"/>
    </xf>
    <xf numFmtId="3" fontId="8" fillId="0" borderId="8" xfId="1" applyNumberFormat="1" applyFont="1" applyFill="1" applyBorder="1" applyAlignment="1" applyProtection="1">
      <alignment vertical="center" wrapText="1"/>
      <protection locked="0"/>
    </xf>
    <xf numFmtId="3" fontId="8" fillId="0" borderId="8" xfId="1" applyNumberFormat="1" applyFont="1" applyFill="1" applyBorder="1" applyAlignment="1" applyProtection="1">
      <alignment vertical="center"/>
      <protection locked="0"/>
    </xf>
    <xf numFmtId="0" fontId="2" fillId="0" borderId="17" xfId="1" applyFont="1" applyFill="1" applyBorder="1" applyAlignment="1" applyProtection="1">
      <alignment horizontal="center" vertical="center" wrapText="1"/>
    </xf>
    <xf numFmtId="3" fontId="2" fillId="0" borderId="34" xfId="1" applyNumberFormat="1" applyFont="1" applyFill="1" applyBorder="1" applyAlignment="1" applyProtection="1">
      <alignment horizontal="center" vertical="center" wrapText="1"/>
      <protection locked="0"/>
    </xf>
    <xf numFmtId="0" fontId="2" fillId="0" borderId="17" xfId="1" applyFont="1" applyFill="1" applyBorder="1" applyAlignment="1" applyProtection="1">
      <alignment horizontal="center" vertical="center" wrapText="1"/>
    </xf>
    <xf numFmtId="3" fontId="2" fillId="0" borderId="34" xfId="1" applyNumberFormat="1" applyFont="1" applyFill="1" applyBorder="1" applyAlignment="1" applyProtection="1">
      <alignment horizontal="left" vertical="center" wrapText="1"/>
      <protection locked="0"/>
    </xf>
    <xf numFmtId="3" fontId="2" fillId="0" borderId="33" xfId="1" applyNumberFormat="1" applyFont="1" applyFill="1" applyBorder="1" applyAlignment="1" applyProtection="1">
      <alignment horizontal="left" vertical="center"/>
    </xf>
    <xf numFmtId="3" fontId="2" fillId="0" borderId="86" xfId="1" applyNumberFormat="1" applyFont="1" applyFill="1" applyBorder="1" applyAlignment="1" applyProtection="1">
      <alignment horizontal="left" vertical="center"/>
      <protection locked="0"/>
    </xf>
    <xf numFmtId="3" fontId="2" fillId="0" borderId="6" xfId="1" applyNumberFormat="1" applyFont="1" applyFill="1" applyBorder="1" applyAlignment="1" applyProtection="1">
      <alignment horizontal="left" vertical="center"/>
      <protection locked="0"/>
    </xf>
    <xf numFmtId="3" fontId="2" fillId="0" borderId="57" xfId="1" applyNumberFormat="1" applyFont="1" applyFill="1" applyBorder="1" applyAlignment="1" applyProtection="1">
      <alignment horizontal="left" vertical="center"/>
      <protection locked="0"/>
    </xf>
    <xf numFmtId="3" fontId="2" fillId="0" borderId="8" xfId="1" applyNumberFormat="1" applyFont="1" applyFill="1" applyBorder="1" applyAlignment="1" applyProtection="1">
      <alignment horizontal="left" vertical="center"/>
    </xf>
    <xf numFmtId="3" fontId="2" fillId="0" borderId="33" xfId="1" applyNumberFormat="1" applyFont="1" applyFill="1" applyBorder="1" applyAlignment="1" applyProtection="1">
      <alignment horizontal="left" vertical="center"/>
      <protection locked="0"/>
    </xf>
    <xf numFmtId="0" fontId="2" fillId="0" borderId="0" xfId="1" applyFont="1" applyFill="1" applyBorder="1" applyAlignment="1" applyProtection="1">
      <alignment horizontal="left" vertical="center"/>
    </xf>
    <xf numFmtId="0" fontId="2" fillId="0" borderId="43" xfId="1" applyFont="1" applyFill="1" applyBorder="1" applyAlignment="1" applyProtection="1">
      <alignment vertical="center"/>
      <protection locked="0"/>
    </xf>
    <xf numFmtId="3" fontId="2" fillId="0" borderId="5" xfId="1" applyNumberFormat="1" applyFont="1" applyFill="1" applyBorder="1" applyAlignment="1" applyProtection="1">
      <alignment vertical="center" wrapText="1"/>
      <protection locked="0"/>
    </xf>
    <xf numFmtId="0" fontId="2" fillId="0" borderId="17" xfId="1" applyFont="1" applyFill="1" applyBorder="1" applyAlignment="1" applyProtection="1">
      <alignment horizontal="center" vertical="center" wrapText="1"/>
    </xf>
    <xf numFmtId="3" fontId="9" fillId="0" borderId="17"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3" fontId="9" fillId="0" borderId="8" xfId="1" applyNumberFormat="1" applyFont="1" applyFill="1" applyBorder="1" applyAlignment="1" applyProtection="1">
      <alignment vertical="center" wrapText="1"/>
      <protection locked="0"/>
    </xf>
    <xf numFmtId="3" fontId="10" fillId="0" borderId="8" xfId="1" applyNumberFormat="1" applyFont="1" applyFill="1" applyBorder="1" applyAlignment="1" applyProtection="1">
      <alignment vertical="center" wrapText="1"/>
      <protection locked="0"/>
    </xf>
    <xf numFmtId="3" fontId="10" fillId="0" borderId="5" xfId="1" applyNumberFormat="1" applyFont="1" applyFill="1" applyBorder="1" applyAlignment="1" applyProtection="1">
      <alignment vertical="center" wrapText="1"/>
      <protection locked="0"/>
    </xf>
    <xf numFmtId="0" fontId="2" fillId="2" borderId="0" xfId="1" applyFont="1" applyFill="1" applyBorder="1" applyAlignment="1" applyProtection="1">
      <alignment vertical="center" wrapText="1"/>
    </xf>
    <xf numFmtId="1" fontId="7" fillId="0" borderId="27" xfId="1" applyNumberFormat="1" applyFont="1" applyFill="1" applyBorder="1" applyAlignment="1" applyProtection="1">
      <alignment horizontal="center" vertical="center" wrapText="1"/>
    </xf>
    <xf numFmtId="0" fontId="5" fillId="0" borderId="19" xfId="1" applyFont="1" applyFill="1" applyBorder="1" applyAlignment="1" applyProtection="1">
      <alignment vertical="center" wrapText="1"/>
      <protection locked="0"/>
    </xf>
    <xf numFmtId="3" fontId="5" fillId="0" borderId="31" xfId="1" applyNumberFormat="1" applyFont="1" applyFill="1" applyBorder="1" applyAlignment="1" applyProtection="1">
      <alignment horizontal="right" vertical="center" wrapText="1"/>
      <protection locked="0"/>
    </xf>
    <xf numFmtId="3" fontId="2" fillId="0" borderId="27" xfId="1" applyNumberFormat="1" applyFont="1" applyFill="1" applyBorder="1" applyAlignment="1" applyProtection="1">
      <alignment horizontal="right" vertical="center" wrapText="1"/>
      <protection locked="0"/>
    </xf>
    <xf numFmtId="3" fontId="2" fillId="0" borderId="19" xfId="1" applyNumberFormat="1" applyFont="1" applyFill="1" applyBorder="1" applyAlignment="1" applyProtection="1">
      <alignment horizontal="right" vertical="center" wrapText="1"/>
      <protection locked="0"/>
    </xf>
    <xf numFmtId="3" fontId="2" fillId="0" borderId="37"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8" xfId="1" applyNumberFormat="1" applyFont="1" applyFill="1" applyBorder="1" applyAlignment="1" applyProtection="1">
      <alignment horizontal="center" vertical="center" wrapText="1"/>
      <protection locked="0"/>
    </xf>
    <xf numFmtId="3" fontId="2" fillId="0" borderId="16" xfId="1" applyNumberFormat="1" applyFont="1" applyFill="1" applyBorder="1" applyAlignment="1" applyProtection="1">
      <alignment horizontal="center" vertical="center" wrapText="1"/>
      <protection locked="0"/>
    </xf>
    <xf numFmtId="3" fontId="2" fillId="0" borderId="12"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horizontal="center" vertical="center" wrapText="1"/>
      <protection locked="0"/>
    </xf>
    <xf numFmtId="3" fontId="2" fillId="0" borderId="37" xfId="1" applyNumberFormat="1" applyFont="1" applyFill="1" applyBorder="1" applyAlignment="1" applyProtection="1">
      <alignment horizontal="right" vertical="center" wrapText="1"/>
      <protection locked="0"/>
    </xf>
    <xf numFmtId="3" fontId="2" fillId="0" borderId="5" xfId="1" applyNumberFormat="1" applyFont="1" applyFill="1" applyBorder="1" applyAlignment="1" applyProtection="1">
      <alignment horizontal="right" vertical="center" wrapText="1"/>
      <protection locked="0"/>
    </xf>
    <xf numFmtId="3" fontId="5" fillId="0" borderId="19" xfId="1" applyNumberFormat="1" applyFont="1" applyBorder="1" applyAlignment="1" applyProtection="1">
      <alignment vertical="center" wrapText="1"/>
      <protection locked="0"/>
    </xf>
    <xf numFmtId="3" fontId="5" fillId="0" borderId="31" xfId="1" applyNumberFormat="1" applyFont="1" applyFill="1" applyBorder="1" applyAlignment="1" applyProtection="1">
      <alignment vertical="center" wrapText="1"/>
      <protection locked="0"/>
    </xf>
    <xf numFmtId="3" fontId="5" fillId="0" borderId="53" xfId="1" applyNumberFormat="1" applyFont="1" applyFill="1" applyBorder="1" applyAlignment="1" applyProtection="1">
      <alignment vertical="center" wrapText="1"/>
      <protection locked="0"/>
    </xf>
    <xf numFmtId="3" fontId="5" fillId="0" borderId="19" xfId="1" applyNumberFormat="1" applyFont="1" applyFill="1" applyBorder="1" applyAlignment="1" applyProtection="1">
      <alignment vertical="center" wrapText="1"/>
      <protection locked="0"/>
    </xf>
    <xf numFmtId="3" fontId="5" fillId="3" borderId="55" xfId="1" applyNumberFormat="1" applyFont="1" applyFill="1" applyBorder="1" applyAlignment="1" applyProtection="1">
      <alignment vertical="center" wrapText="1"/>
      <protection locked="0"/>
    </xf>
    <xf numFmtId="3" fontId="2" fillId="0" borderId="55" xfId="1" applyNumberFormat="1" applyFont="1" applyFill="1" applyBorder="1" applyAlignment="1" applyProtection="1">
      <alignment vertical="center" wrapText="1"/>
      <protection locked="0"/>
    </xf>
    <xf numFmtId="3" fontId="2" fillId="0" borderId="37" xfId="1" applyNumberFormat="1" applyFont="1" applyFill="1" applyBorder="1" applyAlignment="1" applyProtection="1">
      <alignment vertical="center" wrapText="1"/>
      <protection locked="0"/>
    </xf>
    <xf numFmtId="3" fontId="2" fillId="0" borderId="12"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wrapText="1"/>
      <protection locked="0"/>
    </xf>
    <xf numFmtId="3" fontId="2" fillId="0" borderId="63" xfId="1" applyNumberFormat="1" applyFont="1" applyFill="1" applyBorder="1" applyAlignment="1" applyProtection="1">
      <alignment vertical="center" wrapText="1"/>
      <protection locked="0"/>
    </xf>
    <xf numFmtId="3" fontId="5" fillId="0" borderId="12" xfId="1" applyNumberFormat="1" applyFont="1" applyFill="1" applyBorder="1" applyAlignment="1" applyProtection="1">
      <alignment vertical="center" wrapText="1"/>
      <protection locked="0"/>
    </xf>
    <xf numFmtId="3" fontId="5" fillId="3" borderId="12" xfId="1" applyNumberFormat="1" applyFont="1" applyFill="1" applyBorder="1" applyAlignment="1" applyProtection="1">
      <alignment vertical="center" wrapText="1"/>
      <protection locked="0"/>
    </xf>
    <xf numFmtId="3" fontId="2" fillId="0" borderId="31" xfId="1" applyNumberFormat="1" applyFont="1" applyFill="1" applyBorder="1" applyAlignment="1" applyProtection="1">
      <alignment vertical="center" wrapText="1"/>
      <protection locked="0"/>
    </xf>
    <xf numFmtId="3" fontId="5" fillId="0" borderId="74" xfId="1" applyNumberFormat="1" applyFont="1" applyFill="1" applyBorder="1" applyAlignment="1" applyProtection="1">
      <alignment vertical="center" wrapText="1"/>
      <protection locked="0"/>
    </xf>
    <xf numFmtId="3" fontId="5" fillId="0" borderId="37"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center" vertical="center"/>
      <protection locked="0"/>
    </xf>
    <xf numFmtId="3" fontId="2" fillId="0" borderId="32" xfId="1" applyNumberFormat="1" applyFont="1" applyFill="1" applyBorder="1" applyAlignment="1" applyProtection="1">
      <alignment vertical="center" wrapText="1"/>
      <protection locked="0"/>
    </xf>
    <xf numFmtId="3" fontId="2" fillId="0" borderId="32" xfId="1" applyNumberFormat="1" applyFont="1" applyFill="1" applyBorder="1" applyAlignment="1" applyProtection="1">
      <alignment vertical="center"/>
      <protection locked="0"/>
    </xf>
    <xf numFmtId="0" fontId="11" fillId="4" borderId="32" xfId="1" applyFont="1" applyFill="1" applyBorder="1" applyAlignment="1" applyProtection="1">
      <alignment vertical="center" wrapText="1"/>
    </xf>
    <xf numFmtId="0" fontId="11" fillId="4" borderId="32" xfId="1" applyFont="1" applyFill="1" applyBorder="1" applyAlignment="1" applyProtection="1">
      <alignment horizontal="right" vertical="center" wrapText="1"/>
    </xf>
    <xf numFmtId="3" fontId="11" fillId="4" borderId="33" xfId="1" applyNumberFormat="1" applyFont="1" applyFill="1" applyBorder="1" applyAlignment="1" applyProtection="1">
      <alignment horizontal="right" vertical="center"/>
    </xf>
    <xf numFmtId="3" fontId="11" fillId="4" borderId="86" xfId="1" applyNumberFormat="1" applyFont="1" applyFill="1" applyBorder="1" applyAlignment="1" applyProtection="1">
      <alignment horizontal="right" vertical="center"/>
      <protection locked="0"/>
    </xf>
    <xf numFmtId="3" fontId="11" fillId="4" borderId="6" xfId="1" applyNumberFormat="1" applyFont="1" applyFill="1" applyBorder="1" applyAlignment="1" applyProtection="1">
      <alignment horizontal="right" vertical="center"/>
      <protection locked="0"/>
    </xf>
    <xf numFmtId="3" fontId="11" fillId="4" borderId="57" xfId="1" applyNumberFormat="1" applyFont="1" applyFill="1" applyBorder="1" applyAlignment="1" applyProtection="1">
      <alignment horizontal="right" vertical="center"/>
      <protection locked="0"/>
    </xf>
    <xf numFmtId="3" fontId="11" fillId="4" borderId="8" xfId="1" applyNumberFormat="1" applyFont="1" applyFill="1" applyBorder="1" applyAlignment="1" applyProtection="1">
      <alignment horizontal="right" vertical="center"/>
    </xf>
    <xf numFmtId="3" fontId="11" fillId="4" borderId="33" xfId="1" applyNumberFormat="1" applyFont="1" applyFill="1" applyBorder="1" applyAlignment="1" applyProtection="1">
      <alignment horizontal="right" vertical="center"/>
      <protection locked="0"/>
    </xf>
    <xf numFmtId="3" fontId="11" fillId="4" borderId="8" xfId="1" applyNumberFormat="1" applyFont="1" applyFill="1" applyBorder="1" applyAlignment="1" applyProtection="1">
      <alignment horizontal="left" vertical="center" wrapText="1"/>
      <protection locked="0"/>
    </xf>
    <xf numFmtId="0" fontId="2" fillId="4" borderId="43" xfId="1" applyFont="1" applyFill="1" applyBorder="1" applyAlignment="1" applyProtection="1">
      <alignment horizontal="right" vertical="center" wrapText="1"/>
    </xf>
    <xf numFmtId="0" fontId="2" fillId="4" borderId="43" xfId="1" applyFont="1" applyFill="1" applyBorder="1" applyAlignment="1" applyProtection="1">
      <alignment horizontal="left" vertical="center" wrapText="1"/>
    </xf>
    <xf numFmtId="3" fontId="2" fillId="4" borderId="64" xfId="1" applyNumberFormat="1" applyFont="1" applyFill="1" applyBorder="1" applyAlignment="1" applyProtection="1">
      <alignment vertical="center"/>
    </xf>
    <xf numFmtId="3" fontId="2" fillId="4" borderId="80" xfId="1" applyNumberFormat="1" applyFont="1" applyFill="1" applyBorder="1" applyAlignment="1" applyProtection="1">
      <alignment horizontal="center" vertical="center"/>
    </xf>
    <xf numFmtId="3" fontId="2" fillId="4" borderId="45" xfId="1" applyNumberFormat="1" applyFont="1" applyFill="1" applyBorder="1" applyAlignment="1" applyProtection="1">
      <alignment horizontal="center" vertical="center"/>
    </xf>
    <xf numFmtId="3" fontId="2" fillId="4" borderId="93" xfId="1" applyNumberFormat="1" applyFont="1" applyFill="1" applyBorder="1" applyAlignment="1" applyProtection="1">
      <alignment horizontal="center" vertical="center"/>
    </xf>
    <xf numFmtId="3" fontId="2" fillId="4" borderId="12" xfId="1" applyNumberFormat="1" applyFont="1" applyFill="1" applyBorder="1" applyAlignment="1" applyProtection="1">
      <alignment horizontal="center" vertical="center"/>
    </xf>
    <xf numFmtId="3" fontId="2" fillId="4" borderId="93" xfId="1" applyNumberFormat="1" applyFont="1" applyFill="1" applyBorder="1" applyAlignment="1" applyProtection="1">
      <alignment vertical="center"/>
      <protection locked="0"/>
    </xf>
    <xf numFmtId="3" fontId="2" fillId="4" borderId="45" xfId="1" applyNumberFormat="1" applyFont="1" applyFill="1" applyBorder="1" applyAlignment="1" applyProtection="1">
      <alignment vertical="center"/>
      <protection locked="0"/>
    </xf>
    <xf numFmtId="3" fontId="2" fillId="4" borderId="64" xfId="1" applyNumberFormat="1" applyFont="1" applyFill="1" applyBorder="1" applyAlignment="1" applyProtection="1">
      <alignment horizontal="center" vertical="center"/>
    </xf>
    <xf numFmtId="3" fontId="2" fillId="4" borderId="12" xfId="1" applyNumberFormat="1" applyFont="1" applyFill="1" applyBorder="1" applyAlignment="1" applyProtection="1">
      <alignment horizontal="center" vertical="top" wrapText="1"/>
      <protection locked="0"/>
    </xf>
    <xf numFmtId="0" fontId="2" fillId="4" borderId="32" xfId="1" applyFont="1" applyFill="1" applyBorder="1" applyAlignment="1" applyProtection="1">
      <alignment horizontal="right" vertical="center" wrapText="1"/>
    </xf>
    <xf numFmtId="0" fontId="2" fillId="4" borderId="32" xfId="1" applyFont="1" applyFill="1" applyBorder="1" applyAlignment="1" applyProtection="1">
      <alignment horizontal="left" vertical="center" wrapText="1"/>
    </xf>
    <xf numFmtId="3" fontId="2" fillId="4" borderId="33" xfId="1" applyNumberFormat="1" applyFont="1" applyFill="1" applyBorder="1" applyAlignment="1" applyProtection="1">
      <alignment vertical="center"/>
    </xf>
    <xf numFmtId="3" fontId="2" fillId="4" borderId="86"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protection locked="0"/>
    </xf>
    <xf numFmtId="3" fontId="2" fillId="4" borderId="57"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xf>
    <xf numFmtId="3" fontId="2" fillId="4" borderId="33"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wrapText="1"/>
      <protection locked="0"/>
    </xf>
    <xf numFmtId="0" fontId="2" fillId="4" borderId="0" xfId="1" applyFont="1" applyFill="1" applyBorder="1" applyAlignment="1" applyProtection="1">
      <alignment vertical="center"/>
    </xf>
    <xf numFmtId="0" fontId="2" fillId="4" borderId="46" xfId="1" applyFont="1" applyFill="1" applyBorder="1" applyAlignment="1" applyProtection="1">
      <alignment horizontal="center" vertical="center" wrapText="1"/>
    </xf>
    <xf numFmtId="0" fontId="2" fillId="4" borderId="46" xfId="1" applyFont="1" applyFill="1" applyBorder="1" applyAlignment="1" applyProtection="1">
      <alignment horizontal="left" vertical="center" wrapText="1"/>
    </xf>
    <xf numFmtId="3" fontId="2" fillId="4" borderId="49" xfId="1" applyNumberFormat="1" applyFont="1" applyFill="1" applyBorder="1" applyAlignment="1" applyProtection="1">
      <alignment vertical="center"/>
    </xf>
    <xf numFmtId="3" fontId="2" fillId="4" borderId="47" xfId="1" applyNumberFormat="1" applyFont="1" applyFill="1" applyBorder="1" applyAlignment="1" applyProtection="1">
      <alignment vertical="center"/>
      <protection locked="0"/>
    </xf>
    <xf numFmtId="3" fontId="2" fillId="4" borderId="48" xfId="1" applyNumberFormat="1" applyFont="1" applyFill="1" applyBorder="1" applyAlignment="1" applyProtection="1">
      <alignment vertical="center"/>
      <protection locked="0"/>
    </xf>
    <xf numFmtId="3" fontId="2" fillId="4" borderId="78" xfId="1" applyNumberFormat="1" applyFont="1" applyFill="1" applyBorder="1" applyAlignment="1" applyProtection="1">
      <alignment vertical="center"/>
      <protection locked="0"/>
    </xf>
    <xf numFmtId="3" fontId="2" fillId="4" borderId="5" xfId="1" applyNumberFormat="1" applyFont="1" applyFill="1" applyBorder="1" applyAlignment="1" applyProtection="1">
      <alignment vertical="center"/>
    </xf>
    <xf numFmtId="3" fontId="2" fillId="4" borderId="49" xfId="1" applyNumberFormat="1" applyFont="1" applyFill="1" applyBorder="1" applyAlignment="1" applyProtection="1">
      <alignment vertical="center"/>
      <protection locked="0"/>
    </xf>
    <xf numFmtId="3" fontId="2" fillId="4" borderId="5" xfId="1" applyNumberFormat="1" applyFont="1" applyFill="1" applyBorder="1" applyAlignment="1" applyProtection="1">
      <alignment vertical="center"/>
      <protection locked="0"/>
    </xf>
    <xf numFmtId="0" fontId="5" fillId="4" borderId="35" xfId="1" applyFont="1" applyFill="1" applyBorder="1" applyAlignment="1" applyProtection="1">
      <alignment horizontal="left" vertical="center" wrapText="1"/>
    </xf>
    <xf numFmtId="0" fontId="2" fillId="4" borderId="35" xfId="1" applyFont="1" applyFill="1" applyBorder="1" applyAlignment="1" applyProtection="1">
      <alignment horizontal="left" vertical="center" wrapText="1"/>
    </xf>
    <xf numFmtId="3" fontId="2" fillId="4" borderId="9" xfId="1" applyNumberFormat="1" applyFont="1" applyFill="1" applyBorder="1" applyAlignment="1" applyProtection="1">
      <alignment vertical="center"/>
    </xf>
    <xf numFmtId="3" fontId="2" fillId="4" borderId="44" xfId="1" applyNumberFormat="1" applyFont="1" applyFill="1" applyBorder="1" applyAlignment="1" applyProtection="1">
      <alignment vertical="center"/>
    </xf>
    <xf numFmtId="3" fontId="2" fillId="4" borderId="36" xfId="1" applyNumberFormat="1" applyFont="1" applyFill="1" applyBorder="1" applyAlignment="1" applyProtection="1">
      <alignment vertical="center"/>
    </xf>
    <xf numFmtId="3" fontId="2" fillId="4" borderId="56"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protection locked="0"/>
    </xf>
    <xf numFmtId="0" fontId="2" fillId="4" borderId="17" xfId="1" applyFont="1" applyFill="1" applyBorder="1" applyAlignment="1" applyProtection="1">
      <alignment horizontal="center" vertical="center" wrapText="1"/>
    </xf>
    <xf numFmtId="0" fontId="2" fillId="4" borderId="17" xfId="1" applyFont="1" applyFill="1" applyBorder="1" applyAlignment="1" applyProtection="1">
      <alignment horizontal="left" vertical="center" wrapText="1"/>
    </xf>
    <xf numFmtId="3" fontId="2" fillId="4" borderId="1" xfId="1" applyNumberFormat="1" applyFont="1" applyFill="1" applyBorder="1" applyAlignment="1" applyProtection="1">
      <alignment vertical="center"/>
    </xf>
    <xf numFmtId="3" fontId="2" fillId="4" borderId="84" xfId="1" applyNumberFormat="1" applyFont="1" applyFill="1" applyBorder="1" applyAlignment="1" applyProtection="1">
      <alignment vertical="center"/>
      <protection locked="0"/>
    </xf>
    <xf numFmtId="3" fontId="2" fillId="4" borderId="21" xfId="1" applyNumberFormat="1" applyFont="1" applyFill="1" applyBorder="1" applyAlignment="1" applyProtection="1">
      <alignment vertical="center"/>
      <protection locked="0"/>
    </xf>
    <xf numFmtId="3" fontId="2" fillId="4" borderId="77"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xf>
    <xf numFmtId="3" fontId="2" fillId="4" borderId="1"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wrapText="1"/>
      <protection locked="0"/>
    </xf>
    <xf numFmtId="0" fontId="2" fillId="4" borderId="32" xfId="1" applyFont="1" applyFill="1" applyBorder="1" applyAlignment="1" applyProtection="1">
      <alignment horizontal="center" vertical="center" wrapText="1"/>
    </xf>
    <xf numFmtId="3" fontId="2" fillId="4" borderId="86" xfId="1" applyNumberFormat="1" applyFont="1" applyFill="1" applyBorder="1" applyAlignment="1" applyProtection="1">
      <alignment vertical="center"/>
    </xf>
    <xf numFmtId="3" fontId="2" fillId="4" borderId="6" xfId="1" applyNumberFormat="1" applyFont="1" applyFill="1" applyBorder="1" applyAlignment="1" applyProtection="1">
      <alignment vertical="center"/>
    </xf>
    <xf numFmtId="3" fontId="2" fillId="4" borderId="57" xfId="1" applyNumberFormat="1" applyFont="1" applyFill="1" applyBorder="1" applyAlignment="1" applyProtection="1">
      <alignment vertical="center"/>
    </xf>
    <xf numFmtId="3" fontId="2" fillId="4" borderId="8" xfId="1" applyNumberFormat="1" applyFont="1" applyFill="1" applyBorder="1" applyAlignment="1" applyProtection="1">
      <alignment vertical="center"/>
      <protection locked="0"/>
    </xf>
    <xf numFmtId="3" fontId="2" fillId="4" borderId="32" xfId="1" applyNumberFormat="1" applyFont="1" applyFill="1" applyBorder="1" applyAlignment="1" applyProtection="1">
      <alignment vertical="center" wrapText="1"/>
      <protection locked="0"/>
    </xf>
    <xf numFmtId="0" fontId="2" fillId="4" borderId="32" xfId="1" applyFont="1" applyFill="1" applyBorder="1" applyAlignment="1" applyProtection="1">
      <alignment vertical="center" wrapText="1"/>
    </xf>
    <xf numFmtId="3" fontId="2" fillId="4" borderId="5" xfId="1" applyNumberFormat="1" applyFont="1" applyFill="1" applyBorder="1" applyAlignment="1" applyProtection="1">
      <alignment vertical="center" wrapText="1"/>
      <protection locked="0"/>
    </xf>
    <xf numFmtId="3" fontId="2" fillId="4" borderId="33" xfId="1" applyNumberFormat="1" applyFont="1" applyFill="1" applyBorder="1" applyAlignment="1" applyProtection="1">
      <alignment horizontal="right" vertical="center"/>
      <protection locked="0"/>
    </xf>
    <xf numFmtId="3" fontId="2" fillId="4" borderId="8" xfId="1" applyNumberFormat="1" applyFont="1" applyFill="1" applyBorder="1" applyAlignment="1" applyProtection="1">
      <alignment horizontal="left" vertical="center" wrapText="1"/>
      <protection locked="0"/>
    </xf>
    <xf numFmtId="0" fontId="2" fillId="0" borderId="17" xfId="1" applyFont="1" applyFill="1" applyBorder="1" applyAlignment="1" applyProtection="1">
      <alignment horizontal="center" vertical="center" wrapText="1"/>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1" fontId="7" fillId="0" borderId="100" xfId="1" applyNumberFormat="1" applyFont="1" applyFill="1" applyBorder="1" applyAlignment="1" applyProtection="1">
      <alignment horizontal="center" vertical="center"/>
    </xf>
    <xf numFmtId="0" fontId="5" fillId="0" borderId="98" xfId="1" applyFont="1" applyFill="1" applyBorder="1" applyAlignment="1" applyProtection="1">
      <alignment vertical="center"/>
      <protection locked="0"/>
    </xf>
    <xf numFmtId="3" fontId="5" fillId="0" borderId="101" xfId="1" applyNumberFormat="1" applyFont="1" applyFill="1" applyBorder="1" applyAlignment="1" applyProtection="1">
      <alignment horizontal="right" vertical="center"/>
    </xf>
    <xf numFmtId="3" fontId="5" fillId="0" borderId="28" xfId="1" applyNumberFormat="1" applyFont="1" applyFill="1" applyBorder="1" applyAlignment="1" applyProtection="1">
      <alignment horizontal="right" vertical="center"/>
    </xf>
    <xf numFmtId="3" fontId="2" fillId="0" borderId="100"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98"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xf>
    <xf numFmtId="3" fontId="2" fillId="0" borderId="102"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03"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vertical="center"/>
    </xf>
    <xf numFmtId="3" fontId="2" fillId="0" borderId="10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102"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vertical="center"/>
    </xf>
    <xf numFmtId="3" fontId="2" fillId="0" borderId="105"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12" xfId="1" applyNumberFormat="1" applyFont="1" applyFill="1" applyBorder="1" applyAlignment="1" applyProtection="1">
      <alignment horizontal="right" vertical="center"/>
    </xf>
    <xf numFmtId="3" fontId="2" fillId="0" borderId="106"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3" fontId="2" fillId="0" borderId="105"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vertical="center"/>
    </xf>
    <xf numFmtId="3" fontId="2" fillId="0" borderId="103"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horizontal="right" vertical="center"/>
    </xf>
    <xf numFmtId="3" fontId="2" fillId="0" borderId="104" xfId="1" applyNumberFormat="1" applyFont="1" applyFill="1" applyBorder="1" applyAlignment="1" applyProtection="1">
      <alignment horizontal="right" vertical="center"/>
      <protection locked="0"/>
    </xf>
    <xf numFmtId="3" fontId="2" fillId="0" borderId="10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106" xfId="1" applyNumberFormat="1" applyFont="1" applyFill="1" applyBorder="1" applyAlignment="1" applyProtection="1">
      <alignment horizontal="center" vertical="center"/>
      <protection locked="0"/>
    </xf>
    <xf numFmtId="3" fontId="5" fillId="0" borderId="98" xfId="1" applyNumberFormat="1" applyFont="1" applyBorder="1" applyAlignment="1" applyProtection="1">
      <alignment vertical="center"/>
      <protection locked="0"/>
    </xf>
    <xf numFmtId="3" fontId="5" fillId="0" borderId="17" xfId="1" applyNumberFormat="1" applyFont="1" applyBorder="1" applyAlignment="1" applyProtection="1">
      <alignment vertical="center"/>
    </xf>
    <xf numFmtId="3" fontId="5" fillId="0" borderId="101" xfId="1" applyNumberFormat="1" applyFont="1" applyFill="1" applyBorder="1" applyAlignment="1" applyProtection="1">
      <alignment vertical="center"/>
    </xf>
    <xf numFmtId="3" fontId="5" fillId="0" borderId="28" xfId="1" applyNumberFormat="1" applyFont="1" applyFill="1" applyBorder="1" applyAlignment="1" applyProtection="1">
      <alignment vertical="center"/>
    </xf>
    <xf numFmtId="3" fontId="5" fillId="0" borderId="107"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5" fillId="0" borderId="98" xfId="1" applyNumberFormat="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3" borderId="108" xfId="1" applyNumberFormat="1" applyFont="1" applyFill="1" applyBorder="1" applyAlignment="1" applyProtection="1">
      <alignment vertical="center"/>
    </xf>
    <xf numFmtId="3" fontId="5" fillId="3" borderId="40"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xf>
    <xf numFmtId="3" fontId="2" fillId="0" borderId="102"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vertical="center"/>
    </xf>
    <xf numFmtId="3" fontId="2" fillId="0" borderId="32" xfId="1" applyNumberFormat="1" applyFont="1" applyFill="1" applyBorder="1" applyAlignment="1" applyProtection="1">
      <alignment horizontal="center" vertical="center" wrapText="1"/>
      <protection locked="0"/>
    </xf>
    <xf numFmtId="3" fontId="2" fillId="0" borderId="106"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5" fillId="3" borderId="103"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protection locked="0"/>
    </xf>
    <xf numFmtId="3" fontId="2" fillId="0" borderId="101"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5" fillId="0" borderId="110"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xf>
    <xf numFmtId="3" fontId="5" fillId="0" borderId="103"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3" fontId="5" fillId="0" borderId="110" xfId="1" applyNumberFormat="1" applyFont="1" applyFill="1" applyBorder="1" applyAlignment="1" applyProtection="1">
      <alignment vertical="center"/>
      <protection locked="0"/>
    </xf>
    <xf numFmtId="0" fontId="2" fillId="0" borderId="17" xfId="1" applyFont="1" applyFill="1" applyBorder="1" applyAlignment="1" applyProtection="1">
      <alignment horizontal="center" vertical="center" wrapText="1"/>
    </xf>
    <xf numFmtId="0" fontId="5" fillId="0" borderId="0" xfId="1" applyFont="1" applyFill="1" applyBorder="1" applyAlignment="1" applyProtection="1">
      <alignment vertical="center"/>
      <protection locked="0"/>
    </xf>
    <xf numFmtId="3" fontId="2" fillId="0" borderId="7"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horizontal="right" vertical="center"/>
    </xf>
    <xf numFmtId="3" fontId="2" fillId="0" borderId="75"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horizontal="center" vertical="center"/>
    </xf>
    <xf numFmtId="3" fontId="2" fillId="0" borderId="105"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horizontal="right" vertical="center"/>
    </xf>
    <xf numFmtId="3" fontId="2" fillId="0" borderId="61" xfId="1" applyNumberFormat="1" applyFont="1" applyFill="1" applyBorder="1" applyAlignment="1" applyProtection="1">
      <alignment horizontal="center" vertical="center"/>
      <protection locked="0"/>
    </xf>
    <xf numFmtId="3" fontId="2" fillId="0" borderId="106" xfId="1" applyNumberFormat="1" applyFont="1" applyFill="1" applyBorder="1" applyAlignment="1" applyProtection="1">
      <alignment horizontal="right" vertical="center"/>
      <protection locked="0"/>
    </xf>
    <xf numFmtId="3" fontId="5" fillId="0" borderId="0" xfId="1" applyNumberFormat="1" applyFont="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0" borderId="61" xfId="1" applyNumberFormat="1" applyFont="1" applyFill="1" applyBorder="1" applyAlignment="1" applyProtection="1">
      <alignment vertical="center"/>
      <protection locked="0"/>
    </xf>
    <xf numFmtId="3" fontId="2" fillId="0" borderId="10"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horizontal="left" vertical="center" wrapText="1"/>
      <protection locked="0"/>
    </xf>
    <xf numFmtId="3" fontId="2" fillId="0" borderId="8" xfId="1" applyNumberFormat="1" applyFont="1" applyFill="1" applyBorder="1" applyAlignment="1" applyProtection="1">
      <alignment horizontal="right" vertical="center" wrapText="1"/>
      <protection locked="0"/>
    </xf>
    <xf numFmtId="3" fontId="5" fillId="0" borderId="8"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wrapText="1"/>
      <protection locked="0"/>
    </xf>
    <xf numFmtId="0" fontId="2" fillId="0" borderId="0" xfId="1" applyFont="1" applyAlignment="1">
      <alignment vertical="center"/>
    </xf>
    <xf numFmtId="0" fontId="2" fillId="0" borderId="0" xfId="1" applyFont="1"/>
    <xf numFmtId="0" fontId="2" fillId="0" borderId="0" xfId="1" applyFont="1" applyAlignment="1">
      <alignment horizontal="center"/>
    </xf>
    <xf numFmtId="0" fontId="2" fillId="0" borderId="0" xfId="1" applyFont="1" applyAlignment="1">
      <alignment horizontal="right"/>
    </xf>
    <xf numFmtId="0" fontId="13" fillId="0" borderId="0" xfId="1" applyFont="1" applyAlignment="1">
      <alignment horizontal="center" vertical="center"/>
    </xf>
    <xf numFmtId="0" fontId="13" fillId="0" borderId="0" xfId="1" applyFont="1" applyAlignment="1">
      <alignment horizontal="center"/>
    </xf>
    <xf numFmtId="3" fontId="5" fillId="0" borderId="6" xfId="1" applyNumberFormat="1" applyFont="1" applyFill="1" applyBorder="1" applyAlignment="1">
      <alignment horizontal="center" wrapText="1"/>
    </xf>
    <xf numFmtId="3" fontId="5" fillId="0" borderId="6" xfId="1" applyNumberFormat="1" applyFont="1" applyFill="1" applyBorder="1" applyAlignment="1">
      <alignment wrapText="1"/>
    </xf>
    <xf numFmtId="0" fontId="2" fillId="0" borderId="6" xfId="1" applyFont="1" applyFill="1" applyBorder="1" applyAlignment="1" applyProtection="1">
      <alignment vertical="center" wrapText="1"/>
      <protection locked="0"/>
    </xf>
    <xf numFmtId="3" fontId="2" fillId="0" borderId="6" xfId="1" applyNumberFormat="1" applyFont="1" applyFill="1" applyBorder="1" applyAlignment="1" applyProtection="1">
      <alignment horizontal="center" wrapText="1"/>
      <protection locked="0"/>
    </xf>
    <xf numFmtId="3" fontId="2" fillId="0" borderId="6" xfId="1" applyNumberFormat="1" applyFont="1" applyFill="1" applyBorder="1" applyAlignment="1" applyProtection="1">
      <alignment wrapText="1"/>
      <protection locked="0"/>
    </xf>
    <xf numFmtId="3" fontId="2" fillId="0" borderId="0" xfId="1" applyNumberFormat="1" applyFont="1"/>
    <xf numFmtId="3" fontId="5" fillId="0" borderId="6" xfId="1" applyNumberFormat="1" applyFont="1" applyFill="1" applyBorder="1" applyAlignment="1" applyProtection="1">
      <alignment horizontal="center" vertical="center" wrapText="1"/>
      <protection locked="0"/>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vertical="center" wrapText="1"/>
      <protection locked="0"/>
    </xf>
    <xf numFmtId="0" fontId="2" fillId="0" borderId="6" xfId="1" applyFont="1" applyFill="1" applyBorder="1" applyAlignment="1" applyProtection="1">
      <alignment horizontal="center" vertical="center"/>
      <protection locked="0"/>
    </xf>
    <xf numFmtId="3" fontId="2" fillId="0" borderId="48" xfId="1" applyNumberFormat="1" applyFont="1" applyFill="1" applyBorder="1" applyAlignment="1" applyProtection="1">
      <alignment horizontal="center" vertical="center" wrapText="1"/>
      <protection locked="0"/>
    </xf>
    <xf numFmtId="0" fontId="2" fillId="0" borderId="6" xfId="1" applyFont="1" applyFill="1" applyBorder="1" applyAlignment="1" applyProtection="1">
      <alignment vertical="center"/>
      <protection locked="0"/>
    </xf>
    <xf numFmtId="3" fontId="2" fillId="0" borderId="6" xfId="1" applyNumberFormat="1" applyFont="1" applyFill="1" applyBorder="1" applyAlignment="1" applyProtection="1">
      <alignment horizontal="right"/>
      <protection locked="0"/>
    </xf>
    <xf numFmtId="3" fontId="2" fillId="0" borderId="6"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horizontal="left" wrapText="1"/>
      <protection locked="0"/>
    </xf>
    <xf numFmtId="3" fontId="2" fillId="4" borderId="6" xfId="1" applyNumberFormat="1" applyFont="1" applyFill="1" applyBorder="1" applyAlignment="1" applyProtection="1">
      <alignment horizontal="center" vertical="center"/>
      <protection locked="0"/>
    </xf>
    <xf numFmtId="0" fontId="2" fillId="0" borderId="0" xfId="1" applyFont="1" applyFill="1" applyBorder="1" applyAlignment="1">
      <alignment vertical="center" wrapText="1"/>
    </xf>
    <xf numFmtId="0" fontId="2" fillId="0" borderId="0" xfId="1" applyFont="1" applyFill="1" applyBorder="1" applyAlignment="1">
      <alignment wrapText="1"/>
    </xf>
    <xf numFmtId="0" fontId="2" fillId="0" borderId="0" xfId="1" applyFont="1" applyFill="1" applyBorder="1" applyAlignment="1">
      <alignment horizontal="center" wrapText="1"/>
    </xf>
    <xf numFmtId="3" fontId="2" fillId="0" borderId="0" xfId="1" applyNumberFormat="1" applyFont="1" applyFill="1" applyBorder="1" applyAlignment="1">
      <alignment wrapText="1"/>
    </xf>
    <xf numFmtId="0" fontId="2" fillId="0" borderId="48" xfId="1" applyFont="1" applyFill="1" applyBorder="1" applyAlignment="1" applyProtection="1">
      <alignment horizontal="center" vertical="center" wrapText="1"/>
      <protection locked="0"/>
    </xf>
    <xf numFmtId="0" fontId="2" fillId="0" borderId="18" xfId="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60" xfId="1" applyFont="1" applyFill="1" applyBorder="1" applyAlignment="1" applyProtection="1">
      <alignment horizontal="center" vertical="center" wrapText="1"/>
      <protection locked="0"/>
    </xf>
    <xf numFmtId="3" fontId="2" fillId="0" borderId="60" xfId="1" applyNumberFormat="1" applyFont="1" applyFill="1" applyBorder="1" applyAlignment="1" applyProtection="1">
      <alignment horizontal="center"/>
      <protection locked="0"/>
    </xf>
    <xf numFmtId="3" fontId="2" fillId="0" borderId="60" xfId="1" applyNumberFormat="1" applyFont="1" applyFill="1" applyBorder="1" applyAlignment="1" applyProtection="1">
      <alignment wrapText="1"/>
      <protection locked="0"/>
    </xf>
    <xf numFmtId="0" fontId="2" fillId="0" borderId="0" xfId="1" applyFont="1" applyFill="1" applyAlignment="1">
      <alignment horizontal="left" vertical="center"/>
    </xf>
    <xf numFmtId="0" fontId="2" fillId="0" borderId="0" xfId="1" applyFont="1" applyFill="1" applyBorder="1" applyAlignment="1">
      <alignment horizontal="left"/>
    </xf>
    <xf numFmtId="3" fontId="2" fillId="0" borderId="0" xfId="1" applyNumberFormat="1" applyFont="1" applyFill="1" applyBorder="1" applyAlignment="1" applyProtection="1">
      <alignment horizontal="left"/>
      <protection locked="0"/>
    </xf>
    <xf numFmtId="0" fontId="2" fillId="0" borderId="0" xfId="1" applyFont="1" applyFill="1" applyBorder="1" applyAlignment="1">
      <alignment horizontal="center"/>
    </xf>
    <xf numFmtId="3" fontId="2" fillId="0" borderId="0" xfId="1" applyNumberFormat="1" applyFont="1" applyFill="1" applyBorder="1" applyAlignment="1" applyProtection="1">
      <alignment wrapText="1"/>
      <protection locked="0"/>
    </xf>
    <xf numFmtId="0" fontId="2" fillId="0" borderId="61" xfId="1" applyFont="1" applyFill="1" applyBorder="1" applyAlignment="1">
      <alignment horizontal="left"/>
    </xf>
    <xf numFmtId="3" fontId="5" fillId="0" borderId="61" xfId="1" applyNumberFormat="1" applyFont="1" applyFill="1" applyBorder="1" applyAlignment="1" applyProtection="1">
      <alignment horizontal="left"/>
      <protection locked="0"/>
    </xf>
    <xf numFmtId="0" fontId="2" fillId="0" borderId="61" xfId="1" applyFont="1" applyFill="1" applyBorder="1" applyAlignment="1">
      <alignment horizontal="center"/>
    </xf>
    <xf numFmtId="3" fontId="2" fillId="0" borderId="61" xfId="1" applyNumberFormat="1" applyFont="1" applyFill="1" applyBorder="1" applyAlignment="1" applyProtection="1">
      <alignment wrapText="1"/>
      <protection locked="0"/>
    </xf>
    <xf numFmtId="3" fontId="2" fillId="0" borderId="6" xfId="1" applyNumberFormat="1" applyFont="1" applyFill="1" applyBorder="1" applyAlignment="1" applyProtection="1">
      <alignment horizontal="center"/>
      <protection locked="0"/>
    </xf>
    <xf numFmtId="3" fontId="5" fillId="0" borderId="6" xfId="1" applyNumberFormat="1" applyFont="1" applyFill="1" applyBorder="1" applyAlignment="1" applyProtection="1">
      <alignment wrapText="1"/>
      <protection locked="0"/>
    </xf>
    <xf numFmtId="3" fontId="5" fillId="0" borderId="6" xfId="1" applyNumberFormat="1" applyFont="1" applyFill="1" applyBorder="1" applyAlignment="1" applyProtection="1">
      <alignment horizontal="center"/>
      <protection locked="0"/>
    </xf>
    <xf numFmtId="3" fontId="2" fillId="0" borderId="6" xfId="1" applyNumberFormat="1" applyFont="1" applyFill="1" applyBorder="1" applyAlignment="1" applyProtection="1">
      <alignment horizontal="right" vertical="center" wrapText="1"/>
      <protection locked="0"/>
    </xf>
    <xf numFmtId="3" fontId="2" fillId="0" borderId="6" xfId="1" applyNumberFormat="1" applyFont="1" applyFill="1" applyBorder="1" applyAlignment="1" applyProtection="1">
      <alignment horizontal="left" vertical="center" wrapText="1"/>
      <protection locked="0"/>
    </xf>
    <xf numFmtId="0" fontId="2" fillId="0" borderId="0" xfId="1" applyFont="1" applyFill="1" applyBorder="1" applyAlignment="1" applyProtection="1">
      <alignment vertical="center" wrapText="1"/>
      <protection locked="0"/>
    </xf>
    <xf numFmtId="0" fontId="2" fillId="0" borderId="0" xfId="1" applyFont="1" applyFill="1" applyBorder="1" applyAlignment="1" applyProtection="1">
      <alignment horizontal="left" wrapText="1"/>
      <protection locked="0"/>
    </xf>
    <xf numFmtId="3" fontId="2" fillId="0" borderId="0" xfId="1" applyNumberFormat="1" applyFont="1" applyFill="1" applyBorder="1" applyAlignment="1" applyProtection="1">
      <alignment horizontal="center" wrapText="1"/>
      <protection locked="0"/>
    </xf>
    <xf numFmtId="0" fontId="2" fillId="0" borderId="0" xfId="2" applyFont="1" applyFill="1" applyAlignment="1">
      <alignment horizontal="left"/>
    </xf>
    <xf numFmtId="0" fontId="2" fillId="0" borderId="0" xfId="2" applyFont="1" applyFill="1" applyAlignment="1">
      <alignment horizontal="center"/>
    </xf>
    <xf numFmtId="0" fontId="2" fillId="0" borderId="0" xfId="2" applyFont="1"/>
    <xf numFmtId="0" fontId="2" fillId="0" borderId="0" xfId="2" applyFont="1" applyFill="1" applyAlignment="1">
      <alignment horizontal="left" vertical="center"/>
    </xf>
    <xf numFmtId="0" fontId="2" fillId="0" borderId="0" xfId="2" applyFont="1" applyFill="1"/>
    <xf numFmtId="49" fontId="5" fillId="0" borderId="0" xfId="2" applyNumberFormat="1" applyFont="1" applyFill="1"/>
    <xf numFmtId="3" fontId="5" fillId="0" borderId="6" xfId="2" applyNumberFormat="1" applyFont="1" applyFill="1" applyBorder="1" applyAlignment="1">
      <alignment horizontal="center" wrapText="1"/>
    </xf>
    <xf numFmtId="3" fontId="5" fillId="0" borderId="6" xfId="2" applyNumberFormat="1" applyFont="1" applyFill="1" applyBorder="1" applyAlignment="1">
      <alignment wrapText="1"/>
    </xf>
    <xf numFmtId="0" fontId="2" fillId="0" borderId="6" xfId="2" applyFont="1" applyFill="1" applyBorder="1" applyAlignment="1" applyProtection="1">
      <alignment horizontal="center" vertical="center" wrapText="1"/>
      <protection locked="0"/>
    </xf>
    <xf numFmtId="3" fontId="5" fillId="0" borderId="6" xfId="2" applyNumberFormat="1" applyFont="1" applyFill="1" applyBorder="1" applyAlignment="1" applyProtection="1">
      <alignment horizontal="center" vertical="center" wrapText="1"/>
      <protection locked="0"/>
    </xf>
    <xf numFmtId="3" fontId="2" fillId="0" borderId="6" xfId="2" applyNumberFormat="1" applyFont="1" applyFill="1" applyBorder="1" applyAlignment="1" applyProtection="1">
      <alignment vertical="center" wrapText="1"/>
      <protection locked="0"/>
    </xf>
    <xf numFmtId="3" fontId="2" fillId="0" borderId="6" xfId="2" applyNumberFormat="1" applyFont="1" applyFill="1" applyBorder="1" applyAlignment="1" applyProtection="1">
      <alignment horizontal="center" vertical="center" wrapText="1"/>
      <protection locked="0"/>
    </xf>
    <xf numFmtId="164" fontId="2" fillId="0" borderId="0" xfId="3" applyNumberFormat="1" applyFont="1" applyFill="1" applyBorder="1" applyAlignment="1">
      <alignment vertical="center" wrapText="1"/>
    </xf>
    <xf numFmtId="0" fontId="2" fillId="0" borderId="0" xfId="2" applyFont="1" applyAlignment="1">
      <alignment horizontal="center"/>
    </xf>
    <xf numFmtId="164" fontId="2" fillId="0" borderId="0" xfId="3" applyNumberFormat="1" applyFont="1" applyFill="1" applyBorder="1" applyAlignment="1">
      <alignment vertical="center"/>
    </xf>
    <xf numFmtId="0" fontId="2" fillId="0" borderId="0" xfId="2" applyFont="1" applyAlignment="1">
      <alignment vertical="center"/>
    </xf>
    <xf numFmtId="0" fontId="2" fillId="0" borderId="0" xfId="1" applyFont="1" applyFill="1" applyAlignment="1">
      <alignment vertical="center"/>
    </xf>
    <xf numFmtId="0" fontId="2" fillId="0" borderId="0" xfId="4" applyFont="1" applyFill="1" applyAlignment="1">
      <alignment horizontal="right" vertical="center"/>
    </xf>
    <xf numFmtId="0" fontId="2" fillId="0" borderId="0" xfId="1" applyFont="1" applyAlignment="1">
      <alignment horizontal="left" vertical="center"/>
    </xf>
    <xf numFmtId="0" fontId="13" fillId="0" borderId="0" xfId="1" applyFont="1" applyFill="1" applyAlignment="1">
      <alignment horizontal="center" vertical="center"/>
    </xf>
    <xf numFmtId="3" fontId="2" fillId="0" borderId="6" xfId="1" applyNumberFormat="1" applyFont="1" applyFill="1" applyBorder="1" applyAlignment="1">
      <alignment vertical="center" wrapText="1"/>
    </xf>
    <xf numFmtId="3" fontId="5" fillId="0" borderId="6" xfId="1" applyNumberFormat="1" applyFont="1" applyFill="1" applyBorder="1" applyAlignment="1">
      <alignment vertical="center" wrapText="1"/>
    </xf>
    <xf numFmtId="0" fontId="2" fillId="0" borderId="6" xfId="1" applyFont="1" applyFill="1" applyBorder="1" applyAlignment="1">
      <alignment horizontal="center" vertical="center"/>
    </xf>
    <xf numFmtId="3" fontId="5" fillId="0" borderId="6"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right" vertical="center" wrapText="1"/>
      <protection locked="0"/>
    </xf>
    <xf numFmtId="0" fontId="2" fillId="0" borderId="0" xfId="1" applyFont="1" applyFill="1" applyBorder="1" applyAlignment="1" applyProtection="1">
      <alignment horizontal="left" vertical="center" wrapText="1"/>
      <protection locked="0"/>
    </xf>
    <xf numFmtId="0" fontId="5" fillId="0" borderId="0" xfId="1" applyFont="1" applyFill="1" applyAlignment="1">
      <alignment horizontal="left" vertical="center"/>
    </xf>
    <xf numFmtId="3" fontId="5" fillId="0" borderId="18" xfId="1" applyNumberFormat="1" applyFont="1" applyFill="1" applyBorder="1" applyAlignment="1" applyProtection="1">
      <alignment vertical="center" wrapText="1"/>
      <protection locked="0"/>
    </xf>
    <xf numFmtId="3" fontId="2" fillId="0" borderId="18" xfId="1" applyNumberFormat="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60" xfId="1" applyFont="1" applyFill="1" applyBorder="1" applyAlignment="1" applyProtection="1">
      <alignment vertical="center" wrapText="1"/>
      <protection locked="0"/>
    </xf>
    <xf numFmtId="0" fontId="2" fillId="0" borderId="60" xfId="1" applyFont="1" applyFill="1" applyBorder="1" applyAlignment="1" applyProtection="1">
      <alignment horizontal="left" vertical="center" wrapText="1"/>
      <protection locked="0"/>
    </xf>
    <xf numFmtId="3" fontId="2" fillId="0" borderId="60" xfId="1" applyNumberFormat="1" applyFont="1" applyFill="1" applyBorder="1" applyAlignment="1" applyProtection="1">
      <alignment vertical="center" wrapText="1"/>
      <protection locked="0"/>
    </xf>
    <xf numFmtId="3" fontId="5" fillId="0" borderId="18" xfId="1" applyNumberFormat="1" applyFont="1" applyFill="1" applyBorder="1" applyAlignment="1">
      <alignment vertical="center" wrapText="1"/>
    </xf>
    <xf numFmtId="3" fontId="2" fillId="0" borderId="18" xfId="1" applyNumberFormat="1" applyFont="1" applyFill="1" applyBorder="1" applyAlignment="1">
      <alignment vertical="center" wrapText="1"/>
    </xf>
    <xf numFmtId="3" fontId="6" fillId="0" borderId="6" xfId="1" applyNumberFormat="1" applyFont="1" applyFill="1" applyBorder="1" applyAlignment="1" applyProtection="1">
      <alignment vertical="center" wrapText="1"/>
      <protection locked="0"/>
    </xf>
    <xf numFmtId="0" fontId="2" fillId="0" borderId="6" xfId="5" applyFont="1" applyFill="1" applyBorder="1" applyAlignment="1" applyProtection="1">
      <alignment horizontal="center" vertical="center" wrapText="1"/>
      <protection locked="0"/>
    </xf>
    <xf numFmtId="3" fontId="2" fillId="0" borderId="6" xfId="5" applyNumberFormat="1" applyFont="1" applyFill="1" applyBorder="1" applyAlignment="1" applyProtection="1">
      <alignment vertical="center" wrapText="1"/>
      <protection locked="0"/>
    </xf>
    <xf numFmtId="3" fontId="5" fillId="0" borderId="6" xfId="5" applyNumberFormat="1" applyFont="1" applyFill="1" applyBorder="1" applyAlignment="1" applyProtection="1">
      <alignment vertical="center" wrapText="1"/>
      <protection locked="0"/>
    </xf>
    <xf numFmtId="3" fontId="2" fillId="0" borderId="6" xfId="5" applyNumberFormat="1" applyFont="1" applyFill="1" applyBorder="1" applyAlignment="1" applyProtection="1">
      <alignment horizontal="center" vertical="center" wrapText="1"/>
      <protection locked="0"/>
    </xf>
    <xf numFmtId="0" fontId="2" fillId="0" borderId="0" xfId="5" applyFont="1" applyFill="1" applyBorder="1" applyAlignment="1" applyProtection="1">
      <alignment horizontal="right" vertical="center" wrapText="1"/>
      <protection locked="0"/>
    </xf>
    <xf numFmtId="0" fontId="2" fillId="0" borderId="0" xfId="5" applyFont="1" applyFill="1" applyBorder="1" applyAlignment="1" applyProtection="1">
      <alignment horizontal="left" vertical="center" wrapText="1"/>
      <protection locked="0"/>
    </xf>
    <xf numFmtId="1" fontId="2" fillId="0" borderId="0" xfId="5" applyNumberFormat="1" applyFont="1" applyFill="1" applyBorder="1" applyAlignment="1" applyProtection="1">
      <alignment vertical="center" wrapText="1"/>
      <protection locked="0"/>
    </xf>
    <xf numFmtId="3" fontId="2" fillId="0" borderId="0" xfId="5" applyNumberFormat="1" applyFont="1" applyFill="1" applyBorder="1" applyAlignment="1" applyProtection="1">
      <alignment vertical="center" wrapText="1"/>
      <protection locked="0"/>
    </xf>
    <xf numFmtId="0" fontId="5" fillId="0" borderId="61" xfId="1" applyFont="1" applyFill="1" applyBorder="1" applyAlignment="1">
      <alignment horizontal="left" vertical="center"/>
    </xf>
    <xf numFmtId="3" fontId="16" fillId="0" borderId="61" xfId="1" applyNumberFormat="1" applyFont="1" applyFill="1" applyBorder="1" applyAlignment="1" applyProtection="1">
      <alignment vertical="center" wrapText="1"/>
      <protection locked="0"/>
    </xf>
    <xf numFmtId="3" fontId="5" fillId="0" borderId="6" xfId="1" applyNumberFormat="1" applyFont="1" applyFill="1" applyBorder="1" applyAlignment="1">
      <alignment horizontal="center" vertical="center" wrapText="1"/>
    </xf>
    <xf numFmtId="3" fontId="11" fillId="0" borderId="6" xfId="1" applyNumberFormat="1" applyFont="1" applyFill="1" applyBorder="1" applyAlignment="1" applyProtection="1">
      <alignment horizontal="center" vertical="center" wrapText="1"/>
      <protection locked="0"/>
    </xf>
    <xf numFmtId="3" fontId="11" fillId="0" borderId="18"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lignment vertical="center"/>
    </xf>
    <xf numFmtId="3" fontId="5" fillId="0" borderId="6" xfId="1" applyNumberFormat="1" applyFont="1" applyFill="1" applyBorder="1" applyAlignment="1">
      <alignment vertical="center"/>
    </xf>
    <xf numFmtId="3" fontId="6" fillId="0" borderId="6" xfId="1" applyNumberFormat="1" applyFont="1" applyFill="1" applyBorder="1" applyAlignment="1">
      <alignment vertical="center"/>
    </xf>
    <xf numFmtId="1" fontId="2" fillId="0" borderId="60" xfId="1" applyNumberFormat="1" applyFont="1" applyFill="1" applyBorder="1" applyAlignment="1" applyProtection="1">
      <alignment vertical="center" wrapText="1"/>
      <protection locked="0"/>
    </xf>
    <xf numFmtId="3" fontId="2" fillId="0" borderId="60"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left" vertical="center"/>
    </xf>
    <xf numFmtId="0" fontId="2" fillId="0" borderId="6" xfId="1" applyFont="1" applyFill="1" applyBorder="1" applyAlignment="1">
      <alignment vertical="center"/>
    </xf>
    <xf numFmtId="0" fontId="2" fillId="0" borderId="60" xfId="1" applyFont="1" applyFill="1" applyBorder="1" applyAlignment="1" applyProtection="1">
      <alignment horizontal="right" vertical="center" wrapText="1"/>
      <protection locked="0"/>
    </xf>
    <xf numFmtId="0" fontId="2" fillId="0" borderId="60" xfId="1" applyFont="1" applyFill="1" applyBorder="1" applyAlignment="1">
      <alignment vertical="center" wrapText="1"/>
    </xf>
    <xf numFmtId="0" fontId="2" fillId="0" borderId="6" xfId="1" applyFont="1" applyFill="1" applyBorder="1" applyAlignment="1">
      <alignment horizontal="center" vertical="center" wrapText="1"/>
    </xf>
    <xf numFmtId="3" fontId="2" fillId="0" borderId="6" xfId="1" applyNumberFormat="1" applyFont="1" applyFill="1" applyBorder="1" applyAlignment="1">
      <alignment horizontal="center" vertical="center" wrapText="1"/>
    </xf>
    <xf numFmtId="3" fontId="2" fillId="0" borderId="18" xfId="1" applyNumberFormat="1" applyFont="1" applyFill="1" applyBorder="1" applyAlignment="1">
      <alignment horizontal="center" vertical="center" wrapText="1"/>
    </xf>
    <xf numFmtId="3" fontId="2" fillId="0" borderId="6" xfId="1" applyNumberFormat="1" applyFont="1" applyFill="1" applyBorder="1" applyAlignment="1">
      <alignment horizontal="center" vertical="center" wrapText="1"/>
    </xf>
    <xf numFmtId="1" fontId="5" fillId="0" borderId="0" xfId="1" applyNumberFormat="1" applyFont="1" applyFill="1" applyBorder="1" applyAlignment="1" applyProtection="1">
      <alignment vertical="center" wrapText="1"/>
      <protection locked="0"/>
    </xf>
    <xf numFmtId="3" fontId="2" fillId="0" borderId="89" xfId="1"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horizontal="center" vertical="center" wrapText="1"/>
      <protection locked="0"/>
    </xf>
    <xf numFmtId="0" fontId="2" fillId="0" borderId="18" xfId="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protection locked="0"/>
    </xf>
    <xf numFmtId="0" fontId="2" fillId="0" borderId="18" xfId="5" applyFont="1" applyFill="1" applyBorder="1" applyAlignment="1" applyProtection="1">
      <alignment horizontal="center" vertical="center" wrapText="1"/>
      <protection locked="0"/>
    </xf>
    <xf numFmtId="0" fontId="5" fillId="0" borderId="60" xfId="1" applyFont="1" applyFill="1" applyBorder="1" applyAlignment="1">
      <alignment horizontal="right" vertical="center"/>
    </xf>
    <xf numFmtId="1" fontId="5" fillId="0" borderId="60" xfId="1" applyNumberFormat="1" applyFont="1" applyFill="1" applyBorder="1" applyAlignment="1">
      <alignment vertical="center"/>
    </xf>
    <xf numFmtId="3" fontId="5" fillId="0" borderId="60" xfId="1" applyNumberFormat="1" applyFont="1" applyFill="1" applyBorder="1" applyAlignment="1">
      <alignment vertical="center"/>
    </xf>
    <xf numFmtId="0" fontId="17" fillId="0" borderId="0" xfId="1" applyFont="1" applyAlignment="1">
      <alignment vertical="center"/>
    </xf>
    <xf numFmtId="0" fontId="17" fillId="0" borderId="0" xfId="1" applyFont="1" applyFill="1" applyAlignment="1">
      <alignment vertical="center"/>
    </xf>
    <xf numFmtId="0" fontId="17" fillId="0" borderId="0" xfId="1" applyFont="1" applyFill="1" applyBorder="1" applyAlignment="1">
      <alignment vertical="center"/>
    </xf>
    <xf numFmtId="0" fontId="0" fillId="0" borderId="0" xfId="0" applyAlignment="1">
      <alignment vertical="center"/>
    </xf>
    <xf numFmtId="0" fontId="4" fillId="0" borderId="0" xfId="0" applyFont="1" applyAlignment="1" applyProtection="1">
      <alignment vertical="center"/>
      <protection locked="0"/>
    </xf>
    <xf numFmtId="0" fontId="4" fillId="0" borderId="0" xfId="0" applyFont="1" applyAlignment="1">
      <alignment vertical="center"/>
    </xf>
    <xf numFmtId="0" fontId="4" fillId="0" borderId="0" xfId="0" applyFont="1" applyFill="1" applyAlignment="1">
      <alignment vertical="center"/>
    </xf>
    <xf numFmtId="0" fontId="4" fillId="0" borderId="0" xfId="0" applyFont="1" applyFill="1" applyAlignment="1" applyProtection="1">
      <alignment vertical="center"/>
      <protection locked="0"/>
    </xf>
    <xf numFmtId="0" fontId="2" fillId="0" borderId="0" xfId="1" applyFont="1" applyAlignment="1">
      <alignment horizontal="center" vertical="center"/>
    </xf>
    <xf numFmtId="3" fontId="2" fillId="4" borderId="99" xfId="1" applyNumberFormat="1" applyFont="1" applyFill="1" applyBorder="1" applyAlignment="1" applyProtection="1">
      <alignment vertical="center"/>
      <protection locked="0"/>
    </xf>
    <xf numFmtId="3" fontId="2" fillId="4" borderId="102" xfId="1" applyNumberFormat="1" applyFont="1" applyFill="1" applyBorder="1" applyAlignment="1" applyProtection="1">
      <alignment vertical="center"/>
      <protection locked="0"/>
    </xf>
    <xf numFmtId="3" fontId="11" fillId="4" borderId="102" xfId="1" applyNumberFormat="1" applyFont="1" applyFill="1" applyBorder="1" applyAlignment="1" applyProtection="1">
      <alignment horizontal="right" vertical="center"/>
      <protection locked="0"/>
    </xf>
    <xf numFmtId="3" fontId="2" fillId="4" borderId="105" xfId="1" applyNumberFormat="1" applyFont="1" applyFill="1" applyBorder="1" applyAlignment="1" applyProtection="1">
      <alignment horizontal="center" vertical="center"/>
    </xf>
    <xf numFmtId="3" fontId="2" fillId="4" borderId="106" xfId="1" applyNumberFormat="1" applyFont="1" applyFill="1" applyBorder="1" applyAlignment="1" applyProtection="1">
      <alignment vertical="center"/>
      <protection locked="0"/>
    </xf>
    <xf numFmtId="3" fontId="2" fillId="4" borderId="103" xfId="1" applyNumberFormat="1" applyFont="1" applyFill="1" applyBorder="1" applyAlignment="1" applyProtection="1">
      <alignment vertical="center"/>
    </xf>
    <xf numFmtId="3" fontId="2" fillId="4" borderId="98" xfId="1" applyNumberFormat="1" applyFont="1" applyFill="1" applyBorder="1" applyAlignment="1" applyProtection="1">
      <alignment vertical="center"/>
      <protection locked="0"/>
    </xf>
    <xf numFmtId="3" fontId="2" fillId="4" borderId="102" xfId="1" applyNumberFormat="1" applyFont="1" applyFill="1" applyBorder="1" applyAlignment="1" applyProtection="1">
      <alignment vertical="center"/>
    </xf>
    <xf numFmtId="3" fontId="2" fillId="0" borderId="102" xfId="1" applyNumberFormat="1" applyFont="1" applyFill="1" applyBorder="1" applyAlignment="1" applyProtection="1">
      <alignment horizontal="left" vertical="center"/>
      <protection locked="0"/>
    </xf>
    <xf numFmtId="3" fontId="11" fillId="4" borderId="32" xfId="1" applyNumberFormat="1" applyFont="1" applyFill="1" applyBorder="1" applyAlignment="1" applyProtection="1">
      <alignment vertical="center"/>
    </xf>
    <xf numFmtId="3" fontId="2" fillId="4" borderId="43" xfId="1" applyNumberFormat="1" applyFont="1" applyFill="1" applyBorder="1" applyAlignment="1" applyProtection="1">
      <alignment horizontal="center" vertical="center"/>
    </xf>
    <xf numFmtId="3" fontId="2" fillId="4" borderId="12" xfId="1" applyNumberFormat="1" applyFont="1" applyFill="1" applyBorder="1" applyAlignment="1" applyProtection="1">
      <alignment horizontal="right" vertical="center"/>
    </xf>
    <xf numFmtId="3" fontId="2" fillId="4" borderId="32" xfId="1" applyNumberFormat="1" applyFont="1" applyFill="1" applyBorder="1" applyAlignment="1" applyProtection="1">
      <alignment vertical="center"/>
    </xf>
    <xf numFmtId="3" fontId="2" fillId="4" borderId="46" xfId="1" applyNumberFormat="1" applyFont="1" applyFill="1" applyBorder="1" applyAlignment="1" applyProtection="1">
      <alignment vertical="center"/>
    </xf>
    <xf numFmtId="3" fontId="2" fillId="4" borderId="35" xfId="1" applyNumberFormat="1" applyFont="1" applyFill="1" applyBorder="1" applyAlignment="1" applyProtection="1">
      <alignment vertical="center"/>
    </xf>
    <xf numFmtId="3" fontId="2" fillId="4" borderId="17" xfId="1" applyNumberFormat="1" applyFont="1" applyFill="1" applyBorder="1" applyAlignment="1" applyProtection="1">
      <alignment vertical="center"/>
    </xf>
    <xf numFmtId="3" fontId="2" fillId="0" borderId="32" xfId="1" applyNumberFormat="1" applyFont="1" applyFill="1" applyBorder="1" applyAlignment="1" applyProtection="1">
      <alignment horizontal="left" vertical="center"/>
    </xf>
    <xf numFmtId="1" fontId="5" fillId="0" borderId="6" xfId="1" applyNumberFormat="1" applyFont="1" applyFill="1" applyBorder="1" applyAlignment="1" applyProtection="1">
      <alignment horizontal="center" vertical="center" wrapText="1"/>
      <protection locked="0"/>
    </xf>
    <xf numFmtId="0" fontId="5" fillId="0" borderId="6" xfId="1" applyFont="1" applyFill="1" applyBorder="1" applyAlignment="1">
      <alignment horizontal="center" vertical="center"/>
    </xf>
    <xf numFmtId="1" fontId="5" fillId="0" borderId="6" xfId="5" applyNumberFormat="1" applyFont="1" applyFill="1" applyBorder="1" applyAlignment="1" applyProtection="1">
      <alignment horizontal="center" vertical="center" wrapText="1"/>
      <protection locked="0"/>
    </xf>
    <xf numFmtId="0" fontId="14" fillId="0" borderId="0" xfId="1" applyFont="1" applyAlignment="1">
      <alignment vertical="center"/>
    </xf>
    <xf numFmtId="0" fontId="5" fillId="0" borderId="67" xfId="1" applyFont="1" applyFill="1" applyBorder="1" applyAlignment="1" applyProtection="1">
      <alignment horizontal="left" vertical="center"/>
    </xf>
    <xf numFmtId="0" fontId="5" fillId="0" borderId="68" xfId="1" applyFont="1" applyFill="1" applyBorder="1" applyAlignment="1" applyProtection="1">
      <alignment horizontal="left" vertical="center"/>
    </xf>
    <xf numFmtId="0" fontId="5" fillId="0" borderId="44" xfId="1" applyFont="1" applyFill="1" applyBorder="1" applyAlignment="1" applyProtection="1">
      <alignment horizontal="left" vertical="center"/>
    </xf>
    <xf numFmtId="0" fontId="5" fillId="0" borderId="65" xfId="1" applyFont="1" applyFill="1" applyBorder="1" applyAlignment="1" applyProtection="1">
      <alignment horizontal="left" vertical="center"/>
    </xf>
    <xf numFmtId="0" fontId="2" fillId="0" borderId="63"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89" xfId="1" applyFont="1" applyFill="1" applyBorder="1" applyAlignment="1" applyProtection="1">
      <alignment horizontal="center" vertical="center" textRotation="90" wrapText="1"/>
    </xf>
    <xf numFmtId="0" fontId="2" fillId="0" borderId="91" xfId="1" applyFont="1" applyFill="1" applyBorder="1" applyAlignment="1" applyProtection="1">
      <alignment horizontal="center" vertical="center" textRotation="90"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7"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0" fontId="2" fillId="0" borderId="1" xfId="1" applyFont="1" applyFill="1" applyBorder="1" applyAlignment="1" applyProtection="1">
      <alignment horizontal="center" vertical="center" textRotation="90"/>
    </xf>
    <xf numFmtId="0" fontId="2" fillId="0" borderId="23" xfId="1" applyFont="1" applyFill="1" applyBorder="1" applyAlignment="1" applyProtection="1">
      <alignment horizontal="center" vertical="center" textRotation="90"/>
    </xf>
    <xf numFmtId="0" fontId="2" fillId="0" borderId="84" xfId="1" applyFont="1" applyFill="1" applyBorder="1" applyAlignment="1" applyProtection="1">
      <alignment horizontal="center" vertical="center" textRotation="90" wrapText="1"/>
    </xf>
    <xf numFmtId="0" fontId="2" fillId="0" borderId="82" xfId="1" applyFont="1" applyFill="1" applyBorder="1" applyAlignment="1" applyProtection="1">
      <alignment horizontal="center" vertical="center" textRotation="90" wrapText="1"/>
    </xf>
    <xf numFmtId="0" fontId="2" fillId="0" borderId="98" xfId="1" applyFont="1" applyFill="1" applyBorder="1" applyAlignment="1" applyProtection="1">
      <alignment horizontal="center" vertical="center" textRotation="90" wrapText="1"/>
    </xf>
    <xf numFmtId="0" fontId="2" fillId="0" borderId="99" xfId="1" applyFont="1" applyFill="1" applyBorder="1" applyAlignment="1" applyProtection="1">
      <alignment horizontal="center" vertical="center" textRotation="90" wrapText="1"/>
    </xf>
    <xf numFmtId="0" fontId="2" fillId="0" borderId="59" xfId="1" applyFont="1" applyFill="1" applyBorder="1" applyAlignment="1" applyProtection="1">
      <alignment horizontal="center" vertical="center" textRotation="90"/>
    </xf>
    <xf numFmtId="0" fontId="2" fillId="0" borderId="20" xfId="1" applyFont="1" applyFill="1" applyBorder="1" applyAlignment="1" applyProtection="1">
      <alignment horizontal="center" vertical="center" textRotation="90"/>
    </xf>
    <xf numFmtId="0" fontId="2" fillId="0" borderId="81" xfId="1" applyNumberFormat="1" applyFont="1" applyFill="1" applyBorder="1" applyAlignment="1" applyProtection="1">
      <alignment horizontal="center" vertical="center" textRotation="90" wrapText="1"/>
    </xf>
    <xf numFmtId="0" fontId="2" fillId="0" borderId="84"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0" fontId="2" fillId="0" borderId="77" xfId="1" applyNumberFormat="1" applyFont="1" applyFill="1" applyBorder="1" applyAlignment="1" applyProtection="1">
      <alignment horizontal="center" vertical="center" textRotation="90" wrapText="1"/>
    </xf>
    <xf numFmtId="0" fontId="2" fillId="0" borderId="63" xfId="1" applyFont="1" applyFill="1" applyBorder="1" applyAlignment="1" applyProtection="1">
      <alignment horizontal="center" vertical="center" textRotation="90" wrapText="1"/>
    </xf>
    <xf numFmtId="0" fontId="2" fillId="0" borderId="34" xfId="1" applyFont="1" applyFill="1" applyBorder="1" applyAlignment="1" applyProtection="1">
      <alignment horizontal="center" vertical="center" textRotation="90" wrapText="1"/>
    </xf>
    <xf numFmtId="0" fontId="2" fillId="0" borderId="63" xfId="1" applyFont="1" applyFill="1" applyBorder="1" applyAlignment="1" applyProtection="1">
      <alignment horizontal="center" vertical="center" wrapText="1"/>
    </xf>
    <xf numFmtId="0" fontId="2" fillId="0" borderId="34" xfId="1" applyFont="1" applyFill="1" applyBorder="1" applyAlignment="1" applyProtection="1">
      <alignment horizontal="center" vertical="center" wrapText="1"/>
    </xf>
    <xf numFmtId="0" fontId="2" fillId="0" borderId="58"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59"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60" xfId="1" applyFont="1" applyFill="1" applyBorder="1" applyAlignment="1" applyProtection="1">
      <alignment horizontal="center" vertical="center" textRotation="90" wrapText="1"/>
    </xf>
    <xf numFmtId="0" fontId="2" fillId="0" borderId="75" xfId="1" applyFont="1" applyFill="1" applyBorder="1" applyAlignment="1" applyProtection="1">
      <alignment horizontal="center" vertical="center" textRotation="90" wrapText="1"/>
    </xf>
    <xf numFmtId="0" fontId="2" fillId="0" borderId="109" xfId="1" applyFont="1" applyFill="1" applyBorder="1" applyAlignment="1" applyProtection="1">
      <alignment horizontal="center" vertical="center" textRotation="90" wrapText="1"/>
    </xf>
    <xf numFmtId="0" fontId="2" fillId="0" borderId="60" xfId="1" applyNumberFormat="1" applyFont="1" applyFill="1" applyBorder="1" applyAlignment="1" applyProtection="1">
      <alignment horizontal="center" vertical="center" textRotation="90" wrapText="1"/>
    </xf>
    <xf numFmtId="0" fontId="2" fillId="0" borderId="0" xfId="1" applyNumberFormat="1" applyFont="1" applyFill="1" applyBorder="1" applyAlignment="1" applyProtection="1">
      <alignment horizontal="center" vertical="center" textRotation="90" wrapText="1"/>
    </xf>
    <xf numFmtId="0" fontId="2" fillId="0" borderId="59"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left" vertical="top"/>
      <protection locked="0"/>
    </xf>
    <xf numFmtId="49" fontId="2" fillId="2" borderId="8" xfId="1" applyNumberFormat="1" applyFont="1" applyFill="1" applyBorder="1" applyAlignment="1" applyProtection="1">
      <alignment horizontal="left" vertical="top"/>
      <protection locked="0"/>
    </xf>
    <xf numFmtId="49" fontId="2" fillId="2" borderId="7" xfId="1" applyNumberFormat="1" applyFont="1" applyFill="1" applyBorder="1" applyAlignment="1" applyProtection="1">
      <alignment horizontal="center" vertical="center" wrapText="1"/>
      <protection locked="0"/>
    </xf>
    <xf numFmtId="49" fontId="2" fillId="2" borderId="8" xfId="1" applyNumberFormat="1" applyFont="1" applyFill="1" applyBorder="1" applyAlignment="1" applyProtection="1">
      <alignment horizontal="center" vertical="center" wrapText="1"/>
      <protection locked="0"/>
    </xf>
    <xf numFmtId="0" fontId="2" fillId="0" borderId="109" xfId="5" applyFont="1" applyFill="1" applyBorder="1" applyAlignment="1" applyProtection="1">
      <alignment horizontal="left" vertical="center" wrapText="1"/>
      <protection locked="0"/>
    </xf>
    <xf numFmtId="0" fontId="2" fillId="0" borderId="89" xfId="5" applyFont="1" applyFill="1" applyBorder="1" applyAlignment="1" applyProtection="1">
      <alignment horizontal="left" vertical="center" wrapText="1"/>
      <protection locked="0"/>
    </xf>
    <xf numFmtId="0" fontId="17" fillId="0" borderId="0" xfId="1" applyFont="1" applyBorder="1" applyAlignment="1">
      <alignment horizontal="left" vertical="center" wrapText="1"/>
    </xf>
    <xf numFmtId="0" fontId="5" fillId="0" borderId="6" xfId="1" applyFont="1" applyFill="1" applyBorder="1" applyAlignment="1">
      <alignment horizontal="right" vertical="center" wrapText="1"/>
    </xf>
    <xf numFmtId="0" fontId="2" fillId="0" borderId="6" xfId="1" applyFont="1" applyFill="1" applyBorder="1" applyAlignment="1" applyProtection="1">
      <alignment horizontal="left" vertical="center" wrapText="1"/>
      <protection locked="0"/>
    </xf>
    <xf numFmtId="0" fontId="2" fillId="0" borderId="6" xfId="5" applyFont="1" applyFill="1" applyBorder="1" applyAlignment="1" applyProtection="1">
      <alignment horizontal="left" vertical="center" wrapText="1"/>
      <protection locked="0"/>
    </xf>
    <xf numFmtId="0" fontId="2" fillId="0" borderId="6" xfId="1" applyFont="1" applyFill="1" applyBorder="1" applyAlignment="1">
      <alignment horizontal="center" vertical="center" wrapText="1"/>
    </xf>
    <xf numFmtId="0" fontId="2" fillId="0" borderId="6" xfId="1" applyFont="1" applyBorder="1" applyAlignment="1">
      <alignment horizontal="center" vertical="center" wrapText="1"/>
    </xf>
    <xf numFmtId="0" fontId="2" fillId="0" borderId="18"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18"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109" xfId="1" applyFont="1" applyFill="1" applyBorder="1" applyAlignment="1" applyProtection="1">
      <alignment horizontal="left" vertical="center" wrapText="1"/>
      <protection locked="0"/>
    </xf>
    <xf numFmtId="0" fontId="2" fillId="0" borderId="89" xfId="1" applyFont="1" applyFill="1" applyBorder="1" applyAlignment="1" applyProtection="1">
      <alignment horizontal="left" vertical="center" wrapText="1"/>
      <protection locked="0"/>
    </xf>
    <xf numFmtId="0" fontId="2" fillId="0" borderId="0" xfId="1" applyFont="1" applyFill="1" applyBorder="1" applyAlignment="1">
      <alignment horizontal="left" vertical="center"/>
    </xf>
    <xf numFmtId="0" fontId="2" fillId="0" borderId="61" xfId="1" applyFont="1" applyFill="1" applyBorder="1" applyAlignment="1">
      <alignment horizontal="left" vertical="center"/>
    </xf>
    <xf numFmtId="0" fontId="2" fillId="0" borderId="0" xfId="1" applyFont="1" applyFill="1" applyAlignment="1">
      <alignment horizontal="left" vertical="center"/>
    </xf>
    <xf numFmtId="0" fontId="2" fillId="0" borderId="18" xfId="1" applyFont="1" applyFill="1" applyBorder="1" applyAlignment="1" applyProtection="1">
      <alignment horizontal="center" vertical="center" wrapText="1"/>
      <protection locked="0"/>
    </xf>
    <xf numFmtId="0" fontId="2" fillId="0" borderId="48" xfId="1" applyFont="1" applyFill="1" applyBorder="1" applyAlignment="1" applyProtection="1">
      <alignment horizontal="center" vertical="center" wrapText="1"/>
      <protection locked="0"/>
    </xf>
    <xf numFmtId="0" fontId="2" fillId="0" borderId="106" xfId="1" applyFont="1" applyFill="1" applyBorder="1" applyAlignment="1" applyProtection="1">
      <alignment horizontal="left" vertical="center" wrapText="1"/>
      <protection locked="0"/>
    </xf>
    <xf numFmtId="0" fontId="2" fillId="0" borderId="78" xfId="1" applyFont="1" applyFill="1" applyBorder="1" applyAlignment="1" applyProtection="1">
      <alignment horizontal="left" vertical="center" wrapText="1"/>
      <protection locked="0"/>
    </xf>
    <xf numFmtId="3" fontId="2" fillId="0" borderId="18" xfId="1" applyNumberFormat="1" applyFont="1" applyFill="1" applyBorder="1" applyAlignment="1" applyProtection="1">
      <alignment horizontal="center" vertical="center" wrapText="1"/>
      <protection locked="0"/>
    </xf>
    <xf numFmtId="3" fontId="2" fillId="0" borderId="48" xfId="1" applyNumberFormat="1" applyFont="1" applyFill="1" applyBorder="1" applyAlignment="1" applyProtection="1">
      <alignment horizontal="center" vertical="center" wrapText="1"/>
      <protection locked="0"/>
    </xf>
    <xf numFmtId="0" fontId="2" fillId="0" borderId="98" xfId="1" applyFont="1" applyFill="1" applyBorder="1" applyAlignment="1">
      <alignment horizontal="left" vertical="center" wrapText="1"/>
    </xf>
    <xf numFmtId="0" fontId="2" fillId="0" borderId="77" xfId="1" applyFont="1" applyFill="1" applyBorder="1" applyAlignment="1">
      <alignment horizontal="left" vertical="center" wrapText="1"/>
    </xf>
    <xf numFmtId="0" fontId="2" fillId="0" borderId="18" xfId="1" applyFont="1" applyFill="1" applyBorder="1" applyAlignment="1">
      <alignment horizontal="center" vertical="center" wrapText="1"/>
    </xf>
    <xf numFmtId="0" fontId="2" fillId="0" borderId="48" xfId="1" applyFont="1" applyFill="1" applyBorder="1" applyAlignment="1">
      <alignment horizontal="center" vertical="center" wrapText="1"/>
    </xf>
    <xf numFmtId="0" fontId="2" fillId="0" borderId="18" xfId="2" applyFont="1" applyFill="1" applyBorder="1" applyAlignment="1">
      <alignment horizontal="center" vertical="center" wrapText="1"/>
    </xf>
    <xf numFmtId="0" fontId="2" fillId="0" borderId="48" xfId="2" applyFont="1" applyFill="1" applyBorder="1" applyAlignment="1">
      <alignment horizontal="center" vertical="center" wrapText="1"/>
    </xf>
    <xf numFmtId="3" fontId="2" fillId="0" borderId="6" xfId="1" applyNumberFormat="1" applyFont="1" applyFill="1" applyBorder="1" applyAlignment="1">
      <alignment horizontal="center" vertical="center" wrapText="1"/>
    </xf>
    <xf numFmtId="3" fontId="2" fillId="0" borderId="21" xfId="1" applyNumberFormat="1" applyFont="1" applyFill="1" applyBorder="1" applyAlignment="1" applyProtection="1">
      <alignment horizontal="center" vertical="center" wrapText="1"/>
      <protection locked="0"/>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0" fontId="2" fillId="0" borderId="102" xfId="1" applyFont="1" applyFill="1" applyBorder="1" applyAlignment="1" applyProtection="1">
      <alignment horizontal="left" vertical="center" wrapText="1"/>
      <protection locked="0"/>
    </xf>
    <xf numFmtId="0" fontId="2" fillId="0" borderId="57"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5" fillId="0" borderId="0" xfId="1" applyFont="1" applyFill="1" applyAlignment="1">
      <alignment horizontal="left" vertical="center"/>
    </xf>
    <xf numFmtId="0" fontId="13" fillId="0" borderId="0" xfId="1" applyFont="1" applyAlignment="1">
      <alignment horizontal="center" vertical="center"/>
    </xf>
    <xf numFmtId="0" fontId="5" fillId="0" borderId="6" xfId="1" applyFont="1" applyBorder="1" applyAlignment="1">
      <alignment horizontal="right" vertical="center" wrapText="1"/>
    </xf>
    <xf numFmtId="0" fontId="2" fillId="0" borderId="98" xfId="1" applyFont="1" applyFill="1" applyBorder="1" applyAlignment="1" applyProtection="1">
      <alignment horizontal="left" vertical="center" wrapText="1"/>
      <protection locked="0"/>
    </xf>
    <xf numFmtId="0" fontId="2" fillId="0" borderId="77" xfId="1" applyFont="1" applyFill="1" applyBorder="1" applyAlignment="1" applyProtection="1">
      <alignment horizontal="left" vertical="center" wrapText="1"/>
      <protection locked="0"/>
    </xf>
    <xf numFmtId="0" fontId="5" fillId="0" borderId="102" xfId="2" applyFont="1" applyFill="1" applyBorder="1" applyAlignment="1">
      <alignment horizontal="right" wrapText="1"/>
    </xf>
    <xf numFmtId="0" fontId="5" fillId="0" borderId="7" xfId="2" applyFont="1" applyFill="1" applyBorder="1" applyAlignment="1">
      <alignment horizontal="right" wrapText="1"/>
    </xf>
    <xf numFmtId="0" fontId="5" fillId="0" borderId="57" xfId="2" applyFont="1" applyFill="1" applyBorder="1" applyAlignment="1">
      <alignment horizontal="right" wrapText="1"/>
    </xf>
    <xf numFmtId="0" fontId="2" fillId="0" borderId="102" xfId="2" applyFont="1" applyFill="1" applyBorder="1" applyAlignment="1" applyProtection="1">
      <alignment horizontal="left" vertical="center" wrapText="1"/>
      <protection locked="0"/>
    </xf>
    <xf numFmtId="0" fontId="2" fillId="0" borderId="57" xfId="2" applyFont="1" applyFill="1" applyBorder="1" applyAlignment="1" applyProtection="1">
      <alignment horizontal="left" vertical="center" wrapText="1"/>
      <protection locked="0"/>
    </xf>
    <xf numFmtId="0" fontId="2" fillId="0" borderId="109" xfId="1" applyFont="1" applyFill="1" applyBorder="1" applyAlignment="1" applyProtection="1">
      <alignment horizontal="right" wrapText="1"/>
      <protection locked="0"/>
    </xf>
    <xf numFmtId="0" fontId="2" fillId="0" borderId="60" xfId="1" applyFont="1" applyFill="1" applyBorder="1" applyAlignment="1" applyProtection="1">
      <alignment horizontal="right" wrapText="1"/>
      <protection locked="0"/>
    </xf>
    <xf numFmtId="0" fontId="2" fillId="0" borderId="102" xfId="1" applyFont="1" applyFill="1" applyBorder="1" applyAlignment="1" applyProtection="1">
      <alignment horizontal="left"/>
      <protection locked="0"/>
    </xf>
    <xf numFmtId="0" fontId="2" fillId="0" borderId="57" xfId="1" applyFont="1" applyFill="1" applyBorder="1" applyAlignment="1" applyProtection="1">
      <alignment horizontal="left"/>
      <protection locked="0"/>
    </xf>
    <xf numFmtId="0" fontId="2" fillId="0" borderId="7" xfId="1" applyFont="1" applyFill="1" applyBorder="1" applyAlignment="1" applyProtection="1">
      <alignment horizontal="left" vertical="center" wrapText="1"/>
      <protection locked="0"/>
    </xf>
    <xf numFmtId="0" fontId="2" fillId="0" borderId="60" xfId="1" applyFont="1" applyFill="1" applyBorder="1" applyAlignment="1" applyProtection="1">
      <alignment horizontal="center" wrapText="1"/>
      <protection locked="0"/>
    </xf>
    <xf numFmtId="0" fontId="2" fillId="0" borderId="21" xfId="1" applyFont="1" applyFill="1" applyBorder="1" applyAlignment="1" applyProtection="1">
      <alignment horizontal="center" vertical="center" wrapText="1"/>
      <protection locked="0"/>
    </xf>
    <xf numFmtId="0" fontId="5" fillId="0" borderId="102" xfId="1" applyFont="1" applyFill="1" applyBorder="1" applyAlignment="1">
      <alignment horizontal="right" wrapText="1"/>
    </xf>
    <xf numFmtId="0" fontId="5" fillId="0" borderId="7" xfId="1" applyFont="1" applyFill="1" applyBorder="1" applyAlignment="1">
      <alignment horizontal="right" wrapText="1"/>
    </xf>
    <xf numFmtId="0" fontId="5" fillId="0" borderId="57" xfId="1" applyFont="1" applyFill="1" applyBorder="1" applyAlignment="1">
      <alignment horizontal="right" wrapText="1"/>
    </xf>
    <xf numFmtId="0" fontId="2" fillId="0" borderId="0" xfId="1" applyFont="1" applyFill="1" applyAlignment="1">
      <alignment horizontal="left"/>
    </xf>
    <xf numFmtId="0" fontId="2" fillId="0" borderId="61" xfId="1" applyFont="1" applyFill="1" applyBorder="1" applyAlignment="1">
      <alignment horizontal="left"/>
    </xf>
    <xf numFmtId="49" fontId="5" fillId="0" borderId="61" xfId="1" applyNumberFormat="1" applyFont="1" applyFill="1" applyBorder="1" applyAlignment="1">
      <alignment horizontal="left"/>
    </xf>
    <xf numFmtId="0" fontId="2" fillId="0" borderId="102" xfId="1" applyFont="1" applyFill="1" applyBorder="1" applyAlignment="1" applyProtection="1">
      <alignment horizontal="left" wrapText="1"/>
      <protection locked="0"/>
    </xf>
    <xf numFmtId="0" fontId="2" fillId="0" borderId="57" xfId="1" applyFont="1" applyFill="1" applyBorder="1" applyAlignment="1" applyProtection="1">
      <alignment horizontal="left" wrapText="1"/>
      <protection locked="0"/>
    </xf>
    <xf numFmtId="0" fontId="5" fillId="0" borderId="6" xfId="1" applyFont="1" applyFill="1" applyBorder="1" applyAlignment="1" applyProtection="1">
      <alignment vertical="center" wrapText="1"/>
      <protection locked="0"/>
    </xf>
    <xf numFmtId="0" fontId="2" fillId="0" borderId="102" xfId="1" applyFont="1" applyFill="1" applyBorder="1" applyAlignment="1" applyProtection="1">
      <alignment vertical="center" wrapText="1"/>
      <protection locked="0"/>
    </xf>
    <xf numFmtId="0" fontId="2" fillId="0" borderId="57" xfId="1" applyFont="1" applyFill="1" applyBorder="1" applyAlignment="1" applyProtection="1">
      <alignment vertical="center" wrapText="1"/>
      <protection locked="0"/>
    </xf>
    <xf numFmtId="0" fontId="2" fillId="0" borderId="18" xfId="1" applyFont="1" applyFill="1" applyBorder="1" applyAlignment="1" applyProtection="1">
      <alignment horizontal="center" vertical="center"/>
      <protection locked="0"/>
    </xf>
    <xf numFmtId="0" fontId="2" fillId="0" borderId="21" xfId="1" applyFont="1" applyFill="1" applyBorder="1" applyAlignment="1" applyProtection="1">
      <alignment horizontal="center" vertical="center"/>
      <protection locked="0"/>
    </xf>
    <xf numFmtId="0" fontId="2" fillId="0" borderId="109" xfId="1" applyFont="1" applyFill="1" applyBorder="1" applyAlignment="1" applyProtection="1">
      <alignment vertical="center" wrapText="1"/>
      <protection locked="0"/>
    </xf>
    <xf numFmtId="0" fontId="2" fillId="0" borderId="89" xfId="1" applyFont="1" applyFill="1" applyBorder="1" applyAlignment="1" applyProtection="1">
      <alignment vertical="center" wrapText="1"/>
      <protection locked="0"/>
    </xf>
    <xf numFmtId="0" fontId="2" fillId="0" borderId="98" xfId="1" applyFont="1" applyFill="1" applyBorder="1" applyAlignment="1" applyProtection="1">
      <alignment vertical="center" wrapText="1"/>
      <protection locked="0"/>
    </xf>
    <xf numFmtId="0" fontId="2" fillId="0" borderId="77" xfId="1" applyFont="1" applyFill="1" applyBorder="1" applyAlignment="1" applyProtection="1">
      <alignment vertical="center" wrapText="1"/>
      <protection locked="0"/>
    </xf>
    <xf numFmtId="3" fontId="2" fillId="0" borderId="18" xfId="1" applyNumberFormat="1" applyFont="1" applyFill="1" applyBorder="1" applyAlignment="1" applyProtection="1">
      <alignment horizontal="center" vertical="center"/>
      <protection locked="0"/>
    </xf>
    <xf numFmtId="3" fontId="2" fillId="0" borderId="48" xfId="1" applyNumberFormat="1" applyFont="1" applyFill="1" applyBorder="1" applyAlignment="1" applyProtection="1">
      <alignment horizontal="center" vertical="center"/>
      <protection locked="0"/>
    </xf>
    <xf numFmtId="0" fontId="2" fillId="0" borderId="48" xfId="1" applyFont="1" applyFill="1" applyBorder="1" applyAlignment="1" applyProtection="1">
      <alignment horizontal="center" vertical="center"/>
      <protection locked="0"/>
    </xf>
    <xf numFmtId="0" fontId="2" fillId="0" borderId="109" xfId="1" applyFont="1" applyFill="1" applyBorder="1" applyAlignment="1" applyProtection="1">
      <alignment vertical="center"/>
      <protection locked="0"/>
    </xf>
    <xf numFmtId="0" fontId="2" fillId="0" borderId="89" xfId="1" applyFont="1" applyFill="1" applyBorder="1" applyAlignment="1" applyProtection="1">
      <alignment vertical="center"/>
      <protection locked="0"/>
    </xf>
    <xf numFmtId="0" fontId="2" fillId="0" borderId="106" xfId="1" applyFont="1" applyFill="1" applyBorder="1" applyAlignment="1" applyProtection="1">
      <alignment vertical="center"/>
      <protection locked="0"/>
    </xf>
    <xf numFmtId="0" fontId="2" fillId="0" borderId="78" xfId="1" applyFont="1" applyFill="1" applyBorder="1" applyAlignment="1" applyProtection="1">
      <alignment vertical="center"/>
      <protection locked="0"/>
    </xf>
    <xf numFmtId="0" fontId="2" fillId="0" borderId="106" xfId="1" applyFont="1" applyFill="1" applyBorder="1" applyAlignment="1" applyProtection="1">
      <alignment vertical="center" wrapText="1"/>
      <protection locked="0"/>
    </xf>
    <xf numFmtId="0" fontId="2" fillId="0" borderId="78" xfId="1" applyFont="1" applyFill="1" applyBorder="1" applyAlignment="1" applyProtection="1">
      <alignment vertical="center" wrapText="1"/>
      <protection locked="0"/>
    </xf>
    <xf numFmtId="3" fontId="2" fillId="0" borderId="21" xfId="1" applyNumberFormat="1" applyFont="1" applyFill="1" applyBorder="1" applyAlignment="1" applyProtection="1">
      <alignment horizontal="center" vertical="center"/>
      <protection locked="0"/>
    </xf>
    <xf numFmtId="0" fontId="5" fillId="0" borderId="102" xfId="1" applyFont="1" applyFill="1" applyBorder="1" applyAlignment="1" applyProtection="1">
      <alignment horizontal="left" vertical="center" wrapText="1"/>
      <protection locked="0"/>
    </xf>
    <xf numFmtId="0" fontId="5" fillId="0" borderId="57" xfId="1" applyFont="1" applyFill="1" applyBorder="1" applyAlignment="1" applyProtection="1">
      <alignment horizontal="left" vertical="center" wrapText="1"/>
      <protection locked="0"/>
    </xf>
    <xf numFmtId="0" fontId="5" fillId="0" borderId="102" xfId="1" applyFont="1" applyFill="1" applyBorder="1" applyAlignment="1" applyProtection="1">
      <alignment vertical="center" wrapText="1"/>
      <protection locked="0"/>
    </xf>
    <xf numFmtId="0" fontId="5" fillId="0" borderId="57" xfId="1" applyFont="1" applyFill="1" applyBorder="1" applyAlignment="1" applyProtection="1">
      <alignment vertical="center" wrapText="1"/>
      <protection locked="0"/>
    </xf>
    <xf numFmtId="0" fontId="2" fillId="0" borderId="0" xfId="1" applyFont="1" applyAlignment="1">
      <alignment horizontal="left"/>
    </xf>
    <xf numFmtId="0" fontId="13" fillId="0" borderId="0" xfId="1" applyFont="1" applyAlignment="1">
      <alignment horizontal="center"/>
    </xf>
    <xf numFmtId="0" fontId="14" fillId="0" borderId="0" xfId="1" applyFont="1" applyAlignment="1">
      <alignment horizontal="left"/>
    </xf>
  </cellXfs>
  <cellStyles count="7">
    <cellStyle name="Normal" xfId="0" builtinId="0"/>
    <cellStyle name="Normal 11" xfId="2"/>
    <cellStyle name="Normal 2" xfId="1"/>
    <cellStyle name="Normal 2 3 2" xfId="3"/>
    <cellStyle name="Normal 3" xfId="5"/>
    <cellStyle name="Normal 3 2" xfId="6"/>
    <cellStyle name="Normal 3 2 2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60</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69</xdr:row>
      <xdr:rowOff>0</xdr:rowOff>
    </xdr:from>
    <xdr:to>
      <xdr:col>9</xdr:col>
      <xdr:colOff>9525</xdr:colOff>
      <xdr:row>69</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69</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2540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W3" sqref="W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661</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655</v>
      </c>
      <c r="D3" s="750"/>
      <c r="E3" s="750"/>
      <c r="F3" s="750"/>
      <c r="G3" s="750"/>
      <c r="H3" s="750"/>
      <c r="I3" s="750"/>
      <c r="J3" s="750"/>
      <c r="K3" s="750"/>
      <c r="L3" s="750"/>
      <c r="M3" s="750"/>
      <c r="N3" s="750"/>
      <c r="O3" s="750"/>
      <c r="P3" s="751"/>
      <c r="Q3" s="457"/>
    </row>
    <row r="4" spans="1:17" ht="12.75" customHeight="1" x14ac:dyDescent="0.25">
      <c r="A4" s="4" t="s">
        <v>1</v>
      </c>
      <c r="B4" s="5"/>
      <c r="C4" s="750" t="s">
        <v>656</v>
      </c>
      <c r="D4" s="750"/>
      <c r="E4" s="750"/>
      <c r="F4" s="750"/>
      <c r="G4" s="750"/>
      <c r="H4" s="750"/>
      <c r="I4" s="750"/>
      <c r="J4" s="750"/>
      <c r="K4" s="750"/>
      <c r="L4" s="750"/>
      <c r="M4" s="750"/>
      <c r="N4" s="750"/>
      <c r="O4" s="750"/>
      <c r="P4" s="751"/>
      <c r="Q4" s="457"/>
    </row>
    <row r="5" spans="1:17" ht="12.75" customHeight="1" x14ac:dyDescent="0.25">
      <c r="A5" s="2" t="s">
        <v>2</v>
      </c>
      <c r="B5" s="3"/>
      <c r="C5" s="745" t="s">
        <v>657</v>
      </c>
      <c r="D5" s="745"/>
      <c r="E5" s="745"/>
      <c r="F5" s="745"/>
      <c r="G5" s="745"/>
      <c r="H5" s="745"/>
      <c r="I5" s="745"/>
      <c r="J5" s="745"/>
      <c r="K5" s="745"/>
      <c r="L5" s="745"/>
      <c r="M5" s="745"/>
      <c r="N5" s="745"/>
      <c r="O5" s="745"/>
      <c r="P5" s="746"/>
      <c r="Q5" s="457"/>
    </row>
    <row r="6" spans="1:17" ht="12.75" customHeight="1" x14ac:dyDescent="0.25">
      <c r="A6" s="2" t="s">
        <v>3</v>
      </c>
      <c r="B6" s="3"/>
      <c r="C6" s="745" t="s">
        <v>658</v>
      </c>
      <c r="D6" s="745"/>
      <c r="E6" s="745"/>
      <c r="F6" s="745"/>
      <c r="G6" s="745"/>
      <c r="H6" s="745"/>
      <c r="I6" s="745"/>
      <c r="J6" s="745"/>
      <c r="K6" s="745"/>
      <c r="L6" s="745"/>
      <c r="M6" s="745"/>
      <c r="N6" s="745"/>
      <c r="O6" s="745"/>
      <c r="P6" s="746"/>
      <c r="Q6" s="457"/>
    </row>
    <row r="7" spans="1:17" ht="15" customHeight="1" x14ac:dyDescent="0.25">
      <c r="A7" s="2" t="s">
        <v>4</v>
      </c>
      <c r="B7" s="3"/>
      <c r="C7" s="750" t="s">
        <v>659</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c r="D9" s="745"/>
      <c r="E9" s="745"/>
      <c r="F9" s="745"/>
      <c r="G9" s="745"/>
      <c r="H9" s="745"/>
      <c r="I9" s="745"/>
      <c r="J9" s="745"/>
      <c r="K9" s="745"/>
      <c r="L9" s="745"/>
      <c r="M9" s="745"/>
      <c r="N9" s="745"/>
      <c r="O9" s="745"/>
      <c r="P9" s="746"/>
      <c r="Q9" s="457"/>
    </row>
    <row r="10" spans="1:17" ht="12.75" customHeight="1" x14ac:dyDescent="0.25">
      <c r="A10" s="2"/>
      <c r="B10" s="3" t="s">
        <v>7</v>
      </c>
      <c r="C10" s="745" t="s">
        <v>660</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47240</v>
      </c>
      <c r="D20" s="195">
        <f>SUM(D21,D24,D25,D41,D43)</f>
        <v>0</v>
      </c>
      <c r="E20" s="461">
        <f t="shared" ref="E20:F20" si="0">SUM(E21,E24,E25,E41,E43)</f>
        <v>0</v>
      </c>
      <c r="F20" s="462">
        <f t="shared" si="0"/>
        <v>0</v>
      </c>
      <c r="G20" s="195">
        <f>SUM(G21,G24,G43)</f>
        <v>0</v>
      </c>
      <c r="H20" s="230">
        <f t="shared" ref="H20:I20" si="1">SUM(H21,H24,H43)</f>
        <v>47240</v>
      </c>
      <c r="I20" s="26">
        <f t="shared" si="1"/>
        <v>47240</v>
      </c>
      <c r="J20" s="230">
        <f>SUM(J21,J26,J43)</f>
        <v>0</v>
      </c>
      <c r="K20" s="25">
        <f t="shared" ref="K20:L20" si="2">SUM(K21,K26,K43)</f>
        <v>0</v>
      </c>
      <c r="L20" s="26">
        <f t="shared" si="2"/>
        <v>0</v>
      </c>
      <c r="M20" s="24">
        <f>SUM(M21,M45)</f>
        <v>0</v>
      </c>
      <c r="N20" s="25">
        <f t="shared" ref="N20:O20" si="3">SUM(N21,N45)</f>
        <v>0</v>
      </c>
      <c r="O20" s="26">
        <f t="shared" si="3"/>
        <v>0</v>
      </c>
      <c r="P20" s="301"/>
    </row>
    <row r="21" spans="1:16" ht="12.75" hidden="1" thickTop="1" x14ac:dyDescent="0.25">
      <c r="A21" s="27"/>
      <c r="B21" s="28" t="s">
        <v>20</v>
      </c>
      <c r="C21" s="29">
        <f t="shared" ref="C21:C84" si="4">F21+I21+L21+O21</f>
        <v>0</v>
      </c>
      <c r="D21" s="196">
        <f>SUM(D22:D23)</f>
        <v>0</v>
      </c>
      <c r="E21" s="463">
        <f t="shared" ref="E21" si="5">SUM(E22:E23)</f>
        <v>0</v>
      </c>
      <c r="F21" s="464">
        <f>SUM(F22:F23)</f>
        <v>0</v>
      </c>
      <c r="G21" s="196">
        <f>SUM(G22:G23)</f>
        <v>0</v>
      </c>
      <c r="H21" s="231">
        <f t="shared" ref="H21:I21" si="6">SUM(H22:H23)</f>
        <v>0</v>
      </c>
      <c r="I21" s="31">
        <f t="shared" si="6"/>
        <v>0</v>
      </c>
      <c r="J21" s="231">
        <f>SUM(J22:J23)</f>
        <v>0</v>
      </c>
      <c r="K21" s="30">
        <f t="shared" ref="K21:L21" si="7">SUM(K22:K23)</f>
        <v>0</v>
      </c>
      <c r="L21" s="31">
        <f t="shared" si="7"/>
        <v>0</v>
      </c>
      <c r="M21" s="29">
        <f>SUM(M22:M23)</f>
        <v>0</v>
      </c>
      <c r="N21" s="30">
        <f t="shared" ref="N21:O21" si="8">SUM(N22:N23)</f>
        <v>0</v>
      </c>
      <c r="O21" s="31">
        <f t="shared" si="8"/>
        <v>0</v>
      </c>
      <c r="P21" s="302"/>
    </row>
    <row r="22" spans="1:16" ht="12.75" hidden="1" thickTop="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ht="12.75" hidden="1" thickTop="1" x14ac:dyDescent="0.25">
      <c r="A23" s="37"/>
      <c r="B23" s="38" t="s">
        <v>22</v>
      </c>
      <c r="C23" s="39">
        <f t="shared" si="4"/>
        <v>0</v>
      </c>
      <c r="D23" s="198"/>
      <c r="E23" s="467"/>
      <c r="F23" s="468">
        <f>D23+E23</f>
        <v>0</v>
      </c>
      <c r="G23" s="198"/>
      <c r="H23" s="233"/>
      <c r="I23" s="275">
        <f>G23+H23</f>
        <v>0</v>
      </c>
      <c r="J23" s="233"/>
      <c r="K23" s="40"/>
      <c r="L23" s="275">
        <f>J23+K23</f>
        <v>0</v>
      </c>
      <c r="M23" s="331"/>
      <c r="N23" s="40"/>
      <c r="O23" s="275">
        <f>M23+N23</f>
        <v>0</v>
      </c>
      <c r="P23" s="386"/>
    </row>
    <row r="24" spans="1:16" s="21" customFormat="1" ht="25.5" thickTop="1" thickBot="1" x14ac:dyDescent="0.3">
      <c r="A24" s="41">
        <v>19300</v>
      </c>
      <c r="B24" s="41" t="s">
        <v>304</v>
      </c>
      <c r="C24" s="42">
        <f>F24+I24</f>
        <v>47240</v>
      </c>
      <c r="D24" s="199"/>
      <c r="E24" s="469"/>
      <c r="F24" s="470">
        <f>D24+E24</f>
        <v>0</v>
      </c>
      <c r="G24" s="199"/>
      <c r="H24" s="43">
        <v>47240</v>
      </c>
      <c r="I24" s="323">
        <f>G24+H24</f>
        <v>47240</v>
      </c>
      <c r="J24" s="259" t="s">
        <v>23</v>
      </c>
      <c r="K24" s="44" t="s">
        <v>23</v>
      </c>
      <c r="L24" s="45" t="s">
        <v>23</v>
      </c>
      <c r="M24" s="283" t="s">
        <v>23</v>
      </c>
      <c r="N24" s="44" t="s">
        <v>23</v>
      </c>
      <c r="O24" s="45" t="s">
        <v>23</v>
      </c>
      <c r="P24" s="387"/>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hidden="1" thickTop="1" x14ac:dyDescent="0.25">
      <c r="A26" s="46">
        <v>21300</v>
      </c>
      <c r="B26" s="46" t="s">
        <v>305</v>
      </c>
      <c r="C26" s="47">
        <f>L26</f>
        <v>0</v>
      </c>
      <c r="D26" s="201" t="s">
        <v>23</v>
      </c>
      <c r="E26" s="473" t="s">
        <v>23</v>
      </c>
      <c r="F26" s="474" t="s">
        <v>23</v>
      </c>
      <c r="G26" s="201" t="s">
        <v>23</v>
      </c>
      <c r="H26" s="235" t="s">
        <v>23</v>
      </c>
      <c r="I26" s="49" t="s">
        <v>23</v>
      </c>
      <c r="J26" s="105">
        <f>SUM(J27,J31,J33,J36)</f>
        <v>0</v>
      </c>
      <c r="K26" s="50">
        <f t="shared" ref="K26:L26" si="9">SUM(K27,K31,K33,K36)</f>
        <v>0</v>
      </c>
      <c r="L26" s="116">
        <f t="shared" si="9"/>
        <v>0</v>
      </c>
      <c r="M26" s="284" t="s">
        <v>23</v>
      </c>
      <c r="N26" s="48" t="s">
        <v>23</v>
      </c>
      <c r="O26" s="49" t="s">
        <v>23</v>
      </c>
      <c r="P26" s="303"/>
    </row>
    <row r="27" spans="1:16" s="21" customFormat="1" ht="24.75" hidden="1" thickTop="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t="12.75" hidden="1" thickTop="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t="12.75" hidden="1" thickTop="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75" hidden="1" thickTop="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75" hidden="1" thickTop="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75" hidden="1" thickTop="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ht="12.75" hidden="1" thickTop="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03"/>
    </row>
    <row r="34" spans="1:16" ht="12.75" hidden="1" thickTop="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04"/>
    </row>
    <row r="35" spans="1:16" ht="24.75" hidden="1" thickTop="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hidden="1" customHeight="1" x14ac:dyDescent="0.25">
      <c r="A36" s="51">
        <v>21390</v>
      </c>
      <c r="B36" s="46" t="s">
        <v>307</v>
      </c>
      <c r="C36" s="47">
        <f t="shared" si="10"/>
        <v>0</v>
      </c>
      <c r="D36" s="201" t="s">
        <v>23</v>
      </c>
      <c r="E36" s="473" t="s">
        <v>23</v>
      </c>
      <c r="F36" s="474" t="s">
        <v>23</v>
      </c>
      <c r="G36" s="201" t="s">
        <v>23</v>
      </c>
      <c r="H36" s="235" t="s">
        <v>23</v>
      </c>
      <c r="I36" s="49" t="s">
        <v>23</v>
      </c>
      <c r="J36" s="105">
        <f>SUM(J37:J40)</f>
        <v>0</v>
      </c>
      <c r="K36" s="50">
        <f t="shared" ref="K36:L36" si="14">SUM(K37:K40)</f>
        <v>0</v>
      </c>
      <c r="L36" s="116">
        <f t="shared" si="14"/>
        <v>0</v>
      </c>
      <c r="M36" s="284" t="s">
        <v>23</v>
      </c>
      <c r="N36" s="48" t="s">
        <v>23</v>
      </c>
      <c r="O36" s="49" t="s">
        <v>23</v>
      </c>
      <c r="P36" s="303"/>
    </row>
    <row r="37" spans="1:16" ht="24.75" hidden="1" thickTop="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t="12.75" hidden="1" thickTop="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t="12.75" hidden="1" thickTop="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75" hidden="1" thickTop="1" x14ac:dyDescent="0.25">
      <c r="A40" s="179">
        <v>21399</v>
      </c>
      <c r="B40" s="158" t="s">
        <v>36</v>
      </c>
      <c r="C40" s="159">
        <f t="shared" si="10"/>
        <v>0</v>
      </c>
      <c r="D40" s="205" t="s">
        <v>23</v>
      </c>
      <c r="E40" s="482" t="s">
        <v>23</v>
      </c>
      <c r="F40" s="483" t="s">
        <v>23</v>
      </c>
      <c r="G40" s="205" t="s">
        <v>23</v>
      </c>
      <c r="H40" s="239" t="s">
        <v>23</v>
      </c>
      <c r="I40" s="181" t="s">
        <v>23</v>
      </c>
      <c r="J40" s="260"/>
      <c r="K40" s="180"/>
      <c r="L40" s="484">
        <f>J40+K40</f>
        <v>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75" hidden="1" thickTop="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75" hidden="1" thickTop="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75" hidden="1" thickTop="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75" hidden="1" thickTop="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ht="12.75" thickTop="1"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47240</v>
      </c>
      <c r="D50" s="208">
        <f>SUM(D51,D283)</f>
        <v>0</v>
      </c>
      <c r="E50" s="497">
        <f t="shared" ref="E50:F50" si="19">SUM(E51,E283)</f>
        <v>0</v>
      </c>
      <c r="F50" s="498">
        <f t="shared" si="19"/>
        <v>0</v>
      </c>
      <c r="G50" s="208">
        <f>SUM(G51,G283)</f>
        <v>0</v>
      </c>
      <c r="H50" s="241">
        <f t="shared" ref="H50" si="20">SUM(H51,H283)</f>
        <v>47240</v>
      </c>
      <c r="I50" s="90">
        <f t="shared" ref="I50" si="21">SUM(I51,I283)</f>
        <v>47240</v>
      </c>
      <c r="J50" s="241">
        <f>SUM(J51,J283)</f>
        <v>0</v>
      </c>
      <c r="K50" s="89">
        <f t="shared" ref="K50:L50" si="22">SUM(K51,K283)</f>
        <v>0</v>
      </c>
      <c r="L50" s="90">
        <f t="shared" si="22"/>
        <v>0</v>
      </c>
      <c r="M50" s="88">
        <f>SUM(M51,M283)</f>
        <v>0</v>
      </c>
      <c r="N50" s="89">
        <f t="shared" ref="N50:O50" si="23">SUM(N51,N283)</f>
        <v>0</v>
      </c>
      <c r="O50" s="90">
        <f t="shared" si="23"/>
        <v>0</v>
      </c>
      <c r="P50" s="311"/>
    </row>
    <row r="51" spans="1:16" s="21" customFormat="1" ht="36.75" thickTop="1" x14ac:dyDescent="0.25">
      <c r="A51" s="91"/>
      <c r="B51" s="92" t="s">
        <v>45</v>
      </c>
      <c r="C51" s="93">
        <f t="shared" si="4"/>
        <v>47240</v>
      </c>
      <c r="D51" s="209">
        <f>SUM(D52,D194)</f>
        <v>0</v>
      </c>
      <c r="E51" s="499">
        <f t="shared" ref="E51:F51" si="24">SUM(E52,E194)</f>
        <v>0</v>
      </c>
      <c r="F51" s="500">
        <f t="shared" si="24"/>
        <v>0</v>
      </c>
      <c r="G51" s="209">
        <f>SUM(G52,G194)</f>
        <v>0</v>
      </c>
      <c r="H51" s="242">
        <f t="shared" ref="H51" si="25">SUM(H52,H194)</f>
        <v>47240</v>
      </c>
      <c r="I51" s="95">
        <f t="shared" ref="I51" si="26">SUM(I52,I194)</f>
        <v>47240</v>
      </c>
      <c r="J51" s="242">
        <f>SUM(J52,J194)</f>
        <v>0</v>
      </c>
      <c r="K51" s="94">
        <f t="shared" ref="K51:L51" si="27">SUM(K52,K194)</f>
        <v>0</v>
      </c>
      <c r="L51" s="95">
        <f t="shared" si="27"/>
        <v>0</v>
      </c>
      <c r="M51" s="93">
        <f>SUM(M52,M194)</f>
        <v>0</v>
      </c>
      <c r="N51" s="94">
        <f t="shared" ref="N51:O51" si="28">SUM(N52,N194)</f>
        <v>0</v>
      </c>
      <c r="O51" s="95">
        <f t="shared" si="28"/>
        <v>0</v>
      </c>
      <c r="P51" s="312"/>
    </row>
    <row r="52" spans="1:16" s="21" customFormat="1" ht="24" x14ac:dyDescent="0.25">
      <c r="A52" s="96"/>
      <c r="B52" s="16" t="s">
        <v>46</v>
      </c>
      <c r="C52" s="97">
        <f t="shared" si="4"/>
        <v>47240</v>
      </c>
      <c r="D52" s="210">
        <f>SUM(D53,D75,D173,D187)</f>
        <v>0</v>
      </c>
      <c r="E52" s="501">
        <f t="shared" ref="E52:F52" si="29">SUM(E53,E75,E173,E187)</f>
        <v>0</v>
      </c>
      <c r="F52" s="502">
        <f t="shared" si="29"/>
        <v>0</v>
      </c>
      <c r="G52" s="210">
        <f>SUM(G53,G75,G173,G187)</f>
        <v>0</v>
      </c>
      <c r="H52" s="243">
        <f t="shared" ref="H52" si="30">SUM(H53,H75,H173,H187)</f>
        <v>47240</v>
      </c>
      <c r="I52" s="99">
        <f t="shared" ref="I52" si="31">SUM(I53,I75,I173,I187)</f>
        <v>47240</v>
      </c>
      <c r="J52" s="243">
        <f>SUM(J53,J75,J173,J187)</f>
        <v>0</v>
      </c>
      <c r="K52" s="98">
        <f t="shared" ref="K52:L52" si="32">SUM(K53,K75,K173,K187)</f>
        <v>0</v>
      </c>
      <c r="L52" s="99">
        <f t="shared" si="32"/>
        <v>0</v>
      </c>
      <c r="M52" s="97">
        <f>SUM(M53,M75,M173,M187)</f>
        <v>0</v>
      </c>
      <c r="N52" s="98">
        <f t="shared" ref="N52:O52" si="33">SUM(N53,N75,N173,N187)</f>
        <v>0</v>
      </c>
      <c r="O52" s="99">
        <f t="shared" si="33"/>
        <v>0</v>
      </c>
      <c r="P52" s="313"/>
    </row>
    <row r="53" spans="1:16" s="21" customFormat="1" x14ac:dyDescent="0.25">
      <c r="A53" s="100">
        <v>1000</v>
      </c>
      <c r="B53" s="100" t="s">
        <v>47</v>
      </c>
      <c r="C53" s="101">
        <f t="shared" si="4"/>
        <v>41609</v>
      </c>
      <c r="D53" s="211">
        <f>SUM(D54,D67)</f>
        <v>0</v>
      </c>
      <c r="E53" s="503">
        <f t="shared" ref="E53:F53" si="34">SUM(E54,E67)</f>
        <v>0</v>
      </c>
      <c r="F53" s="504">
        <f t="shared" si="34"/>
        <v>0</v>
      </c>
      <c r="G53" s="211">
        <f>SUM(G54,G67)</f>
        <v>0</v>
      </c>
      <c r="H53" s="244">
        <f t="shared" ref="H53" si="35">SUM(H54,H67)</f>
        <v>41609</v>
      </c>
      <c r="I53" s="103">
        <f t="shared" ref="I53" si="36">SUM(I54,I67)</f>
        <v>41609</v>
      </c>
      <c r="J53" s="244">
        <f>SUM(J54,J67)</f>
        <v>0</v>
      </c>
      <c r="K53" s="102">
        <f t="shared" ref="K53:L53" si="37">SUM(K54,K67)</f>
        <v>0</v>
      </c>
      <c r="L53" s="103">
        <f t="shared" si="37"/>
        <v>0</v>
      </c>
      <c r="M53" s="101">
        <f>SUM(M54,M67)</f>
        <v>0</v>
      </c>
      <c r="N53" s="102">
        <f t="shared" ref="N53:O53" si="38">SUM(N54,N67)</f>
        <v>0</v>
      </c>
      <c r="O53" s="103">
        <f t="shared" si="38"/>
        <v>0</v>
      </c>
      <c r="P53" s="314"/>
    </row>
    <row r="54" spans="1:16" x14ac:dyDescent="0.25">
      <c r="A54" s="46">
        <v>1100</v>
      </c>
      <c r="B54" s="104" t="s">
        <v>48</v>
      </c>
      <c r="C54" s="47">
        <f t="shared" si="4"/>
        <v>33286</v>
      </c>
      <c r="D54" s="212">
        <f>SUM(D55,D58,D66)</f>
        <v>0</v>
      </c>
      <c r="E54" s="505">
        <f t="shared" ref="E54:F54" si="39">SUM(E55,E58,E66)</f>
        <v>0</v>
      </c>
      <c r="F54" s="472">
        <f t="shared" si="39"/>
        <v>0</v>
      </c>
      <c r="G54" s="212">
        <f>SUM(G55,G58,G66)</f>
        <v>0</v>
      </c>
      <c r="H54" s="105">
        <f t="shared" ref="H54" si="40">SUM(H55,H58,H66)</f>
        <v>33286</v>
      </c>
      <c r="I54" s="116">
        <f t="shared" ref="I54" si="41">SUM(I55,I58,I66)</f>
        <v>33286</v>
      </c>
      <c r="J54" s="105">
        <f>SUM(J55,J58,J66)</f>
        <v>0</v>
      </c>
      <c r="K54" s="50">
        <f t="shared" ref="K54:L54" si="42">SUM(K55,K58,K66)</f>
        <v>0</v>
      </c>
      <c r="L54" s="116">
        <f t="shared" si="42"/>
        <v>0</v>
      </c>
      <c r="M54" s="129">
        <f>SUM(M55,M58,M66)</f>
        <v>0</v>
      </c>
      <c r="N54" s="130">
        <f t="shared" ref="N54:O54" si="43">SUM(N55,N58,N66)</f>
        <v>0</v>
      </c>
      <c r="O54" s="262">
        <f t="shared" si="43"/>
        <v>0</v>
      </c>
      <c r="P54" s="315"/>
    </row>
    <row r="55" spans="1:16" x14ac:dyDescent="0.25">
      <c r="A55" s="106">
        <v>1110</v>
      </c>
      <c r="B55" s="77" t="s">
        <v>49</v>
      </c>
      <c r="C55" s="83">
        <f t="shared" si="4"/>
        <v>27049</v>
      </c>
      <c r="D55" s="131">
        <f>SUM(D56:D57)</f>
        <v>0</v>
      </c>
      <c r="E55" s="506">
        <f t="shared" ref="E55:F55" si="44">SUM(E56:E57)</f>
        <v>0</v>
      </c>
      <c r="F55" s="507">
        <f t="shared" si="44"/>
        <v>0</v>
      </c>
      <c r="G55" s="131">
        <f>SUM(G56:G57)</f>
        <v>0</v>
      </c>
      <c r="H55" s="190">
        <f t="shared" ref="H55" si="45">SUM(H56:H57)</f>
        <v>27049</v>
      </c>
      <c r="I55" s="108">
        <f t="shared" ref="I55" si="46">SUM(I56:I57)</f>
        <v>27049</v>
      </c>
      <c r="J55" s="190">
        <f>SUM(J56:J57)</f>
        <v>0</v>
      </c>
      <c r="K55" s="107">
        <f t="shared" ref="K55:L55" si="47">SUM(K56:K57)</f>
        <v>0</v>
      </c>
      <c r="L55" s="108">
        <f t="shared" si="47"/>
        <v>0</v>
      </c>
      <c r="M55" s="83">
        <f>SUM(M56:M57)</f>
        <v>0</v>
      </c>
      <c r="N55" s="107">
        <f t="shared" ref="N55:O55" si="48">SUM(N56:N57)</f>
        <v>0</v>
      </c>
      <c r="O55" s="108">
        <f t="shared" si="48"/>
        <v>0</v>
      </c>
      <c r="P55" s="115"/>
    </row>
    <row r="56" spans="1:16" hidden="1" x14ac:dyDescent="0.25">
      <c r="A56" s="33">
        <v>1111</v>
      </c>
      <c r="B56" s="52" t="s">
        <v>50</v>
      </c>
      <c r="C56" s="53">
        <f t="shared" si="4"/>
        <v>0</v>
      </c>
      <c r="D56" s="213"/>
      <c r="E56" s="508"/>
      <c r="F56" s="509">
        <f t="shared" ref="F56:F57" si="49">D56+E56</f>
        <v>0</v>
      </c>
      <c r="G56" s="213"/>
      <c r="H56" s="245"/>
      <c r="I56" s="119">
        <f t="shared" ref="I56:I57" si="50">G56+H56</f>
        <v>0</v>
      </c>
      <c r="J56" s="245"/>
      <c r="K56" s="55"/>
      <c r="L56" s="119">
        <f t="shared" ref="L56:L57" si="51">J56+K56</f>
        <v>0</v>
      </c>
      <c r="M56" s="291"/>
      <c r="N56" s="55"/>
      <c r="O56" s="119">
        <f>M56+N56</f>
        <v>0</v>
      </c>
      <c r="P56" s="109"/>
    </row>
    <row r="57" spans="1:16" ht="24" customHeight="1" x14ac:dyDescent="0.25">
      <c r="A57" s="38">
        <v>1119</v>
      </c>
      <c r="B57" s="57" t="s">
        <v>51</v>
      </c>
      <c r="C57" s="58">
        <f t="shared" si="4"/>
        <v>27049</v>
      </c>
      <c r="D57" s="214"/>
      <c r="E57" s="510"/>
      <c r="F57" s="468">
        <f t="shared" si="49"/>
        <v>0</v>
      </c>
      <c r="G57" s="214"/>
      <c r="H57" s="246">
        <v>27049</v>
      </c>
      <c r="I57" s="113">
        <f t="shared" si="50"/>
        <v>27049</v>
      </c>
      <c r="J57" s="246"/>
      <c r="K57" s="60"/>
      <c r="L57" s="113">
        <f t="shared" si="51"/>
        <v>0</v>
      </c>
      <c r="M57" s="292"/>
      <c r="N57" s="60"/>
      <c r="O57" s="113">
        <f>M57+N57</f>
        <v>0</v>
      </c>
      <c r="P57" s="110"/>
    </row>
    <row r="58" spans="1:16" x14ac:dyDescent="0.25">
      <c r="A58" s="111">
        <v>1140</v>
      </c>
      <c r="B58" s="57" t="s">
        <v>295</v>
      </c>
      <c r="C58" s="58">
        <f t="shared" si="4"/>
        <v>895</v>
      </c>
      <c r="D58" s="215">
        <f>SUM(D59:D65)</f>
        <v>0</v>
      </c>
      <c r="E58" s="511">
        <f t="shared" ref="E58:F58" si="52">SUM(E59:E65)</f>
        <v>0</v>
      </c>
      <c r="F58" s="468">
        <f t="shared" si="52"/>
        <v>0</v>
      </c>
      <c r="G58" s="215">
        <f>SUM(G59:G65)</f>
        <v>0</v>
      </c>
      <c r="H58" s="120">
        <f t="shared" ref="H58" si="53">SUM(H59:H65)</f>
        <v>895</v>
      </c>
      <c r="I58" s="113">
        <f t="shared" ref="I58" si="54">SUM(I59:I65)</f>
        <v>895</v>
      </c>
      <c r="J58" s="120">
        <f>SUM(J59:J65)</f>
        <v>0</v>
      </c>
      <c r="K58" s="112">
        <f t="shared" ref="K58:L58" si="55">SUM(K59:K65)</f>
        <v>0</v>
      </c>
      <c r="L58" s="113">
        <f t="shared" si="55"/>
        <v>0</v>
      </c>
      <c r="M58" s="58">
        <f>SUM(M59:M65)</f>
        <v>0</v>
      </c>
      <c r="N58" s="112">
        <f t="shared" ref="N58:O58" si="56">SUM(N59:N65)</f>
        <v>0</v>
      </c>
      <c r="O58" s="113">
        <f t="shared" si="56"/>
        <v>0</v>
      </c>
      <c r="P58" s="110"/>
    </row>
    <row r="59" spans="1:16" x14ac:dyDescent="0.25">
      <c r="A59" s="38">
        <v>1141</v>
      </c>
      <c r="B59" s="57" t="s">
        <v>52</v>
      </c>
      <c r="C59" s="58">
        <f t="shared" si="4"/>
        <v>895</v>
      </c>
      <c r="D59" s="214"/>
      <c r="E59" s="510"/>
      <c r="F59" s="468">
        <f t="shared" ref="F59:F66" si="57">D59+E59</f>
        <v>0</v>
      </c>
      <c r="G59" s="214"/>
      <c r="H59" s="246">
        <v>895</v>
      </c>
      <c r="I59" s="113">
        <f t="shared" ref="I59:I66" si="58">G59+H59</f>
        <v>895</v>
      </c>
      <c r="J59" s="246"/>
      <c r="K59" s="60"/>
      <c r="L59" s="113">
        <f t="shared" ref="L59:L66" si="59">J59+K59</f>
        <v>0</v>
      </c>
      <c r="M59" s="292"/>
      <c r="N59" s="60"/>
      <c r="O59" s="113">
        <f t="shared" ref="O59:O66" si="60">M59+N59</f>
        <v>0</v>
      </c>
      <c r="P59" s="110"/>
    </row>
    <row r="60" spans="1:16" ht="24.75" hidden="1" customHeight="1" x14ac:dyDescent="0.25">
      <c r="A60" s="38">
        <v>1142</v>
      </c>
      <c r="B60" s="57" t="s">
        <v>53</v>
      </c>
      <c r="C60" s="58">
        <f t="shared" si="4"/>
        <v>0</v>
      </c>
      <c r="D60" s="214"/>
      <c r="E60" s="510"/>
      <c r="F60" s="468">
        <f t="shared" si="57"/>
        <v>0</v>
      </c>
      <c r="G60" s="214"/>
      <c r="H60" s="246"/>
      <c r="I60" s="113">
        <f t="shared" si="58"/>
        <v>0</v>
      </c>
      <c r="J60" s="246"/>
      <c r="K60" s="60"/>
      <c r="L60" s="113">
        <f>J60+K60</f>
        <v>0</v>
      </c>
      <c r="M60" s="292"/>
      <c r="N60" s="60"/>
      <c r="O60" s="113">
        <f t="shared" si="60"/>
        <v>0</v>
      </c>
      <c r="P60" s="110"/>
    </row>
    <row r="61" spans="1:16" ht="24" hidden="1" x14ac:dyDescent="0.25">
      <c r="A61" s="38">
        <v>1145</v>
      </c>
      <c r="B61" s="57" t="s">
        <v>54</v>
      </c>
      <c r="C61" s="58">
        <f t="shared" si="4"/>
        <v>0</v>
      </c>
      <c r="D61" s="214"/>
      <c r="E61" s="510"/>
      <c r="F61" s="468">
        <f t="shared" si="57"/>
        <v>0</v>
      </c>
      <c r="G61" s="214"/>
      <c r="H61" s="246"/>
      <c r="I61" s="113">
        <f t="shared" si="58"/>
        <v>0</v>
      </c>
      <c r="J61" s="246"/>
      <c r="K61" s="60"/>
      <c r="L61" s="113">
        <f t="shared" si="59"/>
        <v>0</v>
      </c>
      <c r="M61" s="292"/>
      <c r="N61" s="60"/>
      <c r="O61" s="113">
        <f>M61+N61</f>
        <v>0</v>
      </c>
      <c r="P61" s="110"/>
    </row>
    <row r="62" spans="1:16" ht="27.75" hidden="1" customHeight="1" x14ac:dyDescent="0.25">
      <c r="A62" s="38">
        <v>1146</v>
      </c>
      <c r="B62" s="57" t="s">
        <v>55</v>
      </c>
      <c r="C62" s="58">
        <f t="shared" si="4"/>
        <v>0</v>
      </c>
      <c r="D62" s="214"/>
      <c r="E62" s="510"/>
      <c r="F62" s="468">
        <f t="shared" si="57"/>
        <v>0</v>
      </c>
      <c r="G62" s="214"/>
      <c r="H62" s="246"/>
      <c r="I62" s="113">
        <f t="shared" si="58"/>
        <v>0</v>
      </c>
      <c r="J62" s="246"/>
      <c r="K62" s="60"/>
      <c r="L62" s="113">
        <f t="shared" si="59"/>
        <v>0</v>
      </c>
      <c r="M62" s="292"/>
      <c r="N62" s="60"/>
      <c r="O62" s="113">
        <f t="shared" si="60"/>
        <v>0</v>
      </c>
      <c r="P62" s="110"/>
    </row>
    <row r="63" spans="1:16" hidden="1" x14ac:dyDescent="0.25">
      <c r="A63" s="38">
        <v>1147</v>
      </c>
      <c r="B63" s="57" t="s">
        <v>56</v>
      </c>
      <c r="C63" s="58">
        <f t="shared" si="4"/>
        <v>0</v>
      </c>
      <c r="D63" s="214"/>
      <c r="E63" s="510"/>
      <c r="F63" s="468">
        <f t="shared" si="57"/>
        <v>0</v>
      </c>
      <c r="G63" s="214"/>
      <c r="H63" s="246"/>
      <c r="I63" s="113">
        <f t="shared" si="58"/>
        <v>0</v>
      </c>
      <c r="J63" s="246"/>
      <c r="K63" s="60"/>
      <c r="L63" s="113">
        <f t="shared" si="59"/>
        <v>0</v>
      </c>
      <c r="M63" s="292"/>
      <c r="N63" s="60"/>
      <c r="O63" s="113">
        <f t="shared" si="60"/>
        <v>0</v>
      </c>
      <c r="P63" s="110"/>
    </row>
    <row r="64" spans="1:16" hidden="1" x14ac:dyDescent="0.25">
      <c r="A64" s="38">
        <v>1148</v>
      </c>
      <c r="B64" s="57" t="s">
        <v>57</v>
      </c>
      <c r="C64" s="58">
        <f t="shared" si="4"/>
        <v>0</v>
      </c>
      <c r="D64" s="214"/>
      <c r="E64" s="510"/>
      <c r="F64" s="468">
        <f t="shared" si="57"/>
        <v>0</v>
      </c>
      <c r="G64" s="214"/>
      <c r="H64" s="246"/>
      <c r="I64" s="113">
        <f t="shared" si="58"/>
        <v>0</v>
      </c>
      <c r="J64" s="246"/>
      <c r="K64" s="60"/>
      <c r="L64" s="113">
        <f t="shared" si="59"/>
        <v>0</v>
      </c>
      <c r="M64" s="292"/>
      <c r="N64" s="60"/>
      <c r="O64" s="113">
        <f t="shared" si="60"/>
        <v>0</v>
      </c>
      <c r="P64" s="110"/>
    </row>
    <row r="65" spans="1:16" ht="24" hidden="1" customHeight="1" x14ac:dyDescent="0.25">
      <c r="A65" s="38">
        <v>1149</v>
      </c>
      <c r="B65" s="57" t="s">
        <v>58</v>
      </c>
      <c r="C65" s="58">
        <f>F65+I65+L65+O65</f>
        <v>0</v>
      </c>
      <c r="D65" s="214"/>
      <c r="E65" s="510"/>
      <c r="F65" s="468">
        <f t="shared" si="57"/>
        <v>0</v>
      </c>
      <c r="G65" s="214"/>
      <c r="H65" s="246"/>
      <c r="I65" s="113">
        <f t="shared" si="58"/>
        <v>0</v>
      </c>
      <c r="J65" s="246"/>
      <c r="K65" s="60"/>
      <c r="L65" s="113">
        <f t="shared" si="59"/>
        <v>0</v>
      </c>
      <c r="M65" s="292"/>
      <c r="N65" s="60"/>
      <c r="O65" s="113">
        <f t="shared" si="60"/>
        <v>0</v>
      </c>
      <c r="P65" s="110"/>
    </row>
    <row r="66" spans="1:16" ht="36" x14ac:dyDescent="0.25">
      <c r="A66" s="106">
        <v>1150</v>
      </c>
      <c r="B66" s="77" t="s">
        <v>59</v>
      </c>
      <c r="C66" s="83">
        <f>F66+I66+L66+O66</f>
        <v>5342</v>
      </c>
      <c r="D66" s="216"/>
      <c r="E66" s="513"/>
      <c r="F66" s="507">
        <f t="shared" si="57"/>
        <v>0</v>
      </c>
      <c r="G66" s="216"/>
      <c r="H66" s="247">
        <v>5342</v>
      </c>
      <c r="I66" s="108">
        <f t="shared" si="58"/>
        <v>5342</v>
      </c>
      <c r="J66" s="247"/>
      <c r="K66" s="114"/>
      <c r="L66" s="108">
        <f t="shared" si="59"/>
        <v>0</v>
      </c>
      <c r="M66" s="293"/>
      <c r="N66" s="114"/>
      <c r="O66" s="108">
        <f t="shared" si="60"/>
        <v>0</v>
      </c>
      <c r="P66" s="115"/>
    </row>
    <row r="67" spans="1:16" ht="24" x14ac:dyDescent="0.25">
      <c r="A67" s="46">
        <v>1200</v>
      </c>
      <c r="B67" s="104" t="s">
        <v>296</v>
      </c>
      <c r="C67" s="47">
        <f t="shared" si="4"/>
        <v>8323</v>
      </c>
      <c r="D67" s="212">
        <f>SUM(D68:D69)</f>
        <v>0</v>
      </c>
      <c r="E67" s="505">
        <f t="shared" ref="E67:F67" si="61">SUM(E68:E69)</f>
        <v>0</v>
      </c>
      <c r="F67" s="472">
        <f t="shared" si="61"/>
        <v>0</v>
      </c>
      <c r="G67" s="212">
        <f>SUM(G68:G69)</f>
        <v>0</v>
      </c>
      <c r="H67" s="105">
        <f t="shared" ref="H67" si="62">SUM(H68:H69)</f>
        <v>8323</v>
      </c>
      <c r="I67" s="116">
        <f t="shared" ref="I67" si="63">SUM(I68:I69)</f>
        <v>8323</v>
      </c>
      <c r="J67" s="105">
        <f>SUM(J68:J69)</f>
        <v>0</v>
      </c>
      <c r="K67" s="50">
        <f t="shared" ref="K67:L67" si="64">SUM(K68:K69)</f>
        <v>0</v>
      </c>
      <c r="L67" s="116">
        <f t="shared" si="64"/>
        <v>0</v>
      </c>
      <c r="M67" s="47">
        <f>SUM(M68:M69)</f>
        <v>0</v>
      </c>
      <c r="N67" s="50">
        <f t="shared" ref="N67:O67" si="65">SUM(N68:N69)</f>
        <v>0</v>
      </c>
      <c r="O67" s="116">
        <f t="shared" si="65"/>
        <v>0</v>
      </c>
      <c r="P67" s="122"/>
    </row>
    <row r="68" spans="1:16" ht="24" x14ac:dyDescent="0.25">
      <c r="A68" s="532">
        <v>1210</v>
      </c>
      <c r="B68" s="52" t="s">
        <v>60</v>
      </c>
      <c r="C68" s="53">
        <f t="shared" si="4"/>
        <v>8018</v>
      </c>
      <c r="D68" s="213"/>
      <c r="E68" s="508"/>
      <c r="F68" s="509">
        <f>D68+E68</f>
        <v>0</v>
      </c>
      <c r="G68" s="213"/>
      <c r="H68" s="245">
        <v>8018</v>
      </c>
      <c r="I68" s="119">
        <f>G68+H68</f>
        <v>8018</v>
      </c>
      <c r="J68" s="245"/>
      <c r="K68" s="55"/>
      <c r="L68" s="119">
        <f>J68+K68</f>
        <v>0</v>
      </c>
      <c r="M68" s="291"/>
      <c r="N68" s="55"/>
      <c r="O68" s="119">
        <f>M68+N68</f>
        <v>0</v>
      </c>
      <c r="P68" s="109"/>
    </row>
    <row r="69" spans="1:16" ht="24" x14ac:dyDescent="0.25">
      <c r="A69" s="111">
        <v>1220</v>
      </c>
      <c r="B69" s="57" t="s">
        <v>61</v>
      </c>
      <c r="C69" s="58">
        <f t="shared" si="4"/>
        <v>305</v>
      </c>
      <c r="D69" s="215">
        <f>SUM(D70:D74)</f>
        <v>0</v>
      </c>
      <c r="E69" s="511">
        <f t="shared" ref="E69:F69" si="66">SUM(E70:E74)</f>
        <v>0</v>
      </c>
      <c r="F69" s="468">
        <f t="shared" si="66"/>
        <v>0</v>
      </c>
      <c r="G69" s="215">
        <f>SUM(G70:G74)</f>
        <v>0</v>
      </c>
      <c r="H69" s="120">
        <f t="shared" ref="H69" si="67">SUM(H70:H74)</f>
        <v>305</v>
      </c>
      <c r="I69" s="113">
        <f t="shared" ref="I69" si="68">SUM(I70:I74)</f>
        <v>305</v>
      </c>
      <c r="J69" s="120">
        <f>SUM(J70:J74)</f>
        <v>0</v>
      </c>
      <c r="K69" s="112">
        <f t="shared" ref="K69:L69" si="69">SUM(K70:K74)</f>
        <v>0</v>
      </c>
      <c r="L69" s="113">
        <f t="shared" si="69"/>
        <v>0</v>
      </c>
      <c r="M69" s="58">
        <f>SUM(M70:M74)</f>
        <v>0</v>
      </c>
      <c r="N69" s="112">
        <f t="shared" ref="N69:O69" si="70">SUM(N70:N74)</f>
        <v>0</v>
      </c>
      <c r="O69" s="113">
        <f t="shared" si="70"/>
        <v>0</v>
      </c>
      <c r="P69" s="110"/>
    </row>
    <row r="70" spans="1:16" ht="48" hidden="1" x14ac:dyDescent="0.25">
      <c r="A70" s="38">
        <v>1221</v>
      </c>
      <c r="B70" s="57" t="s">
        <v>297</v>
      </c>
      <c r="C70" s="58">
        <f t="shared" si="4"/>
        <v>0</v>
      </c>
      <c r="D70" s="214"/>
      <c r="E70" s="510"/>
      <c r="F70" s="468">
        <f t="shared" ref="F70:F74" si="71">D70+E70</f>
        <v>0</v>
      </c>
      <c r="G70" s="214"/>
      <c r="H70" s="246"/>
      <c r="I70" s="113">
        <f t="shared" ref="I70:I74" si="72">G70+H70</f>
        <v>0</v>
      </c>
      <c r="J70" s="246"/>
      <c r="K70" s="60"/>
      <c r="L70" s="113">
        <f t="shared" ref="L70:L74" si="73">J70+K70</f>
        <v>0</v>
      </c>
      <c r="M70" s="292"/>
      <c r="N70" s="60"/>
      <c r="O70" s="113">
        <f t="shared" ref="O70:O74" si="74">M70+N70</f>
        <v>0</v>
      </c>
      <c r="P70" s="110"/>
    </row>
    <row r="71" spans="1:16" hidden="1" x14ac:dyDescent="0.25">
      <c r="A71" s="38">
        <v>1223</v>
      </c>
      <c r="B71" s="57" t="s">
        <v>62</v>
      </c>
      <c r="C71" s="58">
        <f t="shared" si="4"/>
        <v>0</v>
      </c>
      <c r="D71" s="214"/>
      <c r="E71" s="510"/>
      <c r="F71" s="468">
        <f t="shared" si="71"/>
        <v>0</v>
      </c>
      <c r="G71" s="214"/>
      <c r="H71" s="246"/>
      <c r="I71" s="113">
        <f t="shared" si="72"/>
        <v>0</v>
      </c>
      <c r="J71" s="246"/>
      <c r="K71" s="60"/>
      <c r="L71" s="113">
        <f t="shared" si="73"/>
        <v>0</v>
      </c>
      <c r="M71" s="292"/>
      <c r="N71" s="60"/>
      <c r="O71" s="113">
        <f t="shared" si="74"/>
        <v>0</v>
      </c>
      <c r="P71" s="110"/>
    </row>
    <row r="72" spans="1:16" hidden="1" x14ac:dyDescent="0.25">
      <c r="A72" s="38">
        <v>1225</v>
      </c>
      <c r="B72" s="57" t="s">
        <v>63</v>
      </c>
      <c r="C72" s="58">
        <f t="shared" si="4"/>
        <v>0</v>
      </c>
      <c r="D72" s="214"/>
      <c r="E72" s="510"/>
      <c r="F72" s="468">
        <f t="shared" si="71"/>
        <v>0</v>
      </c>
      <c r="G72" s="214"/>
      <c r="H72" s="246"/>
      <c r="I72" s="113">
        <f t="shared" si="72"/>
        <v>0</v>
      </c>
      <c r="J72" s="246"/>
      <c r="K72" s="60"/>
      <c r="L72" s="113">
        <f t="shared" si="73"/>
        <v>0</v>
      </c>
      <c r="M72" s="292"/>
      <c r="N72" s="60"/>
      <c r="O72" s="113">
        <f t="shared" si="74"/>
        <v>0</v>
      </c>
      <c r="P72" s="110"/>
    </row>
    <row r="73" spans="1:16" ht="36" hidden="1" x14ac:dyDescent="0.25">
      <c r="A73" s="38">
        <v>1227</v>
      </c>
      <c r="B73" s="57" t="s">
        <v>64</v>
      </c>
      <c r="C73" s="58">
        <f t="shared" si="4"/>
        <v>0</v>
      </c>
      <c r="D73" s="214"/>
      <c r="E73" s="510"/>
      <c r="F73" s="468">
        <f t="shared" si="71"/>
        <v>0</v>
      </c>
      <c r="G73" s="214"/>
      <c r="H73" s="246"/>
      <c r="I73" s="113">
        <f t="shared" si="72"/>
        <v>0</v>
      </c>
      <c r="J73" s="246"/>
      <c r="K73" s="60"/>
      <c r="L73" s="113">
        <f t="shared" si="73"/>
        <v>0</v>
      </c>
      <c r="M73" s="292"/>
      <c r="N73" s="60"/>
      <c r="O73" s="113">
        <f t="shared" si="74"/>
        <v>0</v>
      </c>
      <c r="P73" s="110"/>
    </row>
    <row r="74" spans="1:16" ht="48" x14ac:dyDescent="0.25">
      <c r="A74" s="38">
        <v>1228</v>
      </c>
      <c r="B74" s="57" t="s">
        <v>298</v>
      </c>
      <c r="C74" s="58">
        <f t="shared" si="4"/>
        <v>305</v>
      </c>
      <c r="D74" s="214"/>
      <c r="E74" s="510"/>
      <c r="F74" s="468">
        <f t="shared" si="71"/>
        <v>0</v>
      </c>
      <c r="G74" s="214"/>
      <c r="H74" s="246">
        <v>305</v>
      </c>
      <c r="I74" s="113">
        <f t="shared" si="72"/>
        <v>305</v>
      </c>
      <c r="J74" s="246"/>
      <c r="K74" s="60"/>
      <c r="L74" s="113">
        <f t="shared" si="73"/>
        <v>0</v>
      </c>
      <c r="M74" s="292"/>
      <c r="N74" s="60"/>
      <c r="O74" s="113">
        <f t="shared" si="74"/>
        <v>0</v>
      </c>
      <c r="P74" s="110"/>
    </row>
    <row r="75" spans="1:16" x14ac:dyDescent="0.25">
      <c r="A75" s="100">
        <v>2000</v>
      </c>
      <c r="B75" s="100" t="s">
        <v>65</v>
      </c>
      <c r="C75" s="101">
        <f t="shared" si="4"/>
        <v>5631</v>
      </c>
      <c r="D75" s="211">
        <f>SUM(D76,D83,D130,D164,D165,D172)</f>
        <v>0</v>
      </c>
      <c r="E75" s="503">
        <f t="shared" ref="E75:F75" si="75">SUM(E76,E83,E130,E164,E165,E172)</f>
        <v>0</v>
      </c>
      <c r="F75" s="504">
        <f t="shared" si="75"/>
        <v>0</v>
      </c>
      <c r="G75" s="211">
        <f>SUM(G76,G83,G130,G164,G165,G172)</f>
        <v>0</v>
      </c>
      <c r="H75" s="244">
        <f t="shared" ref="H75" si="76">SUM(H76,H83,H130,H164,H165,H172)</f>
        <v>5631</v>
      </c>
      <c r="I75" s="103">
        <f t="shared" ref="I75" si="77">SUM(I76,I83,I130,I164,I165,I172)</f>
        <v>5631</v>
      </c>
      <c r="J75" s="244">
        <f>SUM(J76,J83,J130,J164,J165,J172)</f>
        <v>0</v>
      </c>
      <c r="K75" s="102">
        <f t="shared" ref="K75:L75" si="78">SUM(K76,K83,K130,K164,K165,K172)</f>
        <v>0</v>
      </c>
      <c r="L75" s="103">
        <f t="shared" si="78"/>
        <v>0</v>
      </c>
      <c r="M75" s="101">
        <f>SUM(M76,M83,M130,M164,M165,M172)</f>
        <v>0</v>
      </c>
      <c r="N75" s="102">
        <f t="shared" ref="N75:O75" si="79">SUM(N76,N83,N130,N164,N165,N172)</f>
        <v>0</v>
      </c>
      <c r="O75" s="103">
        <f t="shared" si="79"/>
        <v>0</v>
      </c>
      <c r="P75" s="314"/>
    </row>
    <row r="76" spans="1:16" ht="24" hidden="1" x14ac:dyDescent="0.25">
      <c r="A76" s="46">
        <v>2100</v>
      </c>
      <c r="B76" s="104" t="s">
        <v>66</v>
      </c>
      <c r="C76" s="47">
        <f t="shared" si="4"/>
        <v>0</v>
      </c>
      <c r="D76" s="212">
        <f>SUM(D77,D80)</f>
        <v>0</v>
      </c>
      <c r="E76" s="505">
        <f t="shared" ref="E76:F76" si="80">SUM(E77,E80)</f>
        <v>0</v>
      </c>
      <c r="F76" s="472">
        <f t="shared" si="80"/>
        <v>0</v>
      </c>
      <c r="G76" s="212">
        <f>SUM(G77,G80)</f>
        <v>0</v>
      </c>
      <c r="H76" s="105">
        <f t="shared" ref="H76" si="81">SUM(H77,H80)</f>
        <v>0</v>
      </c>
      <c r="I76" s="116">
        <f t="shared" ref="I76" si="82">SUM(I77,I80)</f>
        <v>0</v>
      </c>
      <c r="J76" s="105">
        <f>SUM(J77,J80)</f>
        <v>0</v>
      </c>
      <c r="K76" s="50">
        <f t="shared" ref="K76:L76" si="83">SUM(K77,K80)</f>
        <v>0</v>
      </c>
      <c r="L76" s="116">
        <f t="shared" si="83"/>
        <v>0</v>
      </c>
      <c r="M76" s="47">
        <f>SUM(M77,M80)</f>
        <v>0</v>
      </c>
      <c r="N76" s="50">
        <f t="shared" ref="N76:O76" si="84">SUM(N77,N80)</f>
        <v>0</v>
      </c>
      <c r="O76" s="116">
        <f t="shared" si="84"/>
        <v>0</v>
      </c>
      <c r="P76" s="122"/>
    </row>
    <row r="77" spans="1:16" ht="24" hidden="1" x14ac:dyDescent="0.25">
      <c r="A77" s="532">
        <v>2110</v>
      </c>
      <c r="B77" s="52" t="s">
        <v>67</v>
      </c>
      <c r="C77" s="53">
        <f t="shared" si="4"/>
        <v>0</v>
      </c>
      <c r="D77" s="217">
        <f>SUM(D78:D79)</f>
        <v>0</v>
      </c>
      <c r="E77" s="514">
        <f t="shared" ref="E77:F77" si="85">SUM(E78:E79)</f>
        <v>0</v>
      </c>
      <c r="F77" s="509">
        <f t="shared" si="85"/>
        <v>0</v>
      </c>
      <c r="G77" s="217">
        <f>SUM(G78:G79)</f>
        <v>0</v>
      </c>
      <c r="H77" s="248">
        <f t="shared" ref="H77" si="86">SUM(H78:H79)</f>
        <v>0</v>
      </c>
      <c r="I77" s="119">
        <f t="shared" ref="I77" si="87">SUM(I78:I79)</f>
        <v>0</v>
      </c>
      <c r="J77" s="248">
        <f>SUM(J78:J79)</f>
        <v>0</v>
      </c>
      <c r="K77" s="118">
        <f t="shared" ref="K77:L77" si="88">SUM(K78:K79)</f>
        <v>0</v>
      </c>
      <c r="L77" s="119">
        <f t="shared" si="88"/>
        <v>0</v>
      </c>
      <c r="M77" s="53">
        <f>SUM(M78:M79)</f>
        <v>0</v>
      </c>
      <c r="N77" s="118">
        <f t="shared" ref="N77:O77" si="89">SUM(N78:N79)</f>
        <v>0</v>
      </c>
      <c r="O77" s="119">
        <f t="shared" si="89"/>
        <v>0</v>
      </c>
      <c r="P77" s="109"/>
    </row>
    <row r="78" spans="1:16" hidden="1" x14ac:dyDescent="0.25">
      <c r="A78" s="38">
        <v>2111</v>
      </c>
      <c r="B78" s="57" t="s">
        <v>68</v>
      </c>
      <c r="C78" s="58">
        <f t="shared" si="4"/>
        <v>0</v>
      </c>
      <c r="D78" s="214"/>
      <c r="E78" s="510"/>
      <c r="F78" s="468">
        <f t="shared" ref="F78:F79" si="90">D78+E78</f>
        <v>0</v>
      </c>
      <c r="G78" s="214"/>
      <c r="H78" s="246"/>
      <c r="I78" s="113">
        <f t="shared" ref="I78:I79" si="91">G78+H78</f>
        <v>0</v>
      </c>
      <c r="J78" s="246"/>
      <c r="K78" s="60"/>
      <c r="L78" s="113">
        <f t="shared" ref="L78:L79" si="92">J78+K78</f>
        <v>0</v>
      </c>
      <c r="M78" s="292"/>
      <c r="N78" s="60"/>
      <c r="O78" s="113">
        <f t="shared" ref="O78:O79" si="93">M78+N78</f>
        <v>0</v>
      </c>
      <c r="P78" s="110"/>
    </row>
    <row r="79" spans="1:16" ht="24" hidden="1" x14ac:dyDescent="0.25">
      <c r="A79" s="38">
        <v>2112</v>
      </c>
      <c r="B79" s="57" t="s">
        <v>69</v>
      </c>
      <c r="C79" s="58">
        <f t="shared" si="4"/>
        <v>0</v>
      </c>
      <c r="D79" s="214"/>
      <c r="E79" s="510"/>
      <c r="F79" s="468">
        <f t="shared" si="90"/>
        <v>0</v>
      </c>
      <c r="G79" s="214"/>
      <c r="H79" s="246"/>
      <c r="I79" s="113">
        <f t="shared" si="91"/>
        <v>0</v>
      </c>
      <c r="J79" s="246"/>
      <c r="K79" s="60"/>
      <c r="L79" s="113">
        <f t="shared" si="92"/>
        <v>0</v>
      </c>
      <c r="M79" s="292"/>
      <c r="N79" s="60"/>
      <c r="O79" s="113">
        <f t="shared" si="93"/>
        <v>0</v>
      </c>
      <c r="P79" s="110"/>
    </row>
    <row r="80" spans="1:16" ht="24" hidden="1" x14ac:dyDescent="0.25">
      <c r="A80" s="111">
        <v>2120</v>
      </c>
      <c r="B80" s="57" t="s">
        <v>70</v>
      </c>
      <c r="C80" s="58">
        <f t="shared" si="4"/>
        <v>0</v>
      </c>
      <c r="D80" s="215">
        <f>SUM(D81:D82)</f>
        <v>0</v>
      </c>
      <c r="E80" s="511">
        <f t="shared" ref="E80:F80" si="94">SUM(E81:E82)</f>
        <v>0</v>
      </c>
      <c r="F80" s="468">
        <f t="shared" si="94"/>
        <v>0</v>
      </c>
      <c r="G80" s="215">
        <f>SUM(G81:G82)</f>
        <v>0</v>
      </c>
      <c r="H80" s="120">
        <f t="shared" ref="H80" si="95">SUM(H81:H82)</f>
        <v>0</v>
      </c>
      <c r="I80" s="113">
        <f t="shared" ref="I80" si="96">SUM(I81:I82)</f>
        <v>0</v>
      </c>
      <c r="J80" s="120">
        <f>SUM(J81:J82)</f>
        <v>0</v>
      </c>
      <c r="K80" s="112">
        <f t="shared" ref="K80:L80" si="97">SUM(K81:K82)</f>
        <v>0</v>
      </c>
      <c r="L80" s="113">
        <f t="shared" si="97"/>
        <v>0</v>
      </c>
      <c r="M80" s="58">
        <f>SUM(M81:M82)</f>
        <v>0</v>
      </c>
      <c r="N80" s="112">
        <f t="shared" ref="N80:O80" si="98">SUM(N81:N82)</f>
        <v>0</v>
      </c>
      <c r="O80" s="113">
        <f t="shared" si="98"/>
        <v>0</v>
      </c>
      <c r="P80" s="110"/>
    </row>
    <row r="81" spans="1:16" hidden="1" x14ac:dyDescent="0.25">
      <c r="A81" s="38">
        <v>2121</v>
      </c>
      <c r="B81" s="57" t="s">
        <v>68</v>
      </c>
      <c r="C81" s="58">
        <f t="shared" si="4"/>
        <v>0</v>
      </c>
      <c r="D81" s="214"/>
      <c r="E81" s="510"/>
      <c r="F81" s="468">
        <f t="shared" ref="F81:F82" si="99">D81+E81</f>
        <v>0</v>
      </c>
      <c r="G81" s="214"/>
      <c r="H81" s="246"/>
      <c r="I81" s="113">
        <f t="shared" ref="I81:I82" si="100">G81+H81</f>
        <v>0</v>
      </c>
      <c r="J81" s="246"/>
      <c r="K81" s="60"/>
      <c r="L81" s="113">
        <f t="shared" ref="L81:L82" si="101">J81+K81</f>
        <v>0</v>
      </c>
      <c r="M81" s="292"/>
      <c r="N81" s="60"/>
      <c r="O81" s="113">
        <f t="shared" ref="O81:O82" si="102">M81+N81</f>
        <v>0</v>
      </c>
      <c r="P81" s="110"/>
    </row>
    <row r="82" spans="1:16" ht="24" hidden="1" x14ac:dyDescent="0.25">
      <c r="A82" s="38">
        <v>2122</v>
      </c>
      <c r="B82" s="57" t="s">
        <v>69</v>
      </c>
      <c r="C82" s="58">
        <f t="shared" si="4"/>
        <v>0</v>
      </c>
      <c r="D82" s="214"/>
      <c r="E82" s="510"/>
      <c r="F82" s="468">
        <f t="shared" si="99"/>
        <v>0</v>
      </c>
      <c r="G82" s="214"/>
      <c r="H82" s="246"/>
      <c r="I82" s="113">
        <f t="shared" si="100"/>
        <v>0</v>
      </c>
      <c r="J82" s="246"/>
      <c r="K82" s="60"/>
      <c r="L82" s="113">
        <f t="shared" si="101"/>
        <v>0</v>
      </c>
      <c r="M82" s="292"/>
      <c r="N82" s="60"/>
      <c r="O82" s="113">
        <f t="shared" si="102"/>
        <v>0</v>
      </c>
      <c r="P82" s="110"/>
    </row>
    <row r="83" spans="1:16" x14ac:dyDescent="0.25">
      <c r="A83" s="46">
        <v>2200</v>
      </c>
      <c r="B83" s="104" t="s">
        <v>71</v>
      </c>
      <c r="C83" s="47">
        <f t="shared" si="4"/>
        <v>1275</v>
      </c>
      <c r="D83" s="212">
        <f>SUM(D84,D89,D95,D103,D112,D116,D122,D128)</f>
        <v>0</v>
      </c>
      <c r="E83" s="505">
        <f t="shared" ref="E83:F83" si="103">SUM(E84,E89,E95,E103,E112,E116,E122,E128)</f>
        <v>0</v>
      </c>
      <c r="F83" s="472">
        <f t="shared" si="103"/>
        <v>0</v>
      </c>
      <c r="G83" s="212">
        <f>SUM(G84,G89,G95,G103,G112,G116,G122,G128)</f>
        <v>0</v>
      </c>
      <c r="H83" s="105">
        <f t="shared" ref="H83" si="104">SUM(H84,H89,H95,H103,H112,H116,H122,H128)</f>
        <v>1275</v>
      </c>
      <c r="I83" s="116">
        <f t="shared" ref="I83" si="105">SUM(I84,I89,I95,I103,I112,I116,I122,I128)</f>
        <v>1275</v>
      </c>
      <c r="J83" s="105">
        <f>SUM(J84,J89,J95,J103,J112,J116,J122,J128)</f>
        <v>0</v>
      </c>
      <c r="K83" s="50">
        <f t="shared" ref="K83:L83" si="106">SUM(K84,K89,K95,K103,K112,K116,K122,K128)</f>
        <v>0</v>
      </c>
      <c r="L83" s="116">
        <f t="shared" si="106"/>
        <v>0</v>
      </c>
      <c r="M83" s="159">
        <f>SUM(M84,M89,M95,M103,M112,M116,M122,M128)</f>
        <v>0</v>
      </c>
      <c r="N83" s="160">
        <f t="shared" ref="N83:O83" si="107">SUM(N84,N89,N95,N103,N112,N116,N122,N128)</f>
        <v>0</v>
      </c>
      <c r="O83" s="161">
        <f t="shared" si="107"/>
        <v>0</v>
      </c>
      <c r="P83" s="316"/>
    </row>
    <row r="84" spans="1:16" ht="24" x14ac:dyDescent="0.25">
      <c r="A84" s="106">
        <v>2210</v>
      </c>
      <c r="B84" s="77" t="s">
        <v>72</v>
      </c>
      <c r="C84" s="83">
        <f t="shared" si="4"/>
        <v>150</v>
      </c>
      <c r="D84" s="131">
        <f>SUM(D85:D88)</f>
        <v>0</v>
      </c>
      <c r="E84" s="506">
        <f t="shared" ref="E84:F84" si="108">SUM(E85:E88)</f>
        <v>0</v>
      </c>
      <c r="F84" s="507">
        <f t="shared" si="108"/>
        <v>0</v>
      </c>
      <c r="G84" s="131">
        <f>SUM(G85:G88)</f>
        <v>0</v>
      </c>
      <c r="H84" s="190">
        <f t="shared" ref="H84" si="109">SUM(H85:H88)</f>
        <v>150</v>
      </c>
      <c r="I84" s="108">
        <f t="shared" ref="I84" si="110">SUM(I85:I88)</f>
        <v>150</v>
      </c>
      <c r="J84" s="190">
        <f>SUM(J85:J88)</f>
        <v>0</v>
      </c>
      <c r="K84" s="107">
        <f t="shared" ref="K84:L84" si="111">SUM(K85:K88)</f>
        <v>0</v>
      </c>
      <c r="L84" s="108">
        <f t="shared" si="111"/>
        <v>0</v>
      </c>
      <c r="M84" s="83">
        <f>SUM(M85:M88)</f>
        <v>0</v>
      </c>
      <c r="N84" s="107">
        <f t="shared" ref="N84:O84" si="112">SUM(N85:N88)</f>
        <v>0</v>
      </c>
      <c r="O84" s="108">
        <f t="shared" si="112"/>
        <v>0</v>
      </c>
      <c r="P84" s="115"/>
    </row>
    <row r="85" spans="1:16" ht="24" hidden="1" x14ac:dyDescent="0.25">
      <c r="A85" s="33">
        <v>2211</v>
      </c>
      <c r="B85" s="52" t="s">
        <v>73</v>
      </c>
      <c r="C85" s="53">
        <f t="shared" ref="C85:C148" si="113">F85+I85+L85+O85</f>
        <v>0</v>
      </c>
      <c r="D85" s="213"/>
      <c r="E85" s="508"/>
      <c r="F85" s="509">
        <f t="shared" ref="F85:F88" si="114">D85+E85</f>
        <v>0</v>
      </c>
      <c r="G85" s="213"/>
      <c r="H85" s="245"/>
      <c r="I85" s="119">
        <f t="shared" ref="I85:I88" si="115">G85+H85</f>
        <v>0</v>
      </c>
      <c r="J85" s="245"/>
      <c r="K85" s="55"/>
      <c r="L85" s="119">
        <f t="shared" ref="L85:L88" si="116">J85+K85</f>
        <v>0</v>
      </c>
      <c r="M85" s="291"/>
      <c r="N85" s="55"/>
      <c r="O85" s="119">
        <f t="shared" ref="O85:O88" si="117">M85+N85</f>
        <v>0</v>
      </c>
      <c r="P85" s="109"/>
    </row>
    <row r="86" spans="1:16" ht="36" x14ac:dyDescent="0.25">
      <c r="A86" s="38">
        <v>2212</v>
      </c>
      <c r="B86" s="57" t="s">
        <v>74</v>
      </c>
      <c r="C86" s="58">
        <f t="shared" si="113"/>
        <v>100</v>
      </c>
      <c r="D86" s="214"/>
      <c r="E86" s="510"/>
      <c r="F86" s="468">
        <f t="shared" si="114"/>
        <v>0</v>
      </c>
      <c r="G86" s="214"/>
      <c r="H86" s="246">
        <v>100</v>
      </c>
      <c r="I86" s="113">
        <f t="shared" si="115"/>
        <v>100</v>
      </c>
      <c r="J86" s="246"/>
      <c r="K86" s="60"/>
      <c r="L86" s="113">
        <f t="shared" si="116"/>
        <v>0</v>
      </c>
      <c r="M86" s="292"/>
      <c r="N86" s="60"/>
      <c r="O86" s="113">
        <f t="shared" si="117"/>
        <v>0</v>
      </c>
      <c r="P86" s="110"/>
    </row>
    <row r="87" spans="1:16" ht="24" x14ac:dyDescent="0.25">
      <c r="A87" s="38">
        <v>2214</v>
      </c>
      <c r="B87" s="57" t="s">
        <v>75</v>
      </c>
      <c r="C87" s="58">
        <f t="shared" si="113"/>
        <v>50</v>
      </c>
      <c r="D87" s="214"/>
      <c r="E87" s="510"/>
      <c r="F87" s="468">
        <f t="shared" si="114"/>
        <v>0</v>
      </c>
      <c r="G87" s="214"/>
      <c r="H87" s="246">
        <v>50</v>
      </c>
      <c r="I87" s="113">
        <f t="shared" si="115"/>
        <v>50</v>
      </c>
      <c r="J87" s="246"/>
      <c r="K87" s="60"/>
      <c r="L87" s="113">
        <f t="shared" si="116"/>
        <v>0</v>
      </c>
      <c r="M87" s="292"/>
      <c r="N87" s="60"/>
      <c r="O87" s="113">
        <f t="shared" si="117"/>
        <v>0</v>
      </c>
      <c r="P87" s="110"/>
    </row>
    <row r="88" spans="1:16" hidden="1" x14ac:dyDescent="0.25">
      <c r="A88" s="38">
        <v>2219</v>
      </c>
      <c r="B88" s="57" t="s">
        <v>76</v>
      </c>
      <c r="C88" s="58">
        <f t="shared" si="113"/>
        <v>0</v>
      </c>
      <c r="D88" s="214"/>
      <c r="E88" s="510"/>
      <c r="F88" s="468">
        <f t="shared" si="114"/>
        <v>0</v>
      </c>
      <c r="G88" s="214"/>
      <c r="H88" s="246"/>
      <c r="I88" s="113">
        <f t="shared" si="115"/>
        <v>0</v>
      </c>
      <c r="J88" s="246"/>
      <c r="K88" s="60"/>
      <c r="L88" s="113">
        <f t="shared" si="116"/>
        <v>0</v>
      </c>
      <c r="M88" s="292"/>
      <c r="N88" s="60"/>
      <c r="O88" s="113">
        <f t="shared" si="117"/>
        <v>0</v>
      </c>
      <c r="P88" s="110"/>
    </row>
    <row r="89" spans="1:16" ht="24" hidden="1" x14ac:dyDescent="0.25">
      <c r="A89" s="111">
        <v>2220</v>
      </c>
      <c r="B89" s="57" t="s">
        <v>77</v>
      </c>
      <c r="C89" s="58">
        <f t="shared" si="113"/>
        <v>0</v>
      </c>
      <c r="D89" s="215">
        <f>SUM(D90:D94)</f>
        <v>0</v>
      </c>
      <c r="E89" s="511">
        <f t="shared" ref="E89:F89" si="118">SUM(E90:E94)</f>
        <v>0</v>
      </c>
      <c r="F89" s="468">
        <f t="shared" si="118"/>
        <v>0</v>
      </c>
      <c r="G89" s="215">
        <f>SUM(G90:G94)</f>
        <v>0</v>
      </c>
      <c r="H89" s="120">
        <f t="shared" ref="H89" si="119">SUM(H90:H94)</f>
        <v>0</v>
      </c>
      <c r="I89" s="113">
        <f t="shared" ref="I89" si="120">SUM(I90:I94)</f>
        <v>0</v>
      </c>
      <c r="J89" s="120">
        <f>SUM(J90:J94)</f>
        <v>0</v>
      </c>
      <c r="K89" s="112">
        <f t="shared" ref="K89:L89" si="121">SUM(K90:K94)</f>
        <v>0</v>
      </c>
      <c r="L89" s="113">
        <f t="shared" si="121"/>
        <v>0</v>
      </c>
      <c r="M89" s="58">
        <f>SUM(M90:M94)</f>
        <v>0</v>
      </c>
      <c r="N89" s="112">
        <f t="shared" ref="N89:O89" si="122">SUM(N90:N94)</f>
        <v>0</v>
      </c>
      <c r="O89" s="113">
        <f t="shared" si="122"/>
        <v>0</v>
      </c>
      <c r="P89" s="110"/>
    </row>
    <row r="90" spans="1:16" ht="24" hidden="1" x14ac:dyDescent="0.25">
      <c r="A90" s="38">
        <v>2221</v>
      </c>
      <c r="B90" s="57" t="s">
        <v>289</v>
      </c>
      <c r="C90" s="58">
        <f t="shared" si="113"/>
        <v>0</v>
      </c>
      <c r="D90" s="214"/>
      <c r="E90" s="510"/>
      <c r="F90" s="468">
        <f t="shared" ref="F90:F94" si="123">D90+E90</f>
        <v>0</v>
      </c>
      <c r="G90" s="214"/>
      <c r="H90" s="246"/>
      <c r="I90" s="113">
        <f t="shared" ref="I90:I94" si="124">G90+H90</f>
        <v>0</v>
      </c>
      <c r="J90" s="246"/>
      <c r="K90" s="60"/>
      <c r="L90" s="113">
        <f t="shared" ref="L90:L94" si="125">J90+K90</f>
        <v>0</v>
      </c>
      <c r="M90" s="292"/>
      <c r="N90" s="60"/>
      <c r="O90" s="113">
        <f t="shared" ref="O90:O94" si="126">M90+N90</f>
        <v>0</v>
      </c>
      <c r="P90" s="110"/>
    </row>
    <row r="91" spans="1:16" hidden="1" x14ac:dyDescent="0.25">
      <c r="A91" s="38">
        <v>2222</v>
      </c>
      <c r="B91" s="57" t="s">
        <v>78</v>
      </c>
      <c r="C91" s="58">
        <f t="shared" si="113"/>
        <v>0</v>
      </c>
      <c r="D91" s="214"/>
      <c r="E91" s="510"/>
      <c r="F91" s="468">
        <f t="shared" si="123"/>
        <v>0</v>
      </c>
      <c r="G91" s="214"/>
      <c r="H91" s="246"/>
      <c r="I91" s="113">
        <f t="shared" si="124"/>
        <v>0</v>
      </c>
      <c r="J91" s="246"/>
      <c r="K91" s="60"/>
      <c r="L91" s="113">
        <f t="shared" si="125"/>
        <v>0</v>
      </c>
      <c r="M91" s="292"/>
      <c r="N91" s="60"/>
      <c r="O91" s="113">
        <f t="shared" si="126"/>
        <v>0</v>
      </c>
      <c r="P91" s="110"/>
    </row>
    <row r="92" spans="1:16" hidden="1" x14ac:dyDescent="0.25">
      <c r="A92" s="38">
        <v>2223</v>
      </c>
      <c r="B92" s="57" t="s">
        <v>79</v>
      </c>
      <c r="C92" s="58">
        <f t="shared" si="113"/>
        <v>0</v>
      </c>
      <c r="D92" s="214"/>
      <c r="E92" s="510"/>
      <c r="F92" s="468">
        <f t="shared" si="123"/>
        <v>0</v>
      </c>
      <c r="G92" s="214"/>
      <c r="H92" s="246"/>
      <c r="I92" s="113">
        <f t="shared" si="124"/>
        <v>0</v>
      </c>
      <c r="J92" s="246"/>
      <c r="K92" s="60"/>
      <c r="L92" s="113">
        <f t="shared" si="125"/>
        <v>0</v>
      </c>
      <c r="M92" s="292"/>
      <c r="N92" s="60"/>
      <c r="O92" s="113">
        <f t="shared" si="126"/>
        <v>0</v>
      </c>
      <c r="P92" s="110"/>
    </row>
    <row r="93" spans="1:16" ht="48" hidden="1" x14ac:dyDescent="0.25">
      <c r="A93" s="38">
        <v>2224</v>
      </c>
      <c r="B93" s="57" t="s">
        <v>299</v>
      </c>
      <c r="C93" s="58">
        <f t="shared" si="113"/>
        <v>0</v>
      </c>
      <c r="D93" s="214"/>
      <c r="E93" s="510"/>
      <c r="F93" s="468">
        <f t="shared" si="123"/>
        <v>0</v>
      </c>
      <c r="G93" s="214"/>
      <c r="H93" s="246"/>
      <c r="I93" s="113">
        <f t="shared" si="124"/>
        <v>0</v>
      </c>
      <c r="J93" s="246"/>
      <c r="K93" s="60"/>
      <c r="L93" s="113">
        <f t="shared" si="125"/>
        <v>0</v>
      </c>
      <c r="M93" s="292"/>
      <c r="N93" s="60"/>
      <c r="O93" s="113">
        <f t="shared" si="126"/>
        <v>0</v>
      </c>
      <c r="P93" s="110"/>
    </row>
    <row r="94" spans="1:16" ht="24" hidden="1" x14ac:dyDescent="0.25">
      <c r="A94" s="38">
        <v>2229</v>
      </c>
      <c r="B94" s="57" t="s">
        <v>80</v>
      </c>
      <c r="C94" s="58">
        <f t="shared" si="113"/>
        <v>0</v>
      </c>
      <c r="D94" s="214"/>
      <c r="E94" s="510"/>
      <c r="F94" s="468">
        <f t="shared" si="123"/>
        <v>0</v>
      </c>
      <c r="G94" s="214"/>
      <c r="H94" s="246"/>
      <c r="I94" s="113">
        <f t="shared" si="124"/>
        <v>0</v>
      </c>
      <c r="J94" s="246"/>
      <c r="K94" s="60"/>
      <c r="L94" s="113">
        <f t="shared" si="125"/>
        <v>0</v>
      </c>
      <c r="M94" s="292"/>
      <c r="N94" s="60"/>
      <c r="O94" s="113">
        <f t="shared" si="126"/>
        <v>0</v>
      </c>
      <c r="P94" s="110"/>
    </row>
    <row r="95" spans="1:16" ht="36" x14ac:dyDescent="0.25">
      <c r="A95" s="111">
        <v>2230</v>
      </c>
      <c r="B95" s="57" t="s">
        <v>81</v>
      </c>
      <c r="C95" s="58">
        <f t="shared" si="113"/>
        <v>200</v>
      </c>
      <c r="D95" s="215">
        <f>SUM(D96:D102)</f>
        <v>0</v>
      </c>
      <c r="E95" s="511">
        <f t="shared" ref="E95:F95" si="127">SUM(E96:E102)</f>
        <v>0</v>
      </c>
      <c r="F95" s="468">
        <f t="shared" si="127"/>
        <v>0</v>
      </c>
      <c r="G95" s="215">
        <f>SUM(G96:G102)</f>
        <v>0</v>
      </c>
      <c r="H95" s="120">
        <f t="shared" ref="H95" si="128">SUM(H96:H102)</f>
        <v>200</v>
      </c>
      <c r="I95" s="113">
        <f t="shared" ref="I95" si="129">SUM(I96:I102)</f>
        <v>200</v>
      </c>
      <c r="J95" s="120">
        <f>SUM(J96:J102)</f>
        <v>0</v>
      </c>
      <c r="K95" s="112">
        <f t="shared" ref="K95:L95" si="130">SUM(K96:K102)</f>
        <v>0</v>
      </c>
      <c r="L95" s="113">
        <f t="shared" si="130"/>
        <v>0</v>
      </c>
      <c r="M95" s="58">
        <f>SUM(M96:M102)</f>
        <v>0</v>
      </c>
      <c r="N95" s="112">
        <f t="shared" ref="N95:O95" si="131">SUM(N96:N102)</f>
        <v>0</v>
      </c>
      <c r="O95" s="113">
        <f t="shared" si="131"/>
        <v>0</v>
      </c>
      <c r="P95" s="110"/>
    </row>
    <row r="96" spans="1:16" ht="24" x14ac:dyDescent="0.25">
      <c r="A96" s="38">
        <v>2231</v>
      </c>
      <c r="B96" s="57" t="s">
        <v>82</v>
      </c>
      <c r="C96" s="58">
        <f t="shared" si="113"/>
        <v>200</v>
      </c>
      <c r="D96" s="214"/>
      <c r="E96" s="510"/>
      <c r="F96" s="468">
        <f t="shared" ref="F96:F102" si="132">D96+E96</f>
        <v>0</v>
      </c>
      <c r="G96" s="214"/>
      <c r="H96" s="246">
        <v>200</v>
      </c>
      <c r="I96" s="113">
        <f t="shared" ref="I96:I102" si="133">G96+H96</f>
        <v>200</v>
      </c>
      <c r="J96" s="246"/>
      <c r="K96" s="60"/>
      <c r="L96" s="113">
        <f t="shared" ref="L96:L102" si="134">J96+K96</f>
        <v>0</v>
      </c>
      <c r="M96" s="292"/>
      <c r="N96" s="60"/>
      <c r="O96" s="113">
        <f t="shared" ref="O96:O102" si="135">M96+N96</f>
        <v>0</v>
      </c>
      <c r="P96" s="110"/>
    </row>
    <row r="97" spans="1:16" ht="24.75" hidden="1" customHeight="1" x14ac:dyDescent="0.25">
      <c r="A97" s="38">
        <v>2232</v>
      </c>
      <c r="B97" s="57" t="s">
        <v>83</v>
      </c>
      <c r="C97" s="58">
        <f t="shared" si="113"/>
        <v>0</v>
      </c>
      <c r="D97" s="214"/>
      <c r="E97" s="510"/>
      <c r="F97" s="468">
        <f t="shared" si="132"/>
        <v>0</v>
      </c>
      <c r="G97" s="214"/>
      <c r="H97" s="246"/>
      <c r="I97" s="113">
        <f t="shared" si="133"/>
        <v>0</v>
      </c>
      <c r="J97" s="246"/>
      <c r="K97" s="60"/>
      <c r="L97" s="113">
        <f t="shared" si="134"/>
        <v>0</v>
      </c>
      <c r="M97" s="292"/>
      <c r="N97" s="60"/>
      <c r="O97" s="113">
        <f t="shared" si="135"/>
        <v>0</v>
      </c>
      <c r="P97" s="110"/>
    </row>
    <row r="98" spans="1:16" ht="24" hidden="1" x14ac:dyDescent="0.25">
      <c r="A98" s="33">
        <v>2233</v>
      </c>
      <c r="B98" s="52" t="s">
        <v>84</v>
      </c>
      <c r="C98" s="53">
        <f t="shared" si="113"/>
        <v>0</v>
      </c>
      <c r="D98" s="213"/>
      <c r="E98" s="508"/>
      <c r="F98" s="509">
        <f t="shared" si="132"/>
        <v>0</v>
      </c>
      <c r="G98" s="213"/>
      <c r="H98" s="245"/>
      <c r="I98" s="119">
        <f t="shared" si="133"/>
        <v>0</v>
      </c>
      <c r="J98" s="245"/>
      <c r="K98" s="55"/>
      <c r="L98" s="119">
        <f t="shared" si="134"/>
        <v>0</v>
      </c>
      <c r="M98" s="291"/>
      <c r="N98" s="55"/>
      <c r="O98" s="119">
        <f t="shared" si="135"/>
        <v>0</v>
      </c>
      <c r="P98" s="109"/>
    </row>
    <row r="99" spans="1:16" ht="36" hidden="1" x14ac:dyDescent="0.25">
      <c r="A99" s="38">
        <v>2234</v>
      </c>
      <c r="B99" s="57" t="s">
        <v>85</v>
      </c>
      <c r="C99" s="58">
        <f t="shared" si="113"/>
        <v>0</v>
      </c>
      <c r="D99" s="214"/>
      <c r="E99" s="510"/>
      <c r="F99" s="468">
        <f t="shared" si="132"/>
        <v>0</v>
      </c>
      <c r="G99" s="214"/>
      <c r="H99" s="246"/>
      <c r="I99" s="113">
        <f t="shared" si="133"/>
        <v>0</v>
      </c>
      <c r="J99" s="246"/>
      <c r="K99" s="60"/>
      <c r="L99" s="113">
        <f t="shared" si="134"/>
        <v>0</v>
      </c>
      <c r="M99" s="292"/>
      <c r="N99" s="60"/>
      <c r="O99" s="113">
        <f t="shared" si="135"/>
        <v>0</v>
      </c>
      <c r="P99" s="110"/>
    </row>
    <row r="100" spans="1:16" ht="24" hidden="1" x14ac:dyDescent="0.25">
      <c r="A100" s="38">
        <v>2235</v>
      </c>
      <c r="B100" s="57" t="s">
        <v>86</v>
      </c>
      <c r="C100" s="58">
        <f t="shared" si="113"/>
        <v>0</v>
      </c>
      <c r="D100" s="214"/>
      <c r="E100" s="510"/>
      <c r="F100" s="468">
        <f t="shared" si="132"/>
        <v>0</v>
      </c>
      <c r="G100" s="214"/>
      <c r="H100" s="246"/>
      <c r="I100" s="113">
        <f t="shared" si="133"/>
        <v>0</v>
      </c>
      <c r="J100" s="246"/>
      <c r="K100" s="60"/>
      <c r="L100" s="113">
        <f t="shared" si="134"/>
        <v>0</v>
      </c>
      <c r="M100" s="292"/>
      <c r="N100" s="60"/>
      <c r="O100" s="113">
        <f t="shared" si="135"/>
        <v>0</v>
      </c>
      <c r="P100" s="110"/>
    </row>
    <row r="101" spans="1:16" hidden="1" x14ac:dyDescent="0.25">
      <c r="A101" s="38">
        <v>2236</v>
      </c>
      <c r="B101" s="57" t="s">
        <v>87</v>
      </c>
      <c r="C101" s="58">
        <f t="shared" si="113"/>
        <v>0</v>
      </c>
      <c r="D101" s="214"/>
      <c r="E101" s="510"/>
      <c r="F101" s="468">
        <f t="shared" si="132"/>
        <v>0</v>
      </c>
      <c r="G101" s="214"/>
      <c r="H101" s="246"/>
      <c r="I101" s="113">
        <f t="shared" si="133"/>
        <v>0</v>
      </c>
      <c r="J101" s="246"/>
      <c r="K101" s="60"/>
      <c r="L101" s="113">
        <f t="shared" si="134"/>
        <v>0</v>
      </c>
      <c r="M101" s="292"/>
      <c r="N101" s="60"/>
      <c r="O101" s="113">
        <f t="shared" si="135"/>
        <v>0</v>
      </c>
      <c r="P101" s="110"/>
    </row>
    <row r="102" spans="1:16" ht="24" hidden="1" x14ac:dyDescent="0.25">
      <c r="A102" s="38">
        <v>2239</v>
      </c>
      <c r="B102" s="57" t="s">
        <v>88</v>
      </c>
      <c r="C102" s="58">
        <f t="shared" si="113"/>
        <v>0</v>
      </c>
      <c r="D102" s="214"/>
      <c r="E102" s="510"/>
      <c r="F102" s="468">
        <f t="shared" si="132"/>
        <v>0</v>
      </c>
      <c r="G102" s="214"/>
      <c r="H102" s="246"/>
      <c r="I102" s="113">
        <f t="shared" si="133"/>
        <v>0</v>
      </c>
      <c r="J102" s="246"/>
      <c r="K102" s="60"/>
      <c r="L102" s="113">
        <f t="shared" si="134"/>
        <v>0</v>
      </c>
      <c r="M102" s="292"/>
      <c r="N102" s="60"/>
      <c r="O102" s="113">
        <f t="shared" si="135"/>
        <v>0</v>
      </c>
      <c r="P102" s="110"/>
    </row>
    <row r="103" spans="1:16" ht="36" x14ac:dyDescent="0.25">
      <c r="A103" s="111">
        <v>2240</v>
      </c>
      <c r="B103" s="57" t="s">
        <v>89</v>
      </c>
      <c r="C103" s="58">
        <f t="shared" si="113"/>
        <v>150</v>
      </c>
      <c r="D103" s="215">
        <f>SUM(D104:D111)</f>
        <v>0</v>
      </c>
      <c r="E103" s="511">
        <f t="shared" ref="E103:F103" si="136">SUM(E104:E111)</f>
        <v>0</v>
      </c>
      <c r="F103" s="468">
        <f t="shared" si="136"/>
        <v>0</v>
      </c>
      <c r="G103" s="215">
        <f>SUM(G104:G111)</f>
        <v>0</v>
      </c>
      <c r="H103" s="120">
        <f t="shared" ref="H103" si="137">SUM(H104:H111)</f>
        <v>150</v>
      </c>
      <c r="I103" s="113">
        <f t="shared" ref="I103" si="138">SUM(I104:I111)</f>
        <v>150</v>
      </c>
      <c r="J103" s="120">
        <f>SUM(J104:J111)</f>
        <v>0</v>
      </c>
      <c r="K103" s="112">
        <f t="shared" ref="K103:L103" si="139">SUM(K104:K111)</f>
        <v>0</v>
      </c>
      <c r="L103" s="113">
        <f t="shared" si="139"/>
        <v>0</v>
      </c>
      <c r="M103" s="58">
        <f>SUM(M104:M111)</f>
        <v>0</v>
      </c>
      <c r="N103" s="112">
        <f t="shared" ref="N103:O103" si="140">SUM(N104:N111)</f>
        <v>0</v>
      </c>
      <c r="O103" s="113">
        <f t="shared" si="140"/>
        <v>0</v>
      </c>
      <c r="P103" s="110"/>
    </row>
    <row r="104" spans="1:16" hidden="1" x14ac:dyDescent="0.25">
      <c r="A104" s="38">
        <v>2241</v>
      </c>
      <c r="B104" s="57" t="s">
        <v>90</v>
      </c>
      <c r="C104" s="58">
        <f t="shared" si="113"/>
        <v>0</v>
      </c>
      <c r="D104" s="214"/>
      <c r="E104" s="510"/>
      <c r="F104" s="468">
        <f t="shared" ref="F104:F111" si="141">D104+E104</f>
        <v>0</v>
      </c>
      <c r="G104" s="214"/>
      <c r="H104" s="246"/>
      <c r="I104" s="113">
        <f t="shared" ref="I104:I111" si="142">G104+H104</f>
        <v>0</v>
      </c>
      <c r="J104" s="246"/>
      <c r="K104" s="60"/>
      <c r="L104" s="113">
        <f t="shared" ref="L104:L111" si="143">J104+K104</f>
        <v>0</v>
      </c>
      <c r="M104" s="292"/>
      <c r="N104" s="60"/>
      <c r="O104" s="113">
        <f t="shared" ref="O104:O111" si="144">M104+N104</f>
        <v>0</v>
      </c>
      <c r="P104" s="110"/>
    </row>
    <row r="105" spans="1:16" ht="24" hidden="1" x14ac:dyDescent="0.25">
      <c r="A105" s="38">
        <v>2242</v>
      </c>
      <c r="B105" s="57" t="s">
        <v>91</v>
      </c>
      <c r="C105" s="58">
        <f t="shared" si="113"/>
        <v>0</v>
      </c>
      <c r="D105" s="214"/>
      <c r="E105" s="510"/>
      <c r="F105" s="468">
        <f t="shared" si="141"/>
        <v>0</v>
      </c>
      <c r="G105" s="214"/>
      <c r="H105" s="246"/>
      <c r="I105" s="113">
        <f t="shared" si="142"/>
        <v>0</v>
      </c>
      <c r="J105" s="246"/>
      <c r="K105" s="60"/>
      <c r="L105" s="113">
        <f t="shared" si="143"/>
        <v>0</v>
      </c>
      <c r="M105" s="292"/>
      <c r="N105" s="60"/>
      <c r="O105" s="113">
        <f t="shared" si="144"/>
        <v>0</v>
      </c>
      <c r="P105" s="110"/>
    </row>
    <row r="106" spans="1:16" ht="24" hidden="1" x14ac:dyDescent="0.25">
      <c r="A106" s="38">
        <v>2243</v>
      </c>
      <c r="B106" s="57" t="s">
        <v>92</v>
      </c>
      <c r="C106" s="58">
        <f t="shared" si="113"/>
        <v>0</v>
      </c>
      <c r="D106" s="214"/>
      <c r="E106" s="510"/>
      <c r="F106" s="468">
        <f t="shared" si="141"/>
        <v>0</v>
      </c>
      <c r="G106" s="214"/>
      <c r="H106" s="246"/>
      <c r="I106" s="113">
        <f t="shared" si="142"/>
        <v>0</v>
      </c>
      <c r="J106" s="246"/>
      <c r="K106" s="60"/>
      <c r="L106" s="113">
        <f t="shared" si="143"/>
        <v>0</v>
      </c>
      <c r="M106" s="292"/>
      <c r="N106" s="60"/>
      <c r="O106" s="113">
        <f t="shared" si="144"/>
        <v>0</v>
      </c>
      <c r="P106" s="110"/>
    </row>
    <row r="107" spans="1:16" x14ac:dyDescent="0.25">
      <c r="A107" s="38">
        <v>2244</v>
      </c>
      <c r="B107" s="57" t="s">
        <v>93</v>
      </c>
      <c r="C107" s="58">
        <f t="shared" si="113"/>
        <v>150</v>
      </c>
      <c r="D107" s="214"/>
      <c r="E107" s="510"/>
      <c r="F107" s="468">
        <f t="shared" si="141"/>
        <v>0</v>
      </c>
      <c r="G107" s="214"/>
      <c r="H107" s="246">
        <v>150</v>
      </c>
      <c r="I107" s="113">
        <f t="shared" si="142"/>
        <v>150</v>
      </c>
      <c r="J107" s="246"/>
      <c r="K107" s="60"/>
      <c r="L107" s="113">
        <f t="shared" si="143"/>
        <v>0</v>
      </c>
      <c r="M107" s="292"/>
      <c r="N107" s="60"/>
      <c r="O107" s="113">
        <f t="shared" si="144"/>
        <v>0</v>
      </c>
      <c r="P107" s="110"/>
    </row>
    <row r="108" spans="1:16" ht="24" hidden="1" x14ac:dyDescent="0.25">
      <c r="A108" s="38">
        <v>2246</v>
      </c>
      <c r="B108" s="57" t="s">
        <v>94</v>
      </c>
      <c r="C108" s="58">
        <f t="shared" si="113"/>
        <v>0</v>
      </c>
      <c r="D108" s="214"/>
      <c r="E108" s="510"/>
      <c r="F108" s="468">
        <f t="shared" si="141"/>
        <v>0</v>
      </c>
      <c r="G108" s="214"/>
      <c r="H108" s="246"/>
      <c r="I108" s="113">
        <f t="shared" si="142"/>
        <v>0</v>
      </c>
      <c r="J108" s="246"/>
      <c r="K108" s="60"/>
      <c r="L108" s="113">
        <f t="shared" si="143"/>
        <v>0</v>
      </c>
      <c r="M108" s="292"/>
      <c r="N108" s="60"/>
      <c r="O108" s="113">
        <f t="shared" si="144"/>
        <v>0</v>
      </c>
      <c r="P108" s="110"/>
    </row>
    <row r="109" spans="1:16" hidden="1" x14ac:dyDescent="0.25">
      <c r="A109" s="38">
        <v>2247</v>
      </c>
      <c r="B109" s="57" t="s">
        <v>95</v>
      </c>
      <c r="C109" s="58">
        <f t="shared" si="113"/>
        <v>0</v>
      </c>
      <c r="D109" s="214"/>
      <c r="E109" s="510"/>
      <c r="F109" s="468">
        <f t="shared" si="141"/>
        <v>0</v>
      </c>
      <c r="G109" s="214"/>
      <c r="H109" s="246"/>
      <c r="I109" s="113">
        <f t="shared" si="142"/>
        <v>0</v>
      </c>
      <c r="J109" s="246"/>
      <c r="K109" s="60"/>
      <c r="L109" s="113">
        <f t="shared" si="143"/>
        <v>0</v>
      </c>
      <c r="M109" s="292"/>
      <c r="N109" s="60"/>
      <c r="O109" s="113">
        <f t="shared" si="144"/>
        <v>0</v>
      </c>
      <c r="P109" s="110"/>
    </row>
    <row r="110" spans="1:16" ht="24" hidden="1" x14ac:dyDescent="0.25">
      <c r="A110" s="38">
        <v>2248</v>
      </c>
      <c r="B110" s="57" t="s">
        <v>300</v>
      </c>
      <c r="C110" s="58">
        <f t="shared" si="113"/>
        <v>0</v>
      </c>
      <c r="D110" s="214"/>
      <c r="E110" s="510"/>
      <c r="F110" s="468">
        <f t="shared" si="141"/>
        <v>0</v>
      </c>
      <c r="G110" s="214"/>
      <c r="H110" s="246"/>
      <c r="I110" s="113">
        <f t="shared" si="142"/>
        <v>0</v>
      </c>
      <c r="J110" s="246"/>
      <c r="K110" s="60"/>
      <c r="L110" s="113">
        <f t="shared" si="143"/>
        <v>0</v>
      </c>
      <c r="M110" s="292"/>
      <c r="N110" s="60"/>
      <c r="O110" s="113">
        <f t="shared" si="144"/>
        <v>0</v>
      </c>
      <c r="P110" s="110"/>
    </row>
    <row r="111" spans="1:16" ht="24" hidden="1" x14ac:dyDescent="0.25">
      <c r="A111" s="38">
        <v>2249</v>
      </c>
      <c r="B111" s="57" t="s">
        <v>96</v>
      </c>
      <c r="C111" s="58">
        <f t="shared" si="113"/>
        <v>0</v>
      </c>
      <c r="D111" s="214"/>
      <c r="E111" s="510"/>
      <c r="F111" s="468">
        <f t="shared" si="141"/>
        <v>0</v>
      </c>
      <c r="G111" s="214"/>
      <c r="H111" s="246"/>
      <c r="I111" s="113">
        <f t="shared" si="142"/>
        <v>0</v>
      </c>
      <c r="J111" s="246"/>
      <c r="K111" s="60"/>
      <c r="L111" s="113">
        <f t="shared" si="143"/>
        <v>0</v>
      </c>
      <c r="M111" s="292"/>
      <c r="N111" s="60"/>
      <c r="O111" s="113">
        <f t="shared" si="144"/>
        <v>0</v>
      </c>
      <c r="P111" s="110"/>
    </row>
    <row r="112" spans="1:16" hidden="1" x14ac:dyDescent="0.25">
      <c r="A112" s="111">
        <v>2250</v>
      </c>
      <c r="B112" s="57" t="s">
        <v>97</v>
      </c>
      <c r="C112" s="58">
        <f t="shared" si="113"/>
        <v>0</v>
      </c>
      <c r="D112" s="215">
        <f>SUM(D113:D115)</f>
        <v>0</v>
      </c>
      <c r="E112" s="511">
        <f t="shared" ref="E112:F112" si="145">SUM(E113:E115)</f>
        <v>0</v>
      </c>
      <c r="F112" s="468">
        <f t="shared" si="145"/>
        <v>0</v>
      </c>
      <c r="G112" s="215">
        <f>SUM(G113:G115)</f>
        <v>0</v>
      </c>
      <c r="H112" s="120">
        <f t="shared" ref="H112" si="146">SUM(H113:H115)</f>
        <v>0</v>
      </c>
      <c r="I112" s="113">
        <f t="shared" ref="I112" si="147">SUM(I113:I115)</f>
        <v>0</v>
      </c>
      <c r="J112" s="120">
        <f>SUM(J113:J115)</f>
        <v>0</v>
      </c>
      <c r="K112" s="112">
        <f t="shared" ref="K112:L112" si="148">SUM(K113:K115)</f>
        <v>0</v>
      </c>
      <c r="L112" s="113">
        <f t="shared" si="148"/>
        <v>0</v>
      </c>
      <c r="M112" s="58">
        <f>SUM(M113:M115)</f>
        <v>0</v>
      </c>
      <c r="N112" s="112">
        <f t="shared" ref="N112:O112" si="149">SUM(N113:N115)</f>
        <v>0</v>
      </c>
      <c r="O112" s="113">
        <f t="shared" si="149"/>
        <v>0</v>
      </c>
      <c r="P112" s="110"/>
    </row>
    <row r="113" spans="1:16" hidden="1" x14ac:dyDescent="0.25">
      <c r="A113" s="38">
        <v>2251</v>
      </c>
      <c r="B113" s="57" t="s">
        <v>98</v>
      </c>
      <c r="C113" s="58">
        <f t="shared" si="113"/>
        <v>0</v>
      </c>
      <c r="D113" s="214"/>
      <c r="E113" s="510"/>
      <c r="F113" s="468">
        <f t="shared" ref="F113:F115" si="150">D113+E113</f>
        <v>0</v>
      </c>
      <c r="G113" s="214"/>
      <c r="H113" s="246"/>
      <c r="I113" s="113">
        <f t="shared" ref="I113:I115" si="151">G113+H113</f>
        <v>0</v>
      </c>
      <c r="J113" s="246"/>
      <c r="K113" s="60"/>
      <c r="L113" s="113">
        <f t="shared" ref="L113:L115" si="152">J113+K113</f>
        <v>0</v>
      </c>
      <c r="M113" s="292"/>
      <c r="N113" s="60"/>
      <c r="O113" s="113">
        <f t="shared" ref="O113:O115" si="153">M113+N113</f>
        <v>0</v>
      </c>
      <c r="P113" s="110"/>
    </row>
    <row r="114" spans="1:16" ht="24" hidden="1" x14ac:dyDescent="0.25">
      <c r="A114" s="38">
        <v>2252</v>
      </c>
      <c r="B114" s="57" t="s">
        <v>99</v>
      </c>
      <c r="C114" s="58">
        <f t="shared" si="113"/>
        <v>0</v>
      </c>
      <c r="D114" s="214"/>
      <c r="E114" s="510"/>
      <c r="F114" s="468">
        <f t="shared" si="150"/>
        <v>0</v>
      </c>
      <c r="G114" s="214"/>
      <c r="H114" s="246"/>
      <c r="I114" s="113">
        <f t="shared" si="151"/>
        <v>0</v>
      </c>
      <c r="J114" s="246"/>
      <c r="K114" s="60"/>
      <c r="L114" s="113">
        <f t="shared" si="152"/>
        <v>0</v>
      </c>
      <c r="M114" s="292"/>
      <c r="N114" s="60"/>
      <c r="O114" s="113">
        <f t="shared" si="153"/>
        <v>0</v>
      </c>
      <c r="P114" s="110"/>
    </row>
    <row r="115" spans="1:16" ht="24" hidden="1" x14ac:dyDescent="0.25">
      <c r="A115" s="38">
        <v>2259</v>
      </c>
      <c r="B115" s="57" t="s">
        <v>100</v>
      </c>
      <c r="C115" s="58">
        <f t="shared" si="113"/>
        <v>0</v>
      </c>
      <c r="D115" s="214"/>
      <c r="E115" s="510"/>
      <c r="F115" s="468">
        <f t="shared" si="150"/>
        <v>0</v>
      </c>
      <c r="G115" s="214"/>
      <c r="H115" s="246"/>
      <c r="I115" s="113">
        <f t="shared" si="151"/>
        <v>0</v>
      </c>
      <c r="J115" s="246"/>
      <c r="K115" s="60"/>
      <c r="L115" s="113">
        <f t="shared" si="152"/>
        <v>0</v>
      </c>
      <c r="M115" s="292"/>
      <c r="N115" s="60"/>
      <c r="O115" s="113">
        <f t="shared" si="153"/>
        <v>0</v>
      </c>
      <c r="P115" s="110"/>
    </row>
    <row r="116" spans="1:16" x14ac:dyDescent="0.25">
      <c r="A116" s="111">
        <v>2260</v>
      </c>
      <c r="B116" s="57" t="s">
        <v>101</v>
      </c>
      <c r="C116" s="58">
        <f t="shared" si="113"/>
        <v>750</v>
      </c>
      <c r="D116" s="215">
        <f>SUM(D117:D121)</f>
        <v>0</v>
      </c>
      <c r="E116" s="511">
        <f t="shared" ref="E116:F116" si="154">SUM(E117:E121)</f>
        <v>0</v>
      </c>
      <c r="F116" s="468">
        <f t="shared" si="154"/>
        <v>0</v>
      </c>
      <c r="G116" s="215">
        <f>SUM(G117:G121)</f>
        <v>0</v>
      </c>
      <c r="H116" s="120">
        <f t="shared" ref="H116" si="155">SUM(H117:H121)</f>
        <v>750</v>
      </c>
      <c r="I116" s="113">
        <f t="shared" ref="I116" si="156">SUM(I117:I121)</f>
        <v>750</v>
      </c>
      <c r="J116" s="120">
        <f>SUM(J117:J121)</f>
        <v>0</v>
      </c>
      <c r="K116" s="112">
        <f t="shared" ref="K116:L116" si="157">SUM(K117:K121)</f>
        <v>0</v>
      </c>
      <c r="L116" s="113">
        <f t="shared" si="157"/>
        <v>0</v>
      </c>
      <c r="M116" s="58">
        <f>SUM(M117:M121)</f>
        <v>0</v>
      </c>
      <c r="N116" s="112">
        <f t="shared" ref="N116:O116" si="158">SUM(N117:N121)</f>
        <v>0</v>
      </c>
      <c r="O116" s="113">
        <f t="shared" si="158"/>
        <v>0</v>
      </c>
      <c r="P116" s="110"/>
    </row>
    <row r="117" spans="1:16" hidden="1" x14ac:dyDescent="0.25">
      <c r="A117" s="38">
        <v>2261</v>
      </c>
      <c r="B117" s="57" t="s">
        <v>102</v>
      </c>
      <c r="C117" s="58">
        <f t="shared" si="113"/>
        <v>0</v>
      </c>
      <c r="D117" s="214"/>
      <c r="E117" s="510"/>
      <c r="F117" s="468">
        <f t="shared" ref="F117:F121" si="159">D117+E117</f>
        <v>0</v>
      </c>
      <c r="G117" s="214"/>
      <c r="H117" s="246"/>
      <c r="I117" s="113">
        <f t="shared" ref="I117:I121" si="160">G117+H117</f>
        <v>0</v>
      </c>
      <c r="J117" s="246"/>
      <c r="K117" s="60"/>
      <c r="L117" s="113">
        <f t="shared" ref="L117:L121" si="161">J117+K117</f>
        <v>0</v>
      </c>
      <c r="M117" s="292"/>
      <c r="N117" s="60"/>
      <c r="O117" s="113">
        <f t="shared" ref="O117:O121" si="162">M117+N117</f>
        <v>0</v>
      </c>
      <c r="P117" s="110"/>
    </row>
    <row r="118" spans="1:16" x14ac:dyDescent="0.25">
      <c r="A118" s="38">
        <v>2262</v>
      </c>
      <c r="B118" s="57" t="s">
        <v>103</v>
      </c>
      <c r="C118" s="58">
        <f t="shared" si="113"/>
        <v>750</v>
      </c>
      <c r="D118" s="214"/>
      <c r="E118" s="510"/>
      <c r="F118" s="468">
        <f t="shared" si="159"/>
        <v>0</v>
      </c>
      <c r="G118" s="214"/>
      <c r="H118" s="246">
        <v>750</v>
      </c>
      <c r="I118" s="113">
        <f t="shared" si="160"/>
        <v>750</v>
      </c>
      <c r="J118" s="246"/>
      <c r="K118" s="60"/>
      <c r="L118" s="113">
        <f t="shared" si="161"/>
        <v>0</v>
      </c>
      <c r="M118" s="292"/>
      <c r="N118" s="60"/>
      <c r="O118" s="113">
        <f t="shared" si="162"/>
        <v>0</v>
      </c>
      <c r="P118" s="110"/>
    </row>
    <row r="119" spans="1:16" hidden="1" x14ac:dyDescent="0.25">
      <c r="A119" s="38">
        <v>2263</v>
      </c>
      <c r="B119" s="57" t="s">
        <v>104</v>
      </c>
      <c r="C119" s="58">
        <f t="shared" si="113"/>
        <v>0</v>
      </c>
      <c r="D119" s="214"/>
      <c r="E119" s="510"/>
      <c r="F119" s="468">
        <f t="shared" si="159"/>
        <v>0</v>
      </c>
      <c r="G119" s="214"/>
      <c r="H119" s="246"/>
      <c r="I119" s="113">
        <f t="shared" si="160"/>
        <v>0</v>
      </c>
      <c r="J119" s="246"/>
      <c r="K119" s="60"/>
      <c r="L119" s="113">
        <f t="shared" si="161"/>
        <v>0</v>
      </c>
      <c r="M119" s="292"/>
      <c r="N119" s="60"/>
      <c r="O119" s="113">
        <f t="shared" si="162"/>
        <v>0</v>
      </c>
      <c r="P119" s="110"/>
    </row>
    <row r="120" spans="1:16" ht="24" hidden="1" x14ac:dyDescent="0.25">
      <c r="A120" s="38">
        <v>2264</v>
      </c>
      <c r="B120" s="57" t="s">
        <v>105</v>
      </c>
      <c r="C120" s="58">
        <f t="shared" si="113"/>
        <v>0</v>
      </c>
      <c r="D120" s="214"/>
      <c r="E120" s="510"/>
      <c r="F120" s="468">
        <f t="shared" si="159"/>
        <v>0</v>
      </c>
      <c r="G120" s="214"/>
      <c r="H120" s="246"/>
      <c r="I120" s="113">
        <f t="shared" si="160"/>
        <v>0</v>
      </c>
      <c r="J120" s="246"/>
      <c r="K120" s="60"/>
      <c r="L120" s="113">
        <f t="shared" si="161"/>
        <v>0</v>
      </c>
      <c r="M120" s="292"/>
      <c r="N120" s="60"/>
      <c r="O120" s="113">
        <f t="shared" si="162"/>
        <v>0</v>
      </c>
      <c r="P120" s="110"/>
    </row>
    <row r="121" spans="1:16" hidden="1" x14ac:dyDescent="0.25">
      <c r="A121" s="38">
        <v>2269</v>
      </c>
      <c r="B121" s="57" t="s">
        <v>106</v>
      </c>
      <c r="C121" s="58">
        <f t="shared" si="113"/>
        <v>0</v>
      </c>
      <c r="D121" s="214"/>
      <c r="E121" s="510"/>
      <c r="F121" s="468">
        <f t="shared" si="159"/>
        <v>0</v>
      </c>
      <c r="G121" s="214"/>
      <c r="H121" s="246"/>
      <c r="I121" s="113">
        <f t="shared" si="160"/>
        <v>0</v>
      </c>
      <c r="J121" s="246"/>
      <c r="K121" s="60"/>
      <c r="L121" s="113">
        <f t="shared" si="161"/>
        <v>0</v>
      </c>
      <c r="M121" s="292"/>
      <c r="N121" s="60"/>
      <c r="O121" s="113">
        <f t="shared" si="162"/>
        <v>0</v>
      </c>
      <c r="P121" s="110"/>
    </row>
    <row r="122" spans="1:16" x14ac:dyDescent="0.25">
      <c r="A122" s="111">
        <v>2270</v>
      </c>
      <c r="B122" s="57" t="s">
        <v>107</v>
      </c>
      <c r="C122" s="58">
        <f t="shared" si="113"/>
        <v>25</v>
      </c>
      <c r="D122" s="215">
        <f>SUM(D123:D127)</f>
        <v>0</v>
      </c>
      <c r="E122" s="511">
        <f t="shared" ref="E122:F122" si="163">SUM(E123:E127)</f>
        <v>0</v>
      </c>
      <c r="F122" s="468">
        <f t="shared" si="163"/>
        <v>0</v>
      </c>
      <c r="G122" s="215">
        <f>SUM(G123:G127)</f>
        <v>0</v>
      </c>
      <c r="H122" s="120">
        <f t="shared" ref="H122" si="164">SUM(H123:H127)</f>
        <v>25</v>
      </c>
      <c r="I122" s="113">
        <f t="shared" ref="I122" si="165">SUM(I123:I127)</f>
        <v>25</v>
      </c>
      <c r="J122" s="120">
        <f>SUM(J123:J127)</f>
        <v>0</v>
      </c>
      <c r="K122" s="112">
        <f t="shared" ref="K122:L122" si="166">SUM(K123:K127)</f>
        <v>0</v>
      </c>
      <c r="L122" s="113">
        <f t="shared" si="166"/>
        <v>0</v>
      </c>
      <c r="M122" s="58">
        <f>SUM(M123:M127)</f>
        <v>0</v>
      </c>
      <c r="N122" s="112">
        <f t="shared" ref="N122:O122" si="167">SUM(N123:N127)</f>
        <v>0</v>
      </c>
      <c r="O122" s="113">
        <f t="shared" si="167"/>
        <v>0</v>
      </c>
      <c r="P122" s="110"/>
    </row>
    <row r="123" spans="1:16" hidden="1" x14ac:dyDescent="0.25">
      <c r="A123" s="38">
        <v>2272</v>
      </c>
      <c r="B123" s="141" t="s">
        <v>108</v>
      </c>
      <c r="C123" s="58">
        <f t="shared" si="113"/>
        <v>0</v>
      </c>
      <c r="D123" s="214"/>
      <c r="E123" s="510"/>
      <c r="F123" s="468">
        <f t="shared" ref="F123:F127" si="168">D123+E123</f>
        <v>0</v>
      </c>
      <c r="G123" s="214"/>
      <c r="H123" s="246"/>
      <c r="I123" s="113">
        <f t="shared" ref="I123:I127" si="169">G123+H123</f>
        <v>0</v>
      </c>
      <c r="J123" s="246"/>
      <c r="K123" s="60"/>
      <c r="L123" s="113">
        <f t="shared" ref="L123:L127" si="170">J123+K123</f>
        <v>0</v>
      </c>
      <c r="M123" s="292"/>
      <c r="N123" s="60"/>
      <c r="O123" s="113">
        <f t="shared" ref="O123:O127" si="171">M123+N123</f>
        <v>0</v>
      </c>
      <c r="P123" s="110"/>
    </row>
    <row r="124" spans="1:16" ht="24" hidden="1" x14ac:dyDescent="0.25">
      <c r="A124" s="38">
        <v>2274</v>
      </c>
      <c r="B124" s="175" t="s">
        <v>290</v>
      </c>
      <c r="C124" s="58">
        <f t="shared" si="113"/>
        <v>0</v>
      </c>
      <c r="D124" s="214"/>
      <c r="E124" s="510"/>
      <c r="F124" s="468">
        <f t="shared" si="168"/>
        <v>0</v>
      </c>
      <c r="G124" s="214"/>
      <c r="H124" s="246"/>
      <c r="I124" s="113">
        <f t="shared" si="169"/>
        <v>0</v>
      </c>
      <c r="J124" s="246"/>
      <c r="K124" s="60"/>
      <c r="L124" s="113">
        <f t="shared" si="170"/>
        <v>0</v>
      </c>
      <c r="M124" s="292"/>
      <c r="N124" s="60"/>
      <c r="O124" s="113">
        <f t="shared" si="171"/>
        <v>0</v>
      </c>
      <c r="P124" s="110"/>
    </row>
    <row r="125" spans="1:16" ht="24" hidden="1" x14ac:dyDescent="0.25">
      <c r="A125" s="38">
        <v>2275</v>
      </c>
      <c r="B125" s="57" t="s">
        <v>109</v>
      </c>
      <c r="C125" s="58">
        <f t="shared" si="113"/>
        <v>0</v>
      </c>
      <c r="D125" s="214"/>
      <c r="E125" s="510"/>
      <c r="F125" s="468">
        <f t="shared" si="168"/>
        <v>0</v>
      </c>
      <c r="G125" s="214"/>
      <c r="H125" s="246"/>
      <c r="I125" s="113">
        <f t="shared" si="169"/>
        <v>0</v>
      </c>
      <c r="J125" s="246"/>
      <c r="K125" s="60"/>
      <c r="L125" s="113">
        <f t="shared" si="170"/>
        <v>0</v>
      </c>
      <c r="M125" s="292"/>
      <c r="N125" s="60"/>
      <c r="O125" s="113">
        <f t="shared" si="171"/>
        <v>0</v>
      </c>
      <c r="P125" s="110"/>
    </row>
    <row r="126" spans="1:16" ht="36" hidden="1" x14ac:dyDescent="0.25">
      <c r="A126" s="38">
        <v>2276</v>
      </c>
      <c r="B126" s="57" t="s">
        <v>110</v>
      </c>
      <c r="C126" s="58">
        <f t="shared" si="113"/>
        <v>0</v>
      </c>
      <c r="D126" s="214"/>
      <c r="E126" s="510"/>
      <c r="F126" s="468">
        <f t="shared" si="168"/>
        <v>0</v>
      </c>
      <c r="G126" s="214"/>
      <c r="H126" s="246"/>
      <c r="I126" s="113">
        <f t="shared" si="169"/>
        <v>0</v>
      </c>
      <c r="J126" s="246"/>
      <c r="K126" s="60"/>
      <c r="L126" s="113">
        <f t="shared" si="170"/>
        <v>0</v>
      </c>
      <c r="M126" s="292"/>
      <c r="N126" s="60"/>
      <c r="O126" s="113">
        <f t="shared" si="171"/>
        <v>0</v>
      </c>
      <c r="P126" s="110"/>
    </row>
    <row r="127" spans="1:16" ht="24" x14ac:dyDescent="0.25">
      <c r="A127" s="38">
        <v>2279</v>
      </c>
      <c r="B127" s="57" t="s">
        <v>111</v>
      </c>
      <c r="C127" s="58">
        <f t="shared" si="113"/>
        <v>25</v>
      </c>
      <c r="D127" s="214"/>
      <c r="E127" s="510"/>
      <c r="F127" s="468">
        <f t="shared" si="168"/>
        <v>0</v>
      </c>
      <c r="G127" s="214"/>
      <c r="H127" s="246">
        <v>25</v>
      </c>
      <c r="I127" s="113">
        <f t="shared" si="169"/>
        <v>25</v>
      </c>
      <c r="J127" s="246"/>
      <c r="K127" s="60"/>
      <c r="L127" s="113">
        <f t="shared" si="170"/>
        <v>0</v>
      </c>
      <c r="M127" s="292"/>
      <c r="N127" s="60"/>
      <c r="O127" s="113">
        <f t="shared" si="171"/>
        <v>0</v>
      </c>
      <c r="P127" s="110"/>
    </row>
    <row r="128" spans="1:16" ht="24" hidden="1" x14ac:dyDescent="0.25">
      <c r="A128" s="532">
        <v>2280</v>
      </c>
      <c r="B128" s="52" t="s">
        <v>301</v>
      </c>
      <c r="C128" s="53">
        <f t="shared" si="113"/>
        <v>0</v>
      </c>
      <c r="D128" s="217">
        <f t="shared" ref="D128:O128" si="172">SUM(D129)</f>
        <v>0</v>
      </c>
      <c r="E128" s="514">
        <f t="shared" si="172"/>
        <v>0</v>
      </c>
      <c r="F128" s="509">
        <f t="shared" si="172"/>
        <v>0</v>
      </c>
      <c r="G128" s="217">
        <f t="shared" si="172"/>
        <v>0</v>
      </c>
      <c r="H128" s="248">
        <f t="shared" si="172"/>
        <v>0</v>
      </c>
      <c r="I128" s="119">
        <f t="shared" si="172"/>
        <v>0</v>
      </c>
      <c r="J128" s="248">
        <f t="shared" si="172"/>
        <v>0</v>
      </c>
      <c r="K128" s="118">
        <f t="shared" si="172"/>
        <v>0</v>
      </c>
      <c r="L128" s="119">
        <f t="shared" si="172"/>
        <v>0</v>
      </c>
      <c r="M128" s="58">
        <f t="shared" si="172"/>
        <v>0</v>
      </c>
      <c r="N128" s="112">
        <f t="shared" si="172"/>
        <v>0</v>
      </c>
      <c r="O128" s="113">
        <f t="shared" si="172"/>
        <v>0</v>
      </c>
      <c r="P128" s="110"/>
    </row>
    <row r="129" spans="1:16" ht="24" hidden="1" x14ac:dyDescent="0.25">
      <c r="A129" s="38">
        <v>2283</v>
      </c>
      <c r="B129" s="57" t="s">
        <v>112</v>
      </c>
      <c r="C129" s="58">
        <f t="shared" si="113"/>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113"/>
        <v>4356</v>
      </c>
      <c r="D130" s="212">
        <f>SUM(D131,D136,D140,D141,D144,D151,D159,D160,D163)</f>
        <v>0</v>
      </c>
      <c r="E130" s="505">
        <f t="shared" ref="E130:F130" si="173">SUM(E131,E136,E140,E141,E144,E151,E159,E160,E163)</f>
        <v>0</v>
      </c>
      <c r="F130" s="472">
        <f t="shared" si="173"/>
        <v>0</v>
      </c>
      <c r="G130" s="212">
        <f>SUM(G131,G136,G140,G141,G144,G151,G159,G160,G163)</f>
        <v>0</v>
      </c>
      <c r="H130" s="105">
        <f t="shared" ref="H130" si="174">SUM(H131,H136,H140,H141,H144,H151,H159,H160,H163)</f>
        <v>4356</v>
      </c>
      <c r="I130" s="116">
        <f t="shared" ref="I130" si="175">SUM(I131,I136,I140,I141,I144,I151,I159,I160,I163)</f>
        <v>4356</v>
      </c>
      <c r="J130" s="105">
        <f>SUM(J131,J136,J140,J141,J144,J151,J159,J160,J163)</f>
        <v>0</v>
      </c>
      <c r="K130" s="50">
        <f t="shared" ref="K130:L130" si="176">SUM(K131,K136,K140,K141,K144,K151,K159,K160,K163)</f>
        <v>0</v>
      </c>
      <c r="L130" s="116">
        <f t="shared" si="176"/>
        <v>0</v>
      </c>
      <c r="M130" s="47">
        <f>SUM(M131,M136,M140,M141,M144,M151,M159,M160,M163)</f>
        <v>0</v>
      </c>
      <c r="N130" s="50">
        <f t="shared" ref="N130:O130" si="177">SUM(N131,N136,N140,N141,N144,N151,N159,N160,N163)</f>
        <v>0</v>
      </c>
      <c r="O130" s="116">
        <f t="shared" si="177"/>
        <v>0</v>
      </c>
      <c r="P130" s="122"/>
    </row>
    <row r="131" spans="1:16" ht="24" x14ac:dyDescent="0.25">
      <c r="A131" s="532">
        <v>2310</v>
      </c>
      <c r="B131" s="52" t="s">
        <v>114</v>
      </c>
      <c r="C131" s="53">
        <f t="shared" si="113"/>
        <v>2050</v>
      </c>
      <c r="D131" s="217">
        <f t="shared" ref="D131:O131" si="178">SUM(D132:D135)</f>
        <v>0</v>
      </c>
      <c r="E131" s="514">
        <f t="shared" si="178"/>
        <v>0</v>
      </c>
      <c r="F131" s="509">
        <f t="shared" si="178"/>
        <v>0</v>
      </c>
      <c r="G131" s="217">
        <f t="shared" si="178"/>
        <v>0</v>
      </c>
      <c r="H131" s="248">
        <f t="shared" ref="H131" si="179">SUM(H132:H135)</f>
        <v>2050</v>
      </c>
      <c r="I131" s="119">
        <f t="shared" si="178"/>
        <v>2050</v>
      </c>
      <c r="J131" s="248">
        <f t="shared" si="178"/>
        <v>0</v>
      </c>
      <c r="K131" s="118">
        <f t="shared" si="178"/>
        <v>0</v>
      </c>
      <c r="L131" s="119">
        <f t="shared" si="178"/>
        <v>0</v>
      </c>
      <c r="M131" s="53">
        <f t="shared" si="178"/>
        <v>0</v>
      </c>
      <c r="N131" s="118">
        <f t="shared" si="178"/>
        <v>0</v>
      </c>
      <c r="O131" s="119">
        <f t="shared" si="178"/>
        <v>0</v>
      </c>
      <c r="P131" s="109"/>
    </row>
    <row r="132" spans="1:16" x14ac:dyDescent="0.25">
      <c r="A132" s="38">
        <v>2311</v>
      </c>
      <c r="B132" s="57" t="s">
        <v>115</v>
      </c>
      <c r="C132" s="58">
        <f t="shared" si="113"/>
        <v>1000</v>
      </c>
      <c r="D132" s="214"/>
      <c r="E132" s="510"/>
      <c r="F132" s="468">
        <f t="shared" ref="F132:F135" si="180">D132+E132</f>
        <v>0</v>
      </c>
      <c r="G132" s="214"/>
      <c r="H132" s="246">
        <v>1000</v>
      </c>
      <c r="I132" s="113">
        <f t="shared" ref="I132:I135" si="181">G132+H132</f>
        <v>1000</v>
      </c>
      <c r="J132" s="246"/>
      <c r="K132" s="60"/>
      <c r="L132" s="113">
        <f t="shared" ref="L132:L135" si="182">J132+K132</f>
        <v>0</v>
      </c>
      <c r="M132" s="292"/>
      <c r="N132" s="60"/>
      <c r="O132" s="113">
        <f t="shared" ref="O132:O135" si="183">M132+N132</f>
        <v>0</v>
      </c>
      <c r="P132" s="110"/>
    </row>
    <row r="133" spans="1:16" x14ac:dyDescent="0.25">
      <c r="A133" s="38">
        <v>2312</v>
      </c>
      <c r="B133" s="57" t="s">
        <v>116</v>
      </c>
      <c r="C133" s="58">
        <f t="shared" si="113"/>
        <v>1050</v>
      </c>
      <c r="D133" s="214"/>
      <c r="E133" s="510"/>
      <c r="F133" s="468">
        <f t="shared" si="180"/>
        <v>0</v>
      </c>
      <c r="G133" s="214"/>
      <c r="H133" s="246">
        <v>1050</v>
      </c>
      <c r="I133" s="113">
        <f t="shared" si="181"/>
        <v>1050</v>
      </c>
      <c r="J133" s="246"/>
      <c r="K133" s="60"/>
      <c r="L133" s="113">
        <f t="shared" si="182"/>
        <v>0</v>
      </c>
      <c r="M133" s="292"/>
      <c r="N133" s="60"/>
      <c r="O133" s="113">
        <f t="shared" si="183"/>
        <v>0</v>
      </c>
      <c r="P133" s="110"/>
    </row>
    <row r="134" spans="1:16" hidden="1" x14ac:dyDescent="0.25">
      <c r="A134" s="38">
        <v>2313</v>
      </c>
      <c r="B134" s="57" t="s">
        <v>117</v>
      </c>
      <c r="C134" s="58">
        <f t="shared" si="113"/>
        <v>0</v>
      </c>
      <c r="D134" s="214"/>
      <c r="E134" s="510"/>
      <c r="F134" s="468">
        <f t="shared" si="180"/>
        <v>0</v>
      </c>
      <c r="G134" s="214"/>
      <c r="H134" s="246"/>
      <c r="I134" s="113">
        <f t="shared" si="181"/>
        <v>0</v>
      </c>
      <c r="J134" s="246"/>
      <c r="K134" s="60"/>
      <c r="L134" s="113">
        <f t="shared" si="182"/>
        <v>0</v>
      </c>
      <c r="M134" s="292"/>
      <c r="N134" s="60"/>
      <c r="O134" s="113">
        <f t="shared" si="183"/>
        <v>0</v>
      </c>
      <c r="P134" s="110"/>
    </row>
    <row r="135" spans="1:16" ht="36" hidden="1" customHeight="1" x14ac:dyDescent="0.25">
      <c r="A135" s="38">
        <v>2314</v>
      </c>
      <c r="B135" s="57" t="s">
        <v>291</v>
      </c>
      <c r="C135" s="58">
        <f t="shared" si="113"/>
        <v>0</v>
      </c>
      <c r="D135" s="214"/>
      <c r="E135" s="510"/>
      <c r="F135" s="468">
        <f t="shared" si="180"/>
        <v>0</v>
      </c>
      <c r="G135" s="214"/>
      <c r="H135" s="246"/>
      <c r="I135" s="113">
        <f t="shared" si="181"/>
        <v>0</v>
      </c>
      <c r="J135" s="246"/>
      <c r="K135" s="60"/>
      <c r="L135" s="113">
        <f t="shared" si="182"/>
        <v>0</v>
      </c>
      <c r="M135" s="292"/>
      <c r="N135" s="60"/>
      <c r="O135" s="113">
        <f t="shared" si="183"/>
        <v>0</v>
      </c>
      <c r="P135" s="110"/>
    </row>
    <row r="136" spans="1:16" x14ac:dyDescent="0.25">
      <c r="A136" s="111">
        <v>2320</v>
      </c>
      <c r="B136" s="57" t="s">
        <v>118</v>
      </c>
      <c r="C136" s="58">
        <f t="shared" si="113"/>
        <v>1000</v>
      </c>
      <c r="D136" s="215">
        <f>SUM(D137:D139)</f>
        <v>0</v>
      </c>
      <c r="E136" s="511">
        <f t="shared" ref="E136:F136" si="184">SUM(E137:E139)</f>
        <v>0</v>
      </c>
      <c r="F136" s="468">
        <f t="shared" si="184"/>
        <v>0</v>
      </c>
      <c r="G136" s="215">
        <f>SUM(G137:G139)</f>
        <v>0</v>
      </c>
      <c r="H136" s="120">
        <f t="shared" ref="H136" si="185">SUM(H137:H139)</f>
        <v>1000</v>
      </c>
      <c r="I136" s="113">
        <f t="shared" ref="I136" si="186">SUM(I137:I139)</f>
        <v>1000</v>
      </c>
      <c r="J136" s="120">
        <f>SUM(J137:J139)</f>
        <v>0</v>
      </c>
      <c r="K136" s="112">
        <f t="shared" ref="K136:L136" si="187">SUM(K137:K139)</f>
        <v>0</v>
      </c>
      <c r="L136" s="113">
        <f t="shared" si="187"/>
        <v>0</v>
      </c>
      <c r="M136" s="58">
        <f>SUM(M137:M139)</f>
        <v>0</v>
      </c>
      <c r="N136" s="112">
        <f t="shared" ref="N136:O136" si="188">SUM(N137:N139)</f>
        <v>0</v>
      </c>
      <c r="O136" s="113">
        <f t="shared" si="188"/>
        <v>0</v>
      </c>
      <c r="P136" s="110"/>
    </row>
    <row r="137" spans="1:16" hidden="1" x14ac:dyDescent="0.25">
      <c r="A137" s="38">
        <v>2321</v>
      </c>
      <c r="B137" s="57" t="s">
        <v>119</v>
      </c>
      <c r="C137" s="58">
        <f t="shared" si="113"/>
        <v>0</v>
      </c>
      <c r="D137" s="214"/>
      <c r="E137" s="510"/>
      <c r="F137" s="468">
        <f t="shared" ref="F137:F140" si="189">D137+E137</f>
        <v>0</v>
      </c>
      <c r="G137" s="214"/>
      <c r="H137" s="246"/>
      <c r="I137" s="113">
        <f t="shared" ref="I137:I140" si="190">G137+H137</f>
        <v>0</v>
      </c>
      <c r="J137" s="246"/>
      <c r="K137" s="60"/>
      <c r="L137" s="113">
        <f t="shared" ref="L137:L140" si="191">J137+K137</f>
        <v>0</v>
      </c>
      <c r="M137" s="292"/>
      <c r="N137" s="60"/>
      <c r="O137" s="113">
        <f t="shared" ref="O137:O140" si="192">M137+N137</f>
        <v>0</v>
      </c>
      <c r="P137" s="110"/>
    </row>
    <row r="138" spans="1:16" x14ac:dyDescent="0.25">
      <c r="A138" s="38">
        <v>2322</v>
      </c>
      <c r="B138" s="57" t="s">
        <v>120</v>
      </c>
      <c r="C138" s="58">
        <f t="shared" si="113"/>
        <v>1000</v>
      </c>
      <c r="D138" s="214"/>
      <c r="E138" s="510"/>
      <c r="F138" s="468">
        <f t="shared" si="189"/>
        <v>0</v>
      </c>
      <c r="G138" s="214"/>
      <c r="H138" s="246">
        <v>1000</v>
      </c>
      <c r="I138" s="113">
        <f t="shared" si="190"/>
        <v>1000</v>
      </c>
      <c r="J138" s="246"/>
      <c r="K138" s="60"/>
      <c r="L138" s="113">
        <f t="shared" si="191"/>
        <v>0</v>
      </c>
      <c r="M138" s="292"/>
      <c r="N138" s="60"/>
      <c r="O138" s="113">
        <f t="shared" si="192"/>
        <v>0</v>
      </c>
      <c r="P138" s="110"/>
    </row>
    <row r="139" spans="1:16" ht="10.5" hidden="1" customHeight="1" x14ac:dyDescent="0.25">
      <c r="A139" s="38">
        <v>2329</v>
      </c>
      <c r="B139" s="57" t="s">
        <v>121</v>
      </c>
      <c r="C139" s="58">
        <f t="shared" si="113"/>
        <v>0</v>
      </c>
      <c r="D139" s="214"/>
      <c r="E139" s="510"/>
      <c r="F139" s="468">
        <f t="shared" si="189"/>
        <v>0</v>
      </c>
      <c r="G139" s="214"/>
      <c r="H139" s="246"/>
      <c r="I139" s="113">
        <f t="shared" si="190"/>
        <v>0</v>
      </c>
      <c r="J139" s="246"/>
      <c r="K139" s="60"/>
      <c r="L139" s="113">
        <f t="shared" si="191"/>
        <v>0</v>
      </c>
      <c r="M139" s="292"/>
      <c r="N139" s="60"/>
      <c r="O139" s="113">
        <f t="shared" si="192"/>
        <v>0</v>
      </c>
      <c r="P139" s="110"/>
    </row>
    <row r="140" spans="1:16" hidden="1" x14ac:dyDescent="0.25">
      <c r="A140" s="111">
        <v>2330</v>
      </c>
      <c r="B140" s="57" t="s">
        <v>122</v>
      </c>
      <c r="C140" s="58">
        <f t="shared" si="113"/>
        <v>0</v>
      </c>
      <c r="D140" s="214"/>
      <c r="E140" s="510"/>
      <c r="F140" s="468">
        <f t="shared" si="189"/>
        <v>0</v>
      </c>
      <c r="G140" s="214"/>
      <c r="H140" s="246"/>
      <c r="I140" s="113">
        <f t="shared" si="190"/>
        <v>0</v>
      </c>
      <c r="J140" s="246"/>
      <c r="K140" s="60"/>
      <c r="L140" s="113">
        <f t="shared" si="191"/>
        <v>0</v>
      </c>
      <c r="M140" s="292"/>
      <c r="N140" s="60"/>
      <c r="O140" s="113">
        <f t="shared" si="192"/>
        <v>0</v>
      </c>
      <c r="P140" s="110"/>
    </row>
    <row r="141" spans="1:16" ht="48" hidden="1" x14ac:dyDescent="0.25">
      <c r="A141" s="111">
        <v>2340</v>
      </c>
      <c r="B141" s="57" t="s">
        <v>302</v>
      </c>
      <c r="C141" s="58">
        <f t="shared" si="113"/>
        <v>0</v>
      </c>
      <c r="D141" s="215">
        <f>SUM(D142:D143)</f>
        <v>0</v>
      </c>
      <c r="E141" s="511">
        <f t="shared" ref="E141:F141" si="193">SUM(E142:E143)</f>
        <v>0</v>
      </c>
      <c r="F141" s="468">
        <f t="shared" si="193"/>
        <v>0</v>
      </c>
      <c r="G141" s="215">
        <f>SUM(G142:G143)</f>
        <v>0</v>
      </c>
      <c r="H141" s="120">
        <f t="shared" ref="H141" si="194">SUM(H142:H143)</f>
        <v>0</v>
      </c>
      <c r="I141" s="113">
        <f t="shared" ref="I141" si="195">SUM(I142:I143)</f>
        <v>0</v>
      </c>
      <c r="J141" s="120">
        <f>SUM(J142:J143)</f>
        <v>0</v>
      </c>
      <c r="K141" s="112">
        <f t="shared" ref="K141:L141" si="196">SUM(K142:K143)</f>
        <v>0</v>
      </c>
      <c r="L141" s="113">
        <f t="shared" si="196"/>
        <v>0</v>
      </c>
      <c r="M141" s="58">
        <f>SUM(M142:M143)</f>
        <v>0</v>
      </c>
      <c r="N141" s="112">
        <f t="shared" ref="N141:O141" si="197">SUM(N142:N143)</f>
        <v>0</v>
      </c>
      <c r="O141" s="113">
        <f t="shared" si="197"/>
        <v>0</v>
      </c>
      <c r="P141" s="110"/>
    </row>
    <row r="142" spans="1:16" hidden="1" x14ac:dyDescent="0.25">
      <c r="A142" s="38">
        <v>2341</v>
      </c>
      <c r="B142" s="57" t="s">
        <v>123</v>
      </c>
      <c r="C142" s="58">
        <f t="shared" si="113"/>
        <v>0</v>
      </c>
      <c r="D142" s="214"/>
      <c r="E142" s="510"/>
      <c r="F142" s="468">
        <f t="shared" ref="F142:F143" si="198">D142+E142</f>
        <v>0</v>
      </c>
      <c r="G142" s="214"/>
      <c r="H142" s="246"/>
      <c r="I142" s="113">
        <f t="shared" ref="I142:I143" si="199">G142+H142</f>
        <v>0</v>
      </c>
      <c r="J142" s="246"/>
      <c r="K142" s="60"/>
      <c r="L142" s="113">
        <f t="shared" ref="L142:L143" si="200">J142+K142</f>
        <v>0</v>
      </c>
      <c r="M142" s="292"/>
      <c r="N142" s="60"/>
      <c r="O142" s="113">
        <f t="shared" ref="O142:O143" si="201">M142+N142</f>
        <v>0</v>
      </c>
      <c r="P142" s="110"/>
    </row>
    <row r="143" spans="1:16" ht="24" hidden="1" x14ac:dyDescent="0.25">
      <c r="A143" s="38">
        <v>2344</v>
      </c>
      <c r="B143" s="57" t="s">
        <v>124</v>
      </c>
      <c r="C143" s="58">
        <f t="shared" si="113"/>
        <v>0</v>
      </c>
      <c r="D143" s="214"/>
      <c r="E143" s="510"/>
      <c r="F143" s="468">
        <f t="shared" si="198"/>
        <v>0</v>
      </c>
      <c r="G143" s="214"/>
      <c r="H143" s="246"/>
      <c r="I143" s="113">
        <f t="shared" si="199"/>
        <v>0</v>
      </c>
      <c r="J143" s="246"/>
      <c r="K143" s="60"/>
      <c r="L143" s="113">
        <f t="shared" si="200"/>
        <v>0</v>
      </c>
      <c r="M143" s="292"/>
      <c r="N143" s="60"/>
      <c r="O143" s="113">
        <f t="shared" si="201"/>
        <v>0</v>
      </c>
      <c r="P143" s="110"/>
    </row>
    <row r="144" spans="1:16" ht="24" x14ac:dyDescent="0.25">
      <c r="A144" s="106">
        <v>2350</v>
      </c>
      <c r="B144" s="77" t="s">
        <v>125</v>
      </c>
      <c r="C144" s="83">
        <f t="shared" si="113"/>
        <v>509</v>
      </c>
      <c r="D144" s="131">
        <f>SUM(D145:D150)</f>
        <v>0</v>
      </c>
      <c r="E144" s="506">
        <f t="shared" ref="E144:F144" si="202">SUM(E145:E150)</f>
        <v>0</v>
      </c>
      <c r="F144" s="507">
        <f t="shared" si="202"/>
        <v>0</v>
      </c>
      <c r="G144" s="131">
        <f>SUM(G145:G150)</f>
        <v>0</v>
      </c>
      <c r="H144" s="190">
        <f t="shared" ref="H144" si="203">SUM(H145:H150)</f>
        <v>509</v>
      </c>
      <c r="I144" s="108">
        <f t="shared" ref="I144" si="204">SUM(I145:I150)</f>
        <v>509</v>
      </c>
      <c r="J144" s="190">
        <f>SUM(J145:J150)</f>
        <v>0</v>
      </c>
      <c r="K144" s="107">
        <f t="shared" ref="K144:L144" si="205">SUM(K145:K150)</f>
        <v>0</v>
      </c>
      <c r="L144" s="108">
        <f t="shared" si="205"/>
        <v>0</v>
      </c>
      <c r="M144" s="83">
        <f>SUM(M145:M150)</f>
        <v>0</v>
      </c>
      <c r="N144" s="107">
        <f t="shared" ref="N144:O144" si="206">SUM(N145:N150)</f>
        <v>0</v>
      </c>
      <c r="O144" s="108">
        <f t="shared" si="206"/>
        <v>0</v>
      </c>
      <c r="P144" s="115"/>
    </row>
    <row r="145" spans="1:16" x14ac:dyDescent="0.25">
      <c r="A145" s="33">
        <v>2351</v>
      </c>
      <c r="B145" s="52" t="s">
        <v>126</v>
      </c>
      <c r="C145" s="53">
        <f t="shared" si="113"/>
        <v>200</v>
      </c>
      <c r="D145" s="213"/>
      <c r="E145" s="508"/>
      <c r="F145" s="509">
        <f t="shared" ref="F145:F150" si="207">D145+E145</f>
        <v>0</v>
      </c>
      <c r="G145" s="213"/>
      <c r="H145" s="245">
        <v>200</v>
      </c>
      <c r="I145" s="119">
        <f t="shared" ref="I145:I150" si="208">G145+H145</f>
        <v>200</v>
      </c>
      <c r="J145" s="245"/>
      <c r="K145" s="55"/>
      <c r="L145" s="119">
        <f t="shared" ref="L145:L150" si="209">J145+K145</f>
        <v>0</v>
      </c>
      <c r="M145" s="291"/>
      <c r="N145" s="55"/>
      <c r="O145" s="119">
        <f t="shared" ref="O145:O150" si="210">M145+N145</f>
        <v>0</v>
      </c>
      <c r="P145" s="109"/>
    </row>
    <row r="146" spans="1:16" x14ac:dyDescent="0.25">
      <c r="A146" s="38">
        <v>2352</v>
      </c>
      <c r="B146" s="57" t="s">
        <v>127</v>
      </c>
      <c r="C146" s="58">
        <f t="shared" si="113"/>
        <v>309</v>
      </c>
      <c r="D146" s="214"/>
      <c r="E146" s="510"/>
      <c r="F146" s="468">
        <f t="shared" si="207"/>
        <v>0</v>
      </c>
      <c r="G146" s="214"/>
      <c r="H146" s="246">
        <v>309</v>
      </c>
      <c r="I146" s="113">
        <f t="shared" si="208"/>
        <v>309</v>
      </c>
      <c r="J146" s="246"/>
      <c r="K146" s="60"/>
      <c r="L146" s="113">
        <f t="shared" si="209"/>
        <v>0</v>
      </c>
      <c r="M146" s="292"/>
      <c r="N146" s="60"/>
      <c r="O146" s="113">
        <f t="shared" si="210"/>
        <v>0</v>
      </c>
      <c r="P146" s="110"/>
    </row>
    <row r="147" spans="1:16" ht="24" hidden="1" x14ac:dyDescent="0.25">
      <c r="A147" s="38">
        <v>2353</v>
      </c>
      <c r="B147" s="57" t="s">
        <v>128</v>
      </c>
      <c r="C147" s="58">
        <f t="shared" si="113"/>
        <v>0</v>
      </c>
      <c r="D147" s="214"/>
      <c r="E147" s="510"/>
      <c r="F147" s="468">
        <f t="shared" si="207"/>
        <v>0</v>
      </c>
      <c r="G147" s="214"/>
      <c r="H147" s="246"/>
      <c r="I147" s="113">
        <f t="shared" si="208"/>
        <v>0</v>
      </c>
      <c r="J147" s="246"/>
      <c r="K147" s="60"/>
      <c r="L147" s="113">
        <f t="shared" si="209"/>
        <v>0</v>
      </c>
      <c r="M147" s="292"/>
      <c r="N147" s="60"/>
      <c r="O147" s="113">
        <f t="shared" si="210"/>
        <v>0</v>
      </c>
      <c r="P147" s="110"/>
    </row>
    <row r="148" spans="1:16" ht="24" hidden="1" x14ac:dyDescent="0.25">
      <c r="A148" s="38">
        <v>2354</v>
      </c>
      <c r="B148" s="57" t="s">
        <v>129</v>
      </c>
      <c r="C148" s="58">
        <f t="shared" si="113"/>
        <v>0</v>
      </c>
      <c r="D148" s="214"/>
      <c r="E148" s="510"/>
      <c r="F148" s="468">
        <f t="shared" si="207"/>
        <v>0</v>
      </c>
      <c r="G148" s="214"/>
      <c r="H148" s="246"/>
      <c r="I148" s="113">
        <f t="shared" si="208"/>
        <v>0</v>
      </c>
      <c r="J148" s="246"/>
      <c r="K148" s="60"/>
      <c r="L148" s="113">
        <f t="shared" si="209"/>
        <v>0</v>
      </c>
      <c r="M148" s="292"/>
      <c r="N148" s="60"/>
      <c r="O148" s="113">
        <f t="shared" si="210"/>
        <v>0</v>
      </c>
      <c r="P148" s="110"/>
    </row>
    <row r="149" spans="1:16" ht="24" hidden="1" x14ac:dyDescent="0.25">
      <c r="A149" s="38">
        <v>2355</v>
      </c>
      <c r="B149" s="57" t="s">
        <v>130</v>
      </c>
      <c r="C149" s="58">
        <f t="shared" ref="C149:C212" si="211">F149+I149+L149+O149</f>
        <v>0</v>
      </c>
      <c r="D149" s="214"/>
      <c r="E149" s="510"/>
      <c r="F149" s="468">
        <f t="shared" si="207"/>
        <v>0</v>
      </c>
      <c r="G149" s="214"/>
      <c r="H149" s="246"/>
      <c r="I149" s="113">
        <f t="shared" si="208"/>
        <v>0</v>
      </c>
      <c r="J149" s="246"/>
      <c r="K149" s="60"/>
      <c r="L149" s="113">
        <f t="shared" si="209"/>
        <v>0</v>
      </c>
      <c r="M149" s="292"/>
      <c r="N149" s="60"/>
      <c r="O149" s="113">
        <f t="shared" si="210"/>
        <v>0</v>
      </c>
      <c r="P149" s="110"/>
    </row>
    <row r="150" spans="1:16" ht="24" hidden="1" x14ac:dyDescent="0.25">
      <c r="A150" s="38">
        <v>2359</v>
      </c>
      <c r="B150" s="57" t="s">
        <v>131</v>
      </c>
      <c r="C150" s="58">
        <f t="shared" si="211"/>
        <v>0</v>
      </c>
      <c r="D150" s="214"/>
      <c r="E150" s="510"/>
      <c r="F150" s="468">
        <f t="shared" si="207"/>
        <v>0</v>
      </c>
      <c r="G150" s="214"/>
      <c r="H150" s="246"/>
      <c r="I150" s="113">
        <f t="shared" si="208"/>
        <v>0</v>
      </c>
      <c r="J150" s="246"/>
      <c r="K150" s="60"/>
      <c r="L150" s="113">
        <f t="shared" si="209"/>
        <v>0</v>
      </c>
      <c r="M150" s="292"/>
      <c r="N150" s="60"/>
      <c r="O150" s="113">
        <f t="shared" si="210"/>
        <v>0</v>
      </c>
      <c r="P150" s="110"/>
    </row>
    <row r="151" spans="1:16" ht="24.75" customHeight="1" x14ac:dyDescent="0.25">
      <c r="A151" s="111">
        <v>2360</v>
      </c>
      <c r="B151" s="57" t="s">
        <v>132</v>
      </c>
      <c r="C151" s="58">
        <f t="shared" si="211"/>
        <v>797</v>
      </c>
      <c r="D151" s="215">
        <f>SUM(D152:D158)</f>
        <v>0</v>
      </c>
      <c r="E151" s="511">
        <f t="shared" ref="E151:F151" si="212">SUM(E152:E158)</f>
        <v>0</v>
      </c>
      <c r="F151" s="468">
        <f t="shared" si="212"/>
        <v>0</v>
      </c>
      <c r="G151" s="215">
        <f>SUM(G152:G158)</f>
        <v>0</v>
      </c>
      <c r="H151" s="120">
        <f t="shared" ref="H151" si="213">SUM(H152:H158)</f>
        <v>797</v>
      </c>
      <c r="I151" s="113">
        <f t="shared" ref="I151" si="214">SUM(I152:I158)</f>
        <v>797</v>
      </c>
      <c r="J151" s="120">
        <f>SUM(J152:J158)</f>
        <v>0</v>
      </c>
      <c r="K151" s="112">
        <f t="shared" ref="K151:L151" si="215">SUM(K152:K158)</f>
        <v>0</v>
      </c>
      <c r="L151" s="113">
        <f t="shared" si="215"/>
        <v>0</v>
      </c>
      <c r="M151" s="58">
        <f>SUM(M152:M158)</f>
        <v>0</v>
      </c>
      <c r="N151" s="112">
        <f t="shared" ref="N151:O151" si="216">SUM(N152:N158)</f>
        <v>0</v>
      </c>
      <c r="O151" s="113">
        <f t="shared" si="216"/>
        <v>0</v>
      </c>
      <c r="P151" s="110"/>
    </row>
    <row r="152" spans="1:16" hidden="1" x14ac:dyDescent="0.25">
      <c r="A152" s="37">
        <v>2361</v>
      </c>
      <c r="B152" s="57" t="s">
        <v>133</v>
      </c>
      <c r="C152" s="58">
        <f t="shared" si="211"/>
        <v>0</v>
      </c>
      <c r="D152" s="214"/>
      <c r="E152" s="510"/>
      <c r="F152" s="468">
        <f t="shared" ref="F152:F159" si="217">D152+E152</f>
        <v>0</v>
      </c>
      <c r="G152" s="214"/>
      <c r="H152" s="246"/>
      <c r="I152" s="113">
        <f t="shared" ref="I152:I159" si="218">G152+H152</f>
        <v>0</v>
      </c>
      <c r="J152" s="246"/>
      <c r="K152" s="60"/>
      <c r="L152" s="113">
        <f t="shared" ref="L152:L159" si="219">J152+K152</f>
        <v>0</v>
      </c>
      <c r="M152" s="292"/>
      <c r="N152" s="60"/>
      <c r="O152" s="113">
        <f t="shared" ref="O152:O159" si="220">M152+N152</f>
        <v>0</v>
      </c>
      <c r="P152" s="110"/>
    </row>
    <row r="153" spans="1:16" ht="24" hidden="1" x14ac:dyDescent="0.25">
      <c r="A153" s="37">
        <v>2362</v>
      </c>
      <c r="B153" s="57" t="s">
        <v>134</v>
      </c>
      <c r="C153" s="58">
        <f t="shared" si="211"/>
        <v>0</v>
      </c>
      <c r="D153" s="214"/>
      <c r="E153" s="510"/>
      <c r="F153" s="468">
        <f t="shared" si="217"/>
        <v>0</v>
      </c>
      <c r="G153" s="214"/>
      <c r="H153" s="246"/>
      <c r="I153" s="113">
        <f t="shared" si="218"/>
        <v>0</v>
      </c>
      <c r="J153" s="246"/>
      <c r="K153" s="60"/>
      <c r="L153" s="113">
        <f t="shared" si="219"/>
        <v>0</v>
      </c>
      <c r="M153" s="292"/>
      <c r="N153" s="60"/>
      <c r="O153" s="113">
        <f t="shared" si="220"/>
        <v>0</v>
      </c>
      <c r="P153" s="110"/>
    </row>
    <row r="154" spans="1:16" x14ac:dyDescent="0.25">
      <c r="A154" s="37">
        <v>2363</v>
      </c>
      <c r="B154" s="57" t="s">
        <v>135</v>
      </c>
      <c r="C154" s="58">
        <f t="shared" si="211"/>
        <v>797</v>
      </c>
      <c r="D154" s="214"/>
      <c r="E154" s="510"/>
      <c r="F154" s="468">
        <f t="shared" si="217"/>
        <v>0</v>
      </c>
      <c r="G154" s="214"/>
      <c r="H154" s="246">
        <v>797</v>
      </c>
      <c r="I154" s="113">
        <f t="shared" si="218"/>
        <v>797</v>
      </c>
      <c r="J154" s="246"/>
      <c r="K154" s="60"/>
      <c r="L154" s="113">
        <f t="shared" si="219"/>
        <v>0</v>
      </c>
      <c r="M154" s="292"/>
      <c r="N154" s="60"/>
      <c r="O154" s="113">
        <f t="shared" si="220"/>
        <v>0</v>
      </c>
      <c r="P154" s="110"/>
    </row>
    <row r="155" spans="1:16" hidden="1" x14ac:dyDescent="0.25">
      <c r="A155" s="37">
        <v>2364</v>
      </c>
      <c r="B155" s="57" t="s">
        <v>136</v>
      </c>
      <c r="C155" s="58">
        <f t="shared" si="211"/>
        <v>0</v>
      </c>
      <c r="D155" s="214"/>
      <c r="E155" s="510"/>
      <c r="F155" s="468">
        <f t="shared" si="217"/>
        <v>0</v>
      </c>
      <c r="G155" s="214"/>
      <c r="H155" s="246"/>
      <c r="I155" s="113">
        <f t="shared" si="218"/>
        <v>0</v>
      </c>
      <c r="J155" s="246"/>
      <c r="K155" s="60"/>
      <c r="L155" s="113">
        <f t="shared" si="219"/>
        <v>0</v>
      </c>
      <c r="M155" s="292"/>
      <c r="N155" s="60"/>
      <c r="O155" s="113">
        <f t="shared" si="220"/>
        <v>0</v>
      </c>
      <c r="P155" s="110"/>
    </row>
    <row r="156" spans="1:16" ht="12.75" hidden="1" customHeight="1" x14ac:dyDescent="0.25">
      <c r="A156" s="37">
        <v>2365</v>
      </c>
      <c r="B156" s="57" t="s">
        <v>137</v>
      </c>
      <c r="C156" s="58">
        <f t="shared" si="211"/>
        <v>0</v>
      </c>
      <c r="D156" s="214"/>
      <c r="E156" s="510"/>
      <c r="F156" s="468">
        <f t="shared" si="217"/>
        <v>0</v>
      </c>
      <c r="G156" s="214"/>
      <c r="H156" s="246"/>
      <c r="I156" s="113">
        <f t="shared" si="218"/>
        <v>0</v>
      </c>
      <c r="J156" s="246"/>
      <c r="K156" s="60"/>
      <c r="L156" s="113">
        <f t="shared" si="219"/>
        <v>0</v>
      </c>
      <c r="M156" s="292"/>
      <c r="N156" s="60"/>
      <c r="O156" s="113">
        <f t="shared" si="220"/>
        <v>0</v>
      </c>
      <c r="P156" s="110"/>
    </row>
    <row r="157" spans="1:16" ht="36" hidden="1" x14ac:dyDescent="0.25">
      <c r="A157" s="37">
        <v>2366</v>
      </c>
      <c r="B157" s="57" t="s">
        <v>138</v>
      </c>
      <c r="C157" s="58">
        <f t="shared" si="211"/>
        <v>0</v>
      </c>
      <c r="D157" s="214"/>
      <c r="E157" s="510"/>
      <c r="F157" s="468">
        <f t="shared" si="217"/>
        <v>0</v>
      </c>
      <c r="G157" s="214"/>
      <c r="H157" s="246"/>
      <c r="I157" s="113">
        <f t="shared" si="218"/>
        <v>0</v>
      </c>
      <c r="J157" s="246"/>
      <c r="K157" s="60"/>
      <c r="L157" s="113">
        <f t="shared" si="219"/>
        <v>0</v>
      </c>
      <c r="M157" s="292"/>
      <c r="N157" s="60"/>
      <c r="O157" s="113">
        <f t="shared" si="220"/>
        <v>0</v>
      </c>
      <c r="P157" s="110"/>
    </row>
    <row r="158" spans="1:16" ht="48" hidden="1" x14ac:dyDescent="0.25">
      <c r="A158" s="37">
        <v>2369</v>
      </c>
      <c r="B158" s="57" t="s">
        <v>139</v>
      </c>
      <c r="C158" s="58">
        <f t="shared" si="211"/>
        <v>0</v>
      </c>
      <c r="D158" s="214"/>
      <c r="E158" s="510"/>
      <c r="F158" s="468">
        <f t="shared" si="217"/>
        <v>0</v>
      </c>
      <c r="G158" s="214"/>
      <c r="H158" s="246"/>
      <c r="I158" s="113">
        <f t="shared" si="218"/>
        <v>0</v>
      </c>
      <c r="J158" s="246"/>
      <c r="K158" s="60"/>
      <c r="L158" s="113">
        <f t="shared" si="219"/>
        <v>0</v>
      </c>
      <c r="M158" s="292"/>
      <c r="N158" s="60"/>
      <c r="O158" s="113">
        <f t="shared" si="220"/>
        <v>0</v>
      </c>
      <c r="P158" s="110"/>
    </row>
    <row r="159" spans="1:16" hidden="1" x14ac:dyDescent="0.25">
      <c r="A159" s="106">
        <v>2370</v>
      </c>
      <c r="B159" s="77" t="s">
        <v>140</v>
      </c>
      <c r="C159" s="83">
        <f t="shared" si="211"/>
        <v>0</v>
      </c>
      <c r="D159" s="216"/>
      <c r="E159" s="513"/>
      <c r="F159" s="507">
        <f t="shared" si="217"/>
        <v>0</v>
      </c>
      <c r="G159" s="216"/>
      <c r="H159" s="247"/>
      <c r="I159" s="108">
        <f t="shared" si="218"/>
        <v>0</v>
      </c>
      <c r="J159" s="247"/>
      <c r="K159" s="114"/>
      <c r="L159" s="108">
        <f t="shared" si="219"/>
        <v>0</v>
      </c>
      <c r="M159" s="293"/>
      <c r="N159" s="114"/>
      <c r="O159" s="108">
        <f t="shared" si="220"/>
        <v>0</v>
      </c>
      <c r="P159" s="115"/>
    </row>
    <row r="160" spans="1:16" hidden="1" x14ac:dyDescent="0.25">
      <c r="A160" s="106">
        <v>2380</v>
      </c>
      <c r="B160" s="77" t="s">
        <v>141</v>
      </c>
      <c r="C160" s="83">
        <f t="shared" si="211"/>
        <v>0</v>
      </c>
      <c r="D160" s="131">
        <f>SUM(D161:D162)</f>
        <v>0</v>
      </c>
      <c r="E160" s="506">
        <f t="shared" ref="E160:F160" si="221">SUM(E161:E162)</f>
        <v>0</v>
      </c>
      <c r="F160" s="507">
        <f t="shared" si="221"/>
        <v>0</v>
      </c>
      <c r="G160" s="131">
        <f>SUM(G161:G162)</f>
        <v>0</v>
      </c>
      <c r="H160" s="190">
        <f t="shared" ref="H160" si="222">SUM(H161:H162)</f>
        <v>0</v>
      </c>
      <c r="I160" s="108">
        <f t="shared" ref="I160" si="223">SUM(I161:I162)</f>
        <v>0</v>
      </c>
      <c r="J160" s="190">
        <f>SUM(J161:J162)</f>
        <v>0</v>
      </c>
      <c r="K160" s="107">
        <f t="shared" ref="K160:L160" si="224">SUM(K161:K162)</f>
        <v>0</v>
      </c>
      <c r="L160" s="108">
        <f t="shared" si="224"/>
        <v>0</v>
      </c>
      <c r="M160" s="83">
        <f>SUM(M161:M162)</f>
        <v>0</v>
      </c>
      <c r="N160" s="107">
        <f t="shared" ref="N160:O160" si="225">SUM(N161:N162)</f>
        <v>0</v>
      </c>
      <c r="O160" s="108">
        <f t="shared" si="225"/>
        <v>0</v>
      </c>
      <c r="P160" s="115"/>
    </row>
    <row r="161" spans="1:16" hidden="1" x14ac:dyDescent="0.25">
      <c r="A161" s="32">
        <v>2381</v>
      </c>
      <c r="B161" s="52" t="s">
        <v>142</v>
      </c>
      <c r="C161" s="53">
        <f t="shared" si="211"/>
        <v>0</v>
      </c>
      <c r="D161" s="213"/>
      <c r="E161" s="508"/>
      <c r="F161" s="509">
        <f t="shared" ref="F161:F164" si="226">D161+E161</f>
        <v>0</v>
      </c>
      <c r="G161" s="213"/>
      <c r="H161" s="245"/>
      <c r="I161" s="119">
        <f t="shared" ref="I161:I164" si="227">G161+H161</f>
        <v>0</v>
      </c>
      <c r="J161" s="245"/>
      <c r="K161" s="55"/>
      <c r="L161" s="119">
        <f t="shared" ref="L161:L164" si="228">J161+K161</f>
        <v>0</v>
      </c>
      <c r="M161" s="291"/>
      <c r="N161" s="55"/>
      <c r="O161" s="119">
        <f t="shared" ref="O161:O164" si="229">M161+N161</f>
        <v>0</v>
      </c>
      <c r="P161" s="109"/>
    </row>
    <row r="162" spans="1:16" ht="24" hidden="1" x14ac:dyDescent="0.25">
      <c r="A162" s="37">
        <v>2389</v>
      </c>
      <c r="B162" s="57" t="s">
        <v>143</v>
      </c>
      <c r="C162" s="58">
        <f t="shared" si="211"/>
        <v>0</v>
      </c>
      <c r="D162" s="214"/>
      <c r="E162" s="510"/>
      <c r="F162" s="468">
        <f t="shared" si="226"/>
        <v>0</v>
      </c>
      <c r="G162" s="214"/>
      <c r="H162" s="246"/>
      <c r="I162" s="113">
        <f t="shared" si="227"/>
        <v>0</v>
      </c>
      <c r="J162" s="246"/>
      <c r="K162" s="60"/>
      <c r="L162" s="113">
        <f t="shared" si="228"/>
        <v>0</v>
      </c>
      <c r="M162" s="292"/>
      <c r="N162" s="60"/>
      <c r="O162" s="113">
        <f t="shared" si="229"/>
        <v>0</v>
      </c>
      <c r="P162" s="110"/>
    </row>
    <row r="163" spans="1:16" hidden="1" x14ac:dyDescent="0.25">
      <c r="A163" s="106">
        <v>2390</v>
      </c>
      <c r="B163" s="77" t="s">
        <v>144</v>
      </c>
      <c r="C163" s="83">
        <f t="shared" si="211"/>
        <v>0</v>
      </c>
      <c r="D163" s="216"/>
      <c r="E163" s="513"/>
      <c r="F163" s="507">
        <f t="shared" si="226"/>
        <v>0</v>
      </c>
      <c r="G163" s="216"/>
      <c r="H163" s="247"/>
      <c r="I163" s="108">
        <f t="shared" si="227"/>
        <v>0</v>
      </c>
      <c r="J163" s="247"/>
      <c r="K163" s="114"/>
      <c r="L163" s="108">
        <f t="shared" si="228"/>
        <v>0</v>
      </c>
      <c r="M163" s="293"/>
      <c r="N163" s="114"/>
      <c r="O163" s="108">
        <f t="shared" si="229"/>
        <v>0</v>
      </c>
      <c r="P163" s="115"/>
    </row>
    <row r="164" spans="1:16" hidden="1" x14ac:dyDescent="0.25">
      <c r="A164" s="46">
        <v>2400</v>
      </c>
      <c r="B164" s="104" t="s">
        <v>145</v>
      </c>
      <c r="C164" s="47">
        <f t="shared" si="211"/>
        <v>0</v>
      </c>
      <c r="D164" s="218"/>
      <c r="E164" s="516"/>
      <c r="F164" s="472">
        <f t="shared" si="226"/>
        <v>0</v>
      </c>
      <c r="G164" s="218"/>
      <c r="H164" s="249"/>
      <c r="I164" s="116">
        <f t="shared" si="227"/>
        <v>0</v>
      </c>
      <c r="J164" s="249"/>
      <c r="K164" s="121"/>
      <c r="L164" s="116">
        <f t="shared" si="228"/>
        <v>0</v>
      </c>
      <c r="M164" s="294"/>
      <c r="N164" s="121"/>
      <c r="O164" s="116">
        <f t="shared" si="229"/>
        <v>0</v>
      </c>
      <c r="P164" s="122"/>
    </row>
    <row r="165" spans="1:16" ht="24" hidden="1" x14ac:dyDescent="0.25">
      <c r="A165" s="46">
        <v>2500</v>
      </c>
      <c r="B165" s="104" t="s">
        <v>146</v>
      </c>
      <c r="C165" s="47">
        <f t="shared" si="211"/>
        <v>0</v>
      </c>
      <c r="D165" s="212">
        <f>SUM(D166,D171)</f>
        <v>0</v>
      </c>
      <c r="E165" s="505">
        <f t="shared" ref="E165:O165" si="230">SUM(E166,E171)</f>
        <v>0</v>
      </c>
      <c r="F165" s="472">
        <f t="shared" si="230"/>
        <v>0</v>
      </c>
      <c r="G165" s="212">
        <f t="shared" si="230"/>
        <v>0</v>
      </c>
      <c r="H165" s="105">
        <f t="shared" ref="H165" si="231">SUM(H166,H171)</f>
        <v>0</v>
      </c>
      <c r="I165" s="116">
        <f t="shared" si="230"/>
        <v>0</v>
      </c>
      <c r="J165" s="105">
        <f t="shared" si="230"/>
        <v>0</v>
      </c>
      <c r="K165" s="50">
        <f t="shared" si="230"/>
        <v>0</v>
      </c>
      <c r="L165" s="116">
        <f t="shared" si="230"/>
        <v>0</v>
      </c>
      <c r="M165" s="129">
        <f t="shared" si="230"/>
        <v>0</v>
      </c>
      <c r="N165" s="130">
        <f t="shared" si="230"/>
        <v>0</v>
      </c>
      <c r="O165" s="262">
        <f t="shared" si="230"/>
        <v>0</v>
      </c>
      <c r="P165" s="315"/>
    </row>
    <row r="166" spans="1:16" ht="16.5" hidden="1" customHeight="1" x14ac:dyDescent="0.25">
      <c r="A166" s="532">
        <v>2510</v>
      </c>
      <c r="B166" s="52" t="s">
        <v>147</v>
      </c>
      <c r="C166" s="53">
        <f t="shared" si="211"/>
        <v>0</v>
      </c>
      <c r="D166" s="217">
        <f>SUM(D167:D170)</f>
        <v>0</v>
      </c>
      <c r="E166" s="514">
        <f t="shared" ref="E166:O166" si="232">SUM(E167:E170)</f>
        <v>0</v>
      </c>
      <c r="F166" s="509">
        <f t="shared" si="232"/>
        <v>0</v>
      </c>
      <c r="G166" s="217">
        <f t="shared" si="232"/>
        <v>0</v>
      </c>
      <c r="H166" s="248">
        <f t="shared" ref="H166" si="233">SUM(H167:H170)</f>
        <v>0</v>
      </c>
      <c r="I166" s="119">
        <f t="shared" si="232"/>
        <v>0</v>
      </c>
      <c r="J166" s="248">
        <f t="shared" si="232"/>
        <v>0</v>
      </c>
      <c r="K166" s="118">
        <f t="shared" si="232"/>
        <v>0</v>
      </c>
      <c r="L166" s="119">
        <f t="shared" si="232"/>
        <v>0</v>
      </c>
      <c r="M166" s="64">
        <f t="shared" si="232"/>
        <v>0</v>
      </c>
      <c r="N166" s="271">
        <f t="shared" si="232"/>
        <v>0</v>
      </c>
      <c r="O166" s="276">
        <f t="shared" si="232"/>
        <v>0</v>
      </c>
      <c r="P166" s="148"/>
    </row>
    <row r="167" spans="1:16" ht="24" hidden="1" x14ac:dyDescent="0.25">
      <c r="A167" s="38">
        <v>2512</v>
      </c>
      <c r="B167" s="57" t="s">
        <v>148</v>
      </c>
      <c r="C167" s="58">
        <f t="shared" si="211"/>
        <v>0</v>
      </c>
      <c r="D167" s="214"/>
      <c r="E167" s="510"/>
      <c r="F167" s="468">
        <f t="shared" ref="F167:F172" si="234">D167+E167</f>
        <v>0</v>
      </c>
      <c r="G167" s="214"/>
      <c r="H167" s="246"/>
      <c r="I167" s="113">
        <f t="shared" ref="I167:I172" si="235">G167+H167</f>
        <v>0</v>
      </c>
      <c r="J167" s="246"/>
      <c r="K167" s="60"/>
      <c r="L167" s="113">
        <f t="shared" ref="L167:L172" si="236">J167+K167</f>
        <v>0</v>
      </c>
      <c r="M167" s="292"/>
      <c r="N167" s="60"/>
      <c r="O167" s="113">
        <f t="shared" ref="O167:O172" si="237">M167+N167</f>
        <v>0</v>
      </c>
      <c r="P167" s="110"/>
    </row>
    <row r="168" spans="1:16" ht="36" hidden="1" x14ac:dyDescent="0.25">
      <c r="A168" s="38">
        <v>2513</v>
      </c>
      <c r="B168" s="57" t="s">
        <v>149</v>
      </c>
      <c r="C168" s="58">
        <f t="shared" si="211"/>
        <v>0</v>
      </c>
      <c r="D168" s="214"/>
      <c r="E168" s="510"/>
      <c r="F168" s="468">
        <f t="shared" si="234"/>
        <v>0</v>
      </c>
      <c r="G168" s="214"/>
      <c r="H168" s="246"/>
      <c r="I168" s="113">
        <f t="shared" si="235"/>
        <v>0</v>
      </c>
      <c r="J168" s="246"/>
      <c r="K168" s="60"/>
      <c r="L168" s="113">
        <f t="shared" si="236"/>
        <v>0</v>
      </c>
      <c r="M168" s="292"/>
      <c r="N168" s="60"/>
      <c r="O168" s="113">
        <f t="shared" si="237"/>
        <v>0</v>
      </c>
      <c r="P168" s="110"/>
    </row>
    <row r="169" spans="1:16" ht="24" hidden="1" x14ac:dyDescent="0.25">
      <c r="A169" s="38">
        <v>2515</v>
      </c>
      <c r="B169" s="57" t="s">
        <v>150</v>
      </c>
      <c r="C169" s="58">
        <f t="shared" si="211"/>
        <v>0</v>
      </c>
      <c r="D169" s="214"/>
      <c r="E169" s="510"/>
      <c r="F169" s="468">
        <f t="shared" si="234"/>
        <v>0</v>
      </c>
      <c r="G169" s="214"/>
      <c r="H169" s="246"/>
      <c r="I169" s="113">
        <f t="shared" si="235"/>
        <v>0</v>
      </c>
      <c r="J169" s="246"/>
      <c r="K169" s="60"/>
      <c r="L169" s="113">
        <f t="shared" si="236"/>
        <v>0</v>
      </c>
      <c r="M169" s="292"/>
      <c r="N169" s="60"/>
      <c r="O169" s="113">
        <f t="shared" si="237"/>
        <v>0</v>
      </c>
      <c r="P169" s="110"/>
    </row>
    <row r="170" spans="1:16" ht="24" hidden="1" x14ac:dyDescent="0.25">
      <c r="A170" s="38">
        <v>2519</v>
      </c>
      <c r="B170" s="57" t="s">
        <v>151</v>
      </c>
      <c r="C170" s="58">
        <f t="shared" si="211"/>
        <v>0</v>
      </c>
      <c r="D170" s="214"/>
      <c r="E170" s="510"/>
      <c r="F170" s="468">
        <f t="shared" si="234"/>
        <v>0</v>
      </c>
      <c r="G170" s="214"/>
      <c r="H170" s="246"/>
      <c r="I170" s="113">
        <f t="shared" si="235"/>
        <v>0</v>
      </c>
      <c r="J170" s="246"/>
      <c r="K170" s="60"/>
      <c r="L170" s="113">
        <f t="shared" si="236"/>
        <v>0</v>
      </c>
      <c r="M170" s="292"/>
      <c r="N170" s="60"/>
      <c r="O170" s="113">
        <f t="shared" si="237"/>
        <v>0</v>
      </c>
      <c r="P170" s="110"/>
    </row>
    <row r="171" spans="1:16" ht="24" hidden="1" x14ac:dyDescent="0.25">
      <c r="A171" s="111">
        <v>2520</v>
      </c>
      <c r="B171" s="57" t="s">
        <v>152</v>
      </c>
      <c r="C171" s="58">
        <f t="shared" si="211"/>
        <v>0</v>
      </c>
      <c r="D171" s="214"/>
      <c r="E171" s="510"/>
      <c r="F171" s="468">
        <f t="shared" si="234"/>
        <v>0</v>
      </c>
      <c r="G171" s="214"/>
      <c r="H171" s="246"/>
      <c r="I171" s="113">
        <f t="shared" si="235"/>
        <v>0</v>
      </c>
      <c r="J171" s="246"/>
      <c r="K171" s="60"/>
      <c r="L171" s="113">
        <f t="shared" si="236"/>
        <v>0</v>
      </c>
      <c r="M171" s="292"/>
      <c r="N171" s="60"/>
      <c r="O171" s="113">
        <f t="shared" si="237"/>
        <v>0</v>
      </c>
      <c r="P171" s="110"/>
    </row>
    <row r="172" spans="1:16" s="123" customFormat="1" ht="36" hidden="1" customHeight="1" x14ac:dyDescent="0.25">
      <c r="A172" s="17">
        <v>2800</v>
      </c>
      <c r="B172" s="52" t="s">
        <v>153</v>
      </c>
      <c r="C172" s="53">
        <f t="shared" si="211"/>
        <v>0</v>
      </c>
      <c r="D172" s="197"/>
      <c r="E172" s="465"/>
      <c r="F172" s="466">
        <f t="shared" si="234"/>
        <v>0</v>
      </c>
      <c r="G172" s="197"/>
      <c r="H172" s="232"/>
      <c r="I172" s="322">
        <f t="shared" si="235"/>
        <v>0</v>
      </c>
      <c r="J172" s="232"/>
      <c r="K172" s="35"/>
      <c r="L172" s="322">
        <f t="shared" si="236"/>
        <v>0</v>
      </c>
      <c r="M172" s="282"/>
      <c r="N172" s="35"/>
      <c r="O172" s="322">
        <f t="shared" si="237"/>
        <v>0</v>
      </c>
      <c r="P172" s="36"/>
    </row>
    <row r="173" spans="1:16" hidden="1" x14ac:dyDescent="0.25">
      <c r="A173" s="100">
        <v>3000</v>
      </c>
      <c r="B173" s="100" t="s">
        <v>154</v>
      </c>
      <c r="C173" s="101">
        <f t="shared" si="211"/>
        <v>0</v>
      </c>
      <c r="D173" s="211">
        <f>SUM(D174,D184)</f>
        <v>0</v>
      </c>
      <c r="E173" s="503">
        <f t="shared" ref="E173:F173" si="238">SUM(E174,E184)</f>
        <v>0</v>
      </c>
      <c r="F173" s="504">
        <f t="shared" si="238"/>
        <v>0</v>
      </c>
      <c r="G173" s="211">
        <f>SUM(G174,G184)</f>
        <v>0</v>
      </c>
      <c r="H173" s="244">
        <f t="shared" ref="H173" si="239">SUM(H174,H184)</f>
        <v>0</v>
      </c>
      <c r="I173" s="103">
        <f t="shared" ref="I173" si="240">SUM(I174,I184)</f>
        <v>0</v>
      </c>
      <c r="J173" s="244">
        <f>SUM(J174,J184)</f>
        <v>0</v>
      </c>
      <c r="K173" s="102">
        <f t="shared" ref="K173:L173" si="241">SUM(K174,K184)</f>
        <v>0</v>
      </c>
      <c r="L173" s="103">
        <f t="shared" si="241"/>
        <v>0</v>
      </c>
      <c r="M173" s="101">
        <f>SUM(M174,M184)</f>
        <v>0</v>
      </c>
      <c r="N173" s="102">
        <f t="shared" ref="N173:O173" si="242">SUM(N174,N184)</f>
        <v>0</v>
      </c>
      <c r="O173" s="103">
        <f t="shared" si="242"/>
        <v>0</v>
      </c>
      <c r="P173" s="314"/>
    </row>
    <row r="174" spans="1:16" ht="24" hidden="1" x14ac:dyDescent="0.25">
      <c r="A174" s="46">
        <v>3200</v>
      </c>
      <c r="B174" s="124" t="s">
        <v>155</v>
      </c>
      <c r="C174" s="47">
        <f t="shared" si="211"/>
        <v>0</v>
      </c>
      <c r="D174" s="212">
        <f>SUM(D175,D179)</f>
        <v>0</v>
      </c>
      <c r="E174" s="505">
        <f t="shared" ref="E174:O174" si="243">SUM(E175,E179)</f>
        <v>0</v>
      </c>
      <c r="F174" s="472">
        <f t="shared" si="243"/>
        <v>0</v>
      </c>
      <c r="G174" s="212">
        <f t="shared" si="243"/>
        <v>0</v>
      </c>
      <c r="H174" s="105">
        <f t="shared" ref="H174" si="244">SUM(H175,H179)</f>
        <v>0</v>
      </c>
      <c r="I174" s="116">
        <f t="shared" si="243"/>
        <v>0</v>
      </c>
      <c r="J174" s="105">
        <f t="shared" si="243"/>
        <v>0</v>
      </c>
      <c r="K174" s="50">
        <f t="shared" si="243"/>
        <v>0</v>
      </c>
      <c r="L174" s="116">
        <f t="shared" si="243"/>
        <v>0</v>
      </c>
      <c r="M174" s="129">
        <f t="shared" si="243"/>
        <v>0</v>
      </c>
      <c r="N174" s="130">
        <f t="shared" si="243"/>
        <v>0</v>
      </c>
      <c r="O174" s="262">
        <f t="shared" si="243"/>
        <v>0</v>
      </c>
      <c r="P174" s="315"/>
    </row>
    <row r="175" spans="1:16" ht="36" hidden="1" x14ac:dyDescent="0.25">
      <c r="A175" s="532">
        <v>3260</v>
      </c>
      <c r="B175" s="52" t="s">
        <v>156</v>
      </c>
      <c r="C175" s="53">
        <f t="shared" si="211"/>
        <v>0</v>
      </c>
      <c r="D175" s="217">
        <f>SUM(D176:D178)</f>
        <v>0</v>
      </c>
      <c r="E175" s="514">
        <f t="shared" ref="E175:F175" si="245">SUM(E176:E178)</f>
        <v>0</v>
      </c>
      <c r="F175" s="509">
        <f t="shared" si="245"/>
        <v>0</v>
      </c>
      <c r="G175" s="217">
        <f>SUM(G176:G178)</f>
        <v>0</v>
      </c>
      <c r="H175" s="248">
        <f t="shared" ref="H175" si="246">SUM(H176:H178)</f>
        <v>0</v>
      </c>
      <c r="I175" s="119">
        <f t="shared" ref="I175" si="247">SUM(I176:I178)</f>
        <v>0</v>
      </c>
      <c r="J175" s="248">
        <f>SUM(J176:J178)</f>
        <v>0</v>
      </c>
      <c r="K175" s="118">
        <f t="shared" ref="K175:L175" si="248">SUM(K176:K178)</f>
        <v>0</v>
      </c>
      <c r="L175" s="119">
        <f t="shared" si="248"/>
        <v>0</v>
      </c>
      <c r="M175" s="53">
        <f>SUM(M176:M178)</f>
        <v>0</v>
      </c>
      <c r="N175" s="118">
        <f t="shared" ref="N175:O175" si="249">SUM(N176:N178)</f>
        <v>0</v>
      </c>
      <c r="O175" s="119">
        <f t="shared" si="249"/>
        <v>0</v>
      </c>
      <c r="P175" s="109"/>
    </row>
    <row r="176" spans="1:16" ht="24" hidden="1" x14ac:dyDescent="0.25">
      <c r="A176" s="38">
        <v>3261</v>
      </c>
      <c r="B176" s="57" t="s">
        <v>157</v>
      </c>
      <c r="C176" s="58">
        <f t="shared" si="211"/>
        <v>0</v>
      </c>
      <c r="D176" s="214"/>
      <c r="E176" s="510"/>
      <c r="F176" s="468">
        <f t="shared" ref="F176:F178" si="250">D176+E176</f>
        <v>0</v>
      </c>
      <c r="G176" s="214"/>
      <c r="H176" s="246"/>
      <c r="I176" s="113">
        <f t="shared" ref="I176:I178" si="251">G176+H176</f>
        <v>0</v>
      </c>
      <c r="J176" s="246"/>
      <c r="K176" s="60"/>
      <c r="L176" s="113">
        <f t="shared" ref="L176:L178" si="252">J176+K176</f>
        <v>0</v>
      </c>
      <c r="M176" s="292"/>
      <c r="N176" s="60"/>
      <c r="O176" s="113">
        <f t="shared" ref="O176:O178" si="253">M176+N176</f>
        <v>0</v>
      </c>
      <c r="P176" s="110"/>
    </row>
    <row r="177" spans="1:16" ht="36" hidden="1" x14ac:dyDescent="0.25">
      <c r="A177" s="38">
        <v>3262</v>
      </c>
      <c r="B177" s="57" t="s">
        <v>158</v>
      </c>
      <c r="C177" s="58">
        <f t="shared" si="211"/>
        <v>0</v>
      </c>
      <c r="D177" s="214"/>
      <c r="E177" s="510"/>
      <c r="F177" s="468">
        <f t="shared" si="250"/>
        <v>0</v>
      </c>
      <c r="G177" s="214"/>
      <c r="H177" s="246"/>
      <c r="I177" s="113">
        <f t="shared" si="251"/>
        <v>0</v>
      </c>
      <c r="J177" s="246"/>
      <c r="K177" s="60"/>
      <c r="L177" s="113">
        <f t="shared" si="252"/>
        <v>0</v>
      </c>
      <c r="M177" s="292"/>
      <c r="N177" s="60"/>
      <c r="O177" s="113">
        <f t="shared" si="253"/>
        <v>0</v>
      </c>
      <c r="P177" s="110"/>
    </row>
    <row r="178" spans="1:16" ht="24" hidden="1" x14ac:dyDescent="0.25">
      <c r="A178" s="38">
        <v>3263</v>
      </c>
      <c r="B178" s="57" t="s">
        <v>159</v>
      </c>
      <c r="C178" s="58">
        <f t="shared" si="211"/>
        <v>0</v>
      </c>
      <c r="D178" s="214"/>
      <c r="E178" s="510"/>
      <c r="F178" s="468">
        <f t="shared" si="250"/>
        <v>0</v>
      </c>
      <c r="G178" s="214"/>
      <c r="H178" s="246"/>
      <c r="I178" s="113">
        <f t="shared" si="251"/>
        <v>0</v>
      </c>
      <c r="J178" s="246"/>
      <c r="K178" s="60"/>
      <c r="L178" s="113">
        <f t="shared" si="252"/>
        <v>0</v>
      </c>
      <c r="M178" s="292"/>
      <c r="N178" s="60"/>
      <c r="O178" s="113">
        <f t="shared" si="253"/>
        <v>0</v>
      </c>
      <c r="P178" s="110"/>
    </row>
    <row r="179" spans="1:16" ht="84" hidden="1" x14ac:dyDescent="0.25">
      <c r="A179" s="532">
        <v>3290</v>
      </c>
      <c r="B179" s="52" t="s">
        <v>286</v>
      </c>
      <c r="C179" s="126">
        <f t="shared" si="211"/>
        <v>0</v>
      </c>
      <c r="D179" s="217">
        <f>SUM(D180:D183)</f>
        <v>0</v>
      </c>
      <c r="E179" s="514">
        <f t="shared" ref="E179:O179" si="254">SUM(E180:E183)</f>
        <v>0</v>
      </c>
      <c r="F179" s="509">
        <f t="shared" si="254"/>
        <v>0</v>
      </c>
      <c r="G179" s="217">
        <f t="shared" si="254"/>
        <v>0</v>
      </c>
      <c r="H179" s="248">
        <f t="shared" ref="H179" si="255">SUM(H180:H183)</f>
        <v>0</v>
      </c>
      <c r="I179" s="119">
        <f t="shared" si="254"/>
        <v>0</v>
      </c>
      <c r="J179" s="248">
        <f t="shared" si="254"/>
        <v>0</v>
      </c>
      <c r="K179" s="118">
        <f t="shared" si="254"/>
        <v>0</v>
      </c>
      <c r="L179" s="119">
        <f t="shared" si="254"/>
        <v>0</v>
      </c>
      <c r="M179" s="126">
        <f t="shared" si="254"/>
        <v>0</v>
      </c>
      <c r="N179" s="272">
        <f t="shared" si="254"/>
        <v>0</v>
      </c>
      <c r="O179" s="277">
        <f t="shared" si="254"/>
        <v>0</v>
      </c>
      <c r="P179" s="151"/>
    </row>
    <row r="180" spans="1:16" ht="72" hidden="1" x14ac:dyDescent="0.25">
      <c r="A180" s="38">
        <v>3291</v>
      </c>
      <c r="B180" s="57" t="s">
        <v>160</v>
      </c>
      <c r="C180" s="58">
        <f t="shared" si="211"/>
        <v>0</v>
      </c>
      <c r="D180" s="214"/>
      <c r="E180" s="510"/>
      <c r="F180" s="468">
        <f t="shared" ref="F180:F183" si="256">D180+E180</f>
        <v>0</v>
      </c>
      <c r="G180" s="214"/>
      <c r="H180" s="246"/>
      <c r="I180" s="113">
        <f t="shared" ref="I180:I183" si="257">G180+H180</f>
        <v>0</v>
      </c>
      <c r="J180" s="246"/>
      <c r="K180" s="60"/>
      <c r="L180" s="113">
        <f t="shared" ref="L180:L183" si="258">J180+K180</f>
        <v>0</v>
      </c>
      <c r="M180" s="292"/>
      <c r="N180" s="60"/>
      <c r="O180" s="113">
        <f t="shared" ref="O180:O183" si="259">M180+N180</f>
        <v>0</v>
      </c>
      <c r="P180" s="110"/>
    </row>
    <row r="181" spans="1:16" ht="72" hidden="1" x14ac:dyDescent="0.25">
      <c r="A181" s="38">
        <v>3292</v>
      </c>
      <c r="B181" s="57" t="s">
        <v>161</v>
      </c>
      <c r="C181" s="58">
        <f t="shared" si="211"/>
        <v>0</v>
      </c>
      <c r="D181" s="214"/>
      <c r="E181" s="510"/>
      <c r="F181" s="468">
        <f t="shared" si="256"/>
        <v>0</v>
      </c>
      <c r="G181" s="214"/>
      <c r="H181" s="246"/>
      <c r="I181" s="113">
        <f t="shared" si="257"/>
        <v>0</v>
      </c>
      <c r="J181" s="246"/>
      <c r="K181" s="60"/>
      <c r="L181" s="113">
        <f t="shared" si="258"/>
        <v>0</v>
      </c>
      <c r="M181" s="292"/>
      <c r="N181" s="60"/>
      <c r="O181" s="113">
        <f t="shared" si="259"/>
        <v>0</v>
      </c>
      <c r="P181" s="110"/>
    </row>
    <row r="182" spans="1:16" ht="72" hidden="1" x14ac:dyDescent="0.25">
      <c r="A182" s="38">
        <v>3293</v>
      </c>
      <c r="B182" s="57" t="s">
        <v>162</v>
      </c>
      <c r="C182" s="58">
        <f t="shared" si="211"/>
        <v>0</v>
      </c>
      <c r="D182" s="214"/>
      <c r="E182" s="510"/>
      <c r="F182" s="468">
        <f t="shared" si="256"/>
        <v>0</v>
      </c>
      <c r="G182" s="214"/>
      <c r="H182" s="246"/>
      <c r="I182" s="113">
        <f t="shared" si="257"/>
        <v>0</v>
      </c>
      <c r="J182" s="246"/>
      <c r="K182" s="60"/>
      <c r="L182" s="113">
        <f t="shared" si="258"/>
        <v>0</v>
      </c>
      <c r="M182" s="292"/>
      <c r="N182" s="60"/>
      <c r="O182" s="113">
        <f t="shared" si="259"/>
        <v>0</v>
      </c>
      <c r="P182" s="110"/>
    </row>
    <row r="183" spans="1:16" ht="60" hidden="1" x14ac:dyDescent="0.25">
      <c r="A183" s="127">
        <v>3294</v>
      </c>
      <c r="B183" s="57" t="s">
        <v>163</v>
      </c>
      <c r="C183" s="126">
        <f t="shared" si="211"/>
        <v>0</v>
      </c>
      <c r="D183" s="219"/>
      <c r="E183" s="517"/>
      <c r="F183" s="518">
        <f t="shared" si="256"/>
        <v>0</v>
      </c>
      <c r="G183" s="219"/>
      <c r="H183" s="250"/>
      <c r="I183" s="277">
        <f t="shared" si="257"/>
        <v>0</v>
      </c>
      <c r="J183" s="250"/>
      <c r="K183" s="128"/>
      <c r="L183" s="277">
        <f t="shared" si="258"/>
        <v>0</v>
      </c>
      <c r="M183" s="295"/>
      <c r="N183" s="128"/>
      <c r="O183" s="277">
        <f t="shared" si="259"/>
        <v>0</v>
      </c>
      <c r="P183" s="151"/>
    </row>
    <row r="184" spans="1:16" ht="48" hidden="1" x14ac:dyDescent="0.25">
      <c r="A184" s="69">
        <v>3300</v>
      </c>
      <c r="B184" s="124" t="s">
        <v>164</v>
      </c>
      <c r="C184" s="129">
        <f t="shared" si="211"/>
        <v>0</v>
      </c>
      <c r="D184" s="220">
        <f>SUM(D185:D186)</f>
        <v>0</v>
      </c>
      <c r="E184" s="519">
        <f t="shared" ref="E184:O184" si="260">SUM(E185:E186)</f>
        <v>0</v>
      </c>
      <c r="F184" s="520">
        <f t="shared" si="260"/>
        <v>0</v>
      </c>
      <c r="G184" s="220">
        <f t="shared" si="260"/>
        <v>0</v>
      </c>
      <c r="H184" s="251">
        <f t="shared" ref="H184" si="261">SUM(H185:H186)</f>
        <v>0</v>
      </c>
      <c r="I184" s="262">
        <f t="shared" si="260"/>
        <v>0</v>
      </c>
      <c r="J184" s="251">
        <f t="shared" si="260"/>
        <v>0</v>
      </c>
      <c r="K184" s="130">
        <f t="shared" si="260"/>
        <v>0</v>
      </c>
      <c r="L184" s="262">
        <f t="shared" si="260"/>
        <v>0</v>
      </c>
      <c r="M184" s="129">
        <f t="shared" si="260"/>
        <v>0</v>
      </c>
      <c r="N184" s="130">
        <f t="shared" si="260"/>
        <v>0</v>
      </c>
      <c r="O184" s="262">
        <f t="shared" si="260"/>
        <v>0</v>
      </c>
      <c r="P184" s="315"/>
    </row>
    <row r="185" spans="1:16" ht="48" hidden="1" x14ac:dyDescent="0.25">
      <c r="A185" s="76">
        <v>3310</v>
      </c>
      <c r="B185" s="77" t="s">
        <v>165</v>
      </c>
      <c r="C185" s="83">
        <f t="shared" si="211"/>
        <v>0</v>
      </c>
      <c r="D185" s="216"/>
      <c r="E185" s="513"/>
      <c r="F185" s="507">
        <f t="shared" ref="F185:F186" si="262">D185+E185</f>
        <v>0</v>
      </c>
      <c r="G185" s="216"/>
      <c r="H185" s="247"/>
      <c r="I185" s="108">
        <f t="shared" ref="I185:I186" si="263">G185+H185</f>
        <v>0</v>
      </c>
      <c r="J185" s="247"/>
      <c r="K185" s="114"/>
      <c r="L185" s="108">
        <f t="shared" ref="L185:L186" si="264">J185+K185</f>
        <v>0</v>
      </c>
      <c r="M185" s="293"/>
      <c r="N185" s="114"/>
      <c r="O185" s="108">
        <f t="shared" ref="O185:O186" si="265">M185+N185</f>
        <v>0</v>
      </c>
      <c r="P185" s="115"/>
    </row>
    <row r="186" spans="1:16" ht="48.75" hidden="1" customHeight="1" x14ac:dyDescent="0.25">
      <c r="A186" s="33">
        <v>3320</v>
      </c>
      <c r="B186" s="52" t="s">
        <v>166</v>
      </c>
      <c r="C186" s="53">
        <f t="shared" si="211"/>
        <v>0</v>
      </c>
      <c r="D186" s="213"/>
      <c r="E186" s="508"/>
      <c r="F186" s="509">
        <f t="shared" si="262"/>
        <v>0</v>
      </c>
      <c r="G186" s="213"/>
      <c r="H186" s="245"/>
      <c r="I186" s="119">
        <f t="shared" si="263"/>
        <v>0</v>
      </c>
      <c r="J186" s="245"/>
      <c r="K186" s="55"/>
      <c r="L186" s="119">
        <f t="shared" si="264"/>
        <v>0</v>
      </c>
      <c r="M186" s="291"/>
      <c r="N186" s="55"/>
      <c r="O186" s="119">
        <f t="shared" si="265"/>
        <v>0</v>
      </c>
      <c r="P186" s="109"/>
    </row>
    <row r="187" spans="1:16" hidden="1" x14ac:dyDescent="0.25">
      <c r="A187" s="132">
        <v>4000</v>
      </c>
      <c r="B187" s="100" t="s">
        <v>167</v>
      </c>
      <c r="C187" s="101">
        <f t="shared" si="211"/>
        <v>0</v>
      </c>
      <c r="D187" s="211">
        <f>SUM(D188,D191)</f>
        <v>0</v>
      </c>
      <c r="E187" s="503">
        <f t="shared" ref="E187:F187" si="266">SUM(E188,E191)</f>
        <v>0</v>
      </c>
      <c r="F187" s="504">
        <f t="shared" si="266"/>
        <v>0</v>
      </c>
      <c r="G187" s="211">
        <f>SUM(G188,G191)</f>
        <v>0</v>
      </c>
      <c r="H187" s="244">
        <f t="shared" ref="H187" si="267">SUM(H188,H191)</f>
        <v>0</v>
      </c>
      <c r="I187" s="103">
        <f t="shared" ref="I187" si="268">SUM(I188,I191)</f>
        <v>0</v>
      </c>
      <c r="J187" s="244">
        <f>SUM(J188,J191)</f>
        <v>0</v>
      </c>
      <c r="K187" s="102">
        <f t="shared" ref="K187:L187" si="269">SUM(K188,K191)</f>
        <v>0</v>
      </c>
      <c r="L187" s="103">
        <f t="shared" si="269"/>
        <v>0</v>
      </c>
      <c r="M187" s="101">
        <f>SUM(M188,M191)</f>
        <v>0</v>
      </c>
      <c r="N187" s="102">
        <f t="shared" ref="N187:O187" si="270">SUM(N188,N191)</f>
        <v>0</v>
      </c>
      <c r="O187" s="103">
        <f t="shared" si="270"/>
        <v>0</v>
      </c>
      <c r="P187" s="314"/>
    </row>
    <row r="188" spans="1:16" ht="24" hidden="1" x14ac:dyDescent="0.25">
      <c r="A188" s="133">
        <v>4200</v>
      </c>
      <c r="B188" s="104" t="s">
        <v>168</v>
      </c>
      <c r="C188" s="47">
        <f t="shared" si="211"/>
        <v>0</v>
      </c>
      <c r="D188" s="212">
        <f>SUM(D189,D190)</f>
        <v>0</v>
      </c>
      <c r="E188" s="505">
        <f t="shared" ref="E188:F188" si="271">SUM(E189,E190)</f>
        <v>0</v>
      </c>
      <c r="F188" s="472">
        <f t="shared" si="271"/>
        <v>0</v>
      </c>
      <c r="G188" s="212">
        <f>SUM(G189,G190)</f>
        <v>0</v>
      </c>
      <c r="H188" s="105">
        <f t="shared" ref="H188" si="272">SUM(H189,H190)</f>
        <v>0</v>
      </c>
      <c r="I188" s="116">
        <f t="shared" ref="I188" si="273">SUM(I189,I190)</f>
        <v>0</v>
      </c>
      <c r="J188" s="105">
        <f>SUM(J189,J190)</f>
        <v>0</v>
      </c>
      <c r="K188" s="50">
        <f t="shared" ref="K188:L188" si="274">SUM(K189,K190)</f>
        <v>0</v>
      </c>
      <c r="L188" s="116">
        <f t="shared" si="274"/>
        <v>0</v>
      </c>
      <c r="M188" s="47">
        <f>SUM(M189,M190)</f>
        <v>0</v>
      </c>
      <c r="N188" s="50">
        <f t="shared" ref="N188:O188" si="275">SUM(N189,N190)</f>
        <v>0</v>
      </c>
      <c r="O188" s="116">
        <f t="shared" si="275"/>
        <v>0</v>
      </c>
      <c r="P188" s="122"/>
    </row>
    <row r="189" spans="1:16" ht="36" hidden="1" x14ac:dyDescent="0.25">
      <c r="A189" s="532">
        <v>4240</v>
      </c>
      <c r="B189" s="52" t="s">
        <v>169</v>
      </c>
      <c r="C189" s="53">
        <f t="shared" si="211"/>
        <v>0</v>
      </c>
      <c r="D189" s="213"/>
      <c r="E189" s="508"/>
      <c r="F189" s="509">
        <f t="shared" ref="F189:F190" si="276">D189+E189</f>
        <v>0</v>
      </c>
      <c r="G189" s="213"/>
      <c r="H189" s="245"/>
      <c r="I189" s="119">
        <f t="shared" ref="I189:I190" si="277">G189+H189</f>
        <v>0</v>
      </c>
      <c r="J189" s="245"/>
      <c r="K189" s="55"/>
      <c r="L189" s="119">
        <f t="shared" ref="L189:L190" si="278">J189+K189</f>
        <v>0</v>
      </c>
      <c r="M189" s="291"/>
      <c r="N189" s="55"/>
      <c r="O189" s="119">
        <f t="shared" ref="O189:O190" si="279">M189+N189</f>
        <v>0</v>
      </c>
      <c r="P189" s="109"/>
    </row>
    <row r="190" spans="1:16" ht="24" hidden="1" x14ac:dyDescent="0.25">
      <c r="A190" s="111">
        <v>4250</v>
      </c>
      <c r="B190" s="57" t="s">
        <v>170</v>
      </c>
      <c r="C190" s="58">
        <f t="shared" si="211"/>
        <v>0</v>
      </c>
      <c r="D190" s="214"/>
      <c r="E190" s="510"/>
      <c r="F190" s="468">
        <f t="shared" si="276"/>
        <v>0</v>
      </c>
      <c r="G190" s="214"/>
      <c r="H190" s="246"/>
      <c r="I190" s="113">
        <f t="shared" si="277"/>
        <v>0</v>
      </c>
      <c r="J190" s="246"/>
      <c r="K190" s="60"/>
      <c r="L190" s="113">
        <f t="shared" si="278"/>
        <v>0</v>
      </c>
      <c r="M190" s="292"/>
      <c r="N190" s="60"/>
      <c r="O190" s="113">
        <f t="shared" si="279"/>
        <v>0</v>
      </c>
      <c r="P190" s="110"/>
    </row>
    <row r="191" spans="1:16" hidden="1" x14ac:dyDescent="0.25">
      <c r="A191" s="46">
        <v>4300</v>
      </c>
      <c r="B191" s="104" t="s">
        <v>171</v>
      </c>
      <c r="C191" s="47">
        <f t="shared" si="211"/>
        <v>0</v>
      </c>
      <c r="D191" s="212">
        <f>SUM(D192)</f>
        <v>0</v>
      </c>
      <c r="E191" s="505">
        <f t="shared" ref="E191:H191" si="280">SUM(E192)</f>
        <v>0</v>
      </c>
      <c r="F191" s="472">
        <f t="shared" si="280"/>
        <v>0</v>
      </c>
      <c r="G191" s="212">
        <f>SUM(G192)</f>
        <v>0</v>
      </c>
      <c r="H191" s="105">
        <f t="shared" si="280"/>
        <v>0</v>
      </c>
      <c r="I191" s="116">
        <f t="shared" ref="I191" si="281">SUM(I192)</f>
        <v>0</v>
      </c>
      <c r="J191" s="105">
        <f>SUM(J192)</f>
        <v>0</v>
      </c>
      <c r="K191" s="50">
        <f t="shared" ref="K191:L191" si="282">SUM(K192)</f>
        <v>0</v>
      </c>
      <c r="L191" s="116">
        <f t="shared" si="282"/>
        <v>0</v>
      </c>
      <c r="M191" s="47">
        <f>SUM(M192)</f>
        <v>0</v>
      </c>
      <c r="N191" s="50">
        <f t="shared" ref="N191:O191" si="283">SUM(N192)</f>
        <v>0</v>
      </c>
      <c r="O191" s="116">
        <f t="shared" si="283"/>
        <v>0</v>
      </c>
      <c r="P191" s="122"/>
    </row>
    <row r="192" spans="1:16" ht="24" hidden="1" x14ac:dyDescent="0.25">
      <c r="A192" s="532">
        <v>4310</v>
      </c>
      <c r="B192" s="52" t="s">
        <v>172</v>
      </c>
      <c r="C192" s="53">
        <f t="shared" si="211"/>
        <v>0</v>
      </c>
      <c r="D192" s="217">
        <f>SUM(D193:D193)</f>
        <v>0</v>
      </c>
      <c r="E192" s="514">
        <f t="shared" ref="E192:H192" si="284">SUM(E193:E193)</f>
        <v>0</v>
      </c>
      <c r="F192" s="509">
        <f t="shared" si="284"/>
        <v>0</v>
      </c>
      <c r="G192" s="217">
        <f>SUM(G193:G193)</f>
        <v>0</v>
      </c>
      <c r="H192" s="248">
        <f t="shared" si="284"/>
        <v>0</v>
      </c>
      <c r="I192" s="119">
        <f t="shared" ref="I192" si="285">SUM(I193:I193)</f>
        <v>0</v>
      </c>
      <c r="J192" s="248">
        <f>SUM(J193:J193)</f>
        <v>0</v>
      </c>
      <c r="K192" s="118">
        <f t="shared" ref="K192:L192" si="286">SUM(K193:K193)</f>
        <v>0</v>
      </c>
      <c r="L192" s="119">
        <f t="shared" si="286"/>
        <v>0</v>
      </c>
      <c r="M192" s="53">
        <f>SUM(M193:M193)</f>
        <v>0</v>
      </c>
      <c r="N192" s="118">
        <f t="shared" ref="N192:O192" si="287">SUM(N193:N193)</f>
        <v>0</v>
      </c>
      <c r="O192" s="119">
        <f t="shared" si="287"/>
        <v>0</v>
      </c>
      <c r="P192" s="109"/>
    </row>
    <row r="193" spans="1:16" ht="36" hidden="1" x14ac:dyDescent="0.25">
      <c r="A193" s="38">
        <v>4311</v>
      </c>
      <c r="B193" s="57" t="s">
        <v>173</v>
      </c>
      <c r="C193" s="58">
        <f t="shared" si="211"/>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hidden="1" x14ac:dyDescent="0.25">
      <c r="A194" s="134"/>
      <c r="B194" s="17" t="s">
        <v>174</v>
      </c>
      <c r="C194" s="97">
        <f t="shared" si="211"/>
        <v>0</v>
      </c>
      <c r="D194" s="210">
        <f>SUM(D195,D230,D269)</f>
        <v>0</v>
      </c>
      <c r="E194" s="501">
        <f t="shared" ref="E194:F194" si="288">SUM(E195,E230,E269)</f>
        <v>0</v>
      </c>
      <c r="F194" s="502">
        <f t="shared" si="288"/>
        <v>0</v>
      </c>
      <c r="G194" s="210">
        <f>SUM(G195,G230,G269)</f>
        <v>0</v>
      </c>
      <c r="H194" s="243">
        <f t="shared" ref="H194" si="289">SUM(H195,H230,H269)</f>
        <v>0</v>
      </c>
      <c r="I194" s="99">
        <f t="shared" ref="I194" si="290">SUM(I195,I230,I269)</f>
        <v>0</v>
      </c>
      <c r="J194" s="243">
        <f>SUM(J195,J230,J269)</f>
        <v>0</v>
      </c>
      <c r="K194" s="98">
        <f t="shared" ref="K194:L194" si="291">SUM(K195,K230,K269)</f>
        <v>0</v>
      </c>
      <c r="L194" s="99">
        <f t="shared" si="291"/>
        <v>0</v>
      </c>
      <c r="M194" s="296">
        <f>SUM(M195,M230,M269)</f>
        <v>0</v>
      </c>
      <c r="N194" s="273">
        <f t="shared" ref="N194:O194" si="292">SUM(N195,N230,N269)</f>
        <v>0</v>
      </c>
      <c r="O194" s="278">
        <f t="shared" si="292"/>
        <v>0</v>
      </c>
      <c r="P194" s="317"/>
    </row>
    <row r="195" spans="1:16" hidden="1" x14ac:dyDescent="0.25">
      <c r="A195" s="100">
        <v>5000</v>
      </c>
      <c r="B195" s="100" t="s">
        <v>175</v>
      </c>
      <c r="C195" s="101">
        <f t="shared" si="211"/>
        <v>0</v>
      </c>
      <c r="D195" s="211">
        <f>D196+D204</f>
        <v>0</v>
      </c>
      <c r="E195" s="503">
        <f t="shared" ref="E195:F195" si="293">E196+E204</f>
        <v>0</v>
      </c>
      <c r="F195" s="504">
        <f t="shared" si="293"/>
        <v>0</v>
      </c>
      <c r="G195" s="211">
        <f>G196+G204</f>
        <v>0</v>
      </c>
      <c r="H195" s="244">
        <f t="shared" ref="H195" si="294">H196+H204</f>
        <v>0</v>
      </c>
      <c r="I195" s="103">
        <f t="shared" ref="I195" si="295">I196+I204</f>
        <v>0</v>
      </c>
      <c r="J195" s="244">
        <f>J196+J204</f>
        <v>0</v>
      </c>
      <c r="K195" s="102">
        <f t="shared" ref="K195:L195" si="296">K196+K204</f>
        <v>0</v>
      </c>
      <c r="L195" s="103">
        <f t="shared" si="296"/>
        <v>0</v>
      </c>
      <c r="M195" s="101">
        <f>M196+M204</f>
        <v>0</v>
      </c>
      <c r="N195" s="102">
        <f t="shared" ref="N195:O195" si="297">N196+N204</f>
        <v>0</v>
      </c>
      <c r="O195" s="103">
        <f t="shared" si="297"/>
        <v>0</v>
      </c>
      <c r="P195" s="314"/>
    </row>
    <row r="196" spans="1:16" hidden="1" x14ac:dyDescent="0.25">
      <c r="A196" s="46">
        <v>5100</v>
      </c>
      <c r="B196" s="104" t="s">
        <v>176</v>
      </c>
      <c r="C196" s="47">
        <f t="shared" si="211"/>
        <v>0</v>
      </c>
      <c r="D196" s="212">
        <f>D197+D198+D201+D202+D203</f>
        <v>0</v>
      </c>
      <c r="E196" s="505">
        <f t="shared" ref="E196:F196" si="298">E197+E198+E201+E202+E203</f>
        <v>0</v>
      </c>
      <c r="F196" s="472">
        <f t="shared" si="298"/>
        <v>0</v>
      </c>
      <c r="G196" s="212">
        <f>G197+G198+G201+G202+G203</f>
        <v>0</v>
      </c>
      <c r="H196" s="105">
        <f t="shared" ref="H196" si="299">H197+H198+H201+H202+H203</f>
        <v>0</v>
      </c>
      <c r="I196" s="116">
        <f t="shared" ref="I196" si="300">I197+I198+I201+I202+I203</f>
        <v>0</v>
      </c>
      <c r="J196" s="105">
        <f>J197+J198+J201+J202+J203</f>
        <v>0</v>
      </c>
      <c r="K196" s="50">
        <f t="shared" ref="K196:L196" si="301">K197+K198+K201+K202+K203</f>
        <v>0</v>
      </c>
      <c r="L196" s="116">
        <f t="shared" si="301"/>
        <v>0</v>
      </c>
      <c r="M196" s="47">
        <f>M197+M198+M201+M202+M203</f>
        <v>0</v>
      </c>
      <c r="N196" s="50">
        <f t="shared" ref="N196:O196" si="302">N197+N198+N201+N202+N203</f>
        <v>0</v>
      </c>
      <c r="O196" s="116">
        <f t="shared" si="302"/>
        <v>0</v>
      </c>
      <c r="P196" s="122"/>
    </row>
    <row r="197" spans="1:16" hidden="1" x14ac:dyDescent="0.25">
      <c r="A197" s="532">
        <v>5110</v>
      </c>
      <c r="B197" s="52" t="s">
        <v>177</v>
      </c>
      <c r="C197" s="53">
        <f t="shared" si="211"/>
        <v>0</v>
      </c>
      <c r="D197" s="213"/>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211"/>
        <v>0</v>
      </c>
      <c r="D198" s="215">
        <f>D199+D200</f>
        <v>0</v>
      </c>
      <c r="E198" s="511">
        <f t="shared" ref="E198:F198" si="303">E199+E200</f>
        <v>0</v>
      </c>
      <c r="F198" s="468">
        <f t="shared" si="303"/>
        <v>0</v>
      </c>
      <c r="G198" s="215">
        <f>G199+G200</f>
        <v>0</v>
      </c>
      <c r="H198" s="120">
        <f t="shared" ref="H198" si="304">H199+H200</f>
        <v>0</v>
      </c>
      <c r="I198" s="113">
        <f t="shared" ref="I198" si="305">I199+I200</f>
        <v>0</v>
      </c>
      <c r="J198" s="120">
        <f>J199+J200</f>
        <v>0</v>
      </c>
      <c r="K198" s="112">
        <f t="shared" ref="K198:L198" si="306">K199+K200</f>
        <v>0</v>
      </c>
      <c r="L198" s="113">
        <f t="shared" si="306"/>
        <v>0</v>
      </c>
      <c r="M198" s="58">
        <f>M199+M200</f>
        <v>0</v>
      </c>
      <c r="N198" s="112">
        <f t="shared" ref="N198:O198" si="307">N199+N200</f>
        <v>0</v>
      </c>
      <c r="O198" s="113">
        <f t="shared" si="307"/>
        <v>0</v>
      </c>
      <c r="P198" s="110"/>
    </row>
    <row r="199" spans="1:16" hidden="1" x14ac:dyDescent="0.25">
      <c r="A199" s="38">
        <v>5121</v>
      </c>
      <c r="B199" s="57" t="s">
        <v>179</v>
      </c>
      <c r="C199" s="58">
        <f t="shared" si="211"/>
        <v>0</v>
      </c>
      <c r="D199" s="214"/>
      <c r="E199" s="510"/>
      <c r="F199" s="468">
        <f t="shared" ref="F199:F203" si="308">D199+E199</f>
        <v>0</v>
      </c>
      <c r="G199" s="214"/>
      <c r="H199" s="246"/>
      <c r="I199" s="113">
        <f t="shared" ref="I199:I203" si="309">G199+H199</f>
        <v>0</v>
      </c>
      <c r="J199" s="246"/>
      <c r="K199" s="60"/>
      <c r="L199" s="113">
        <f t="shared" ref="L199:L203" si="310">J199+K199</f>
        <v>0</v>
      </c>
      <c r="M199" s="292"/>
      <c r="N199" s="60"/>
      <c r="O199" s="113">
        <f t="shared" ref="O199:O203" si="311">M199+N199</f>
        <v>0</v>
      </c>
      <c r="P199" s="110"/>
    </row>
    <row r="200" spans="1:16" ht="24" hidden="1" x14ac:dyDescent="0.25">
      <c r="A200" s="38">
        <v>5129</v>
      </c>
      <c r="B200" s="57" t="s">
        <v>180</v>
      </c>
      <c r="C200" s="58">
        <f t="shared" si="211"/>
        <v>0</v>
      </c>
      <c r="D200" s="214"/>
      <c r="E200" s="510"/>
      <c r="F200" s="468">
        <f t="shared" si="308"/>
        <v>0</v>
      </c>
      <c r="G200" s="214"/>
      <c r="H200" s="246"/>
      <c r="I200" s="113">
        <f t="shared" si="309"/>
        <v>0</v>
      </c>
      <c r="J200" s="246"/>
      <c r="K200" s="60"/>
      <c r="L200" s="113">
        <f t="shared" si="310"/>
        <v>0</v>
      </c>
      <c r="M200" s="292"/>
      <c r="N200" s="60"/>
      <c r="O200" s="113">
        <f t="shared" si="311"/>
        <v>0</v>
      </c>
      <c r="P200" s="110"/>
    </row>
    <row r="201" spans="1:16" hidden="1" x14ac:dyDescent="0.25">
      <c r="A201" s="111">
        <v>5130</v>
      </c>
      <c r="B201" s="57" t="s">
        <v>181</v>
      </c>
      <c r="C201" s="58">
        <f t="shared" si="211"/>
        <v>0</v>
      </c>
      <c r="D201" s="214"/>
      <c r="E201" s="510"/>
      <c r="F201" s="468">
        <f t="shared" si="308"/>
        <v>0</v>
      </c>
      <c r="G201" s="214"/>
      <c r="H201" s="246"/>
      <c r="I201" s="113">
        <f t="shared" si="309"/>
        <v>0</v>
      </c>
      <c r="J201" s="246"/>
      <c r="K201" s="60"/>
      <c r="L201" s="113">
        <f t="shared" si="310"/>
        <v>0</v>
      </c>
      <c r="M201" s="292"/>
      <c r="N201" s="60"/>
      <c r="O201" s="113">
        <f t="shared" si="311"/>
        <v>0</v>
      </c>
      <c r="P201" s="110"/>
    </row>
    <row r="202" spans="1:16" hidden="1" x14ac:dyDescent="0.25">
      <c r="A202" s="111">
        <v>5140</v>
      </c>
      <c r="B202" s="57" t="s">
        <v>182</v>
      </c>
      <c r="C202" s="58">
        <f t="shared" si="211"/>
        <v>0</v>
      </c>
      <c r="D202" s="214"/>
      <c r="E202" s="510"/>
      <c r="F202" s="468">
        <f t="shared" si="308"/>
        <v>0</v>
      </c>
      <c r="G202" s="214"/>
      <c r="H202" s="246"/>
      <c r="I202" s="113">
        <f t="shared" si="309"/>
        <v>0</v>
      </c>
      <c r="J202" s="246"/>
      <c r="K202" s="60"/>
      <c r="L202" s="113">
        <f t="shared" si="310"/>
        <v>0</v>
      </c>
      <c r="M202" s="292"/>
      <c r="N202" s="60"/>
      <c r="O202" s="113">
        <f t="shared" si="311"/>
        <v>0</v>
      </c>
      <c r="P202" s="110"/>
    </row>
    <row r="203" spans="1:16" ht="24" hidden="1" x14ac:dyDescent="0.25">
      <c r="A203" s="111">
        <v>5170</v>
      </c>
      <c r="B203" s="57" t="s">
        <v>183</v>
      </c>
      <c r="C203" s="58">
        <f t="shared" si="211"/>
        <v>0</v>
      </c>
      <c r="D203" s="214"/>
      <c r="E203" s="510"/>
      <c r="F203" s="468">
        <f t="shared" si="308"/>
        <v>0</v>
      </c>
      <c r="G203" s="214"/>
      <c r="H203" s="246"/>
      <c r="I203" s="113">
        <f t="shared" si="309"/>
        <v>0</v>
      </c>
      <c r="J203" s="246"/>
      <c r="K203" s="60"/>
      <c r="L203" s="113">
        <f t="shared" si="310"/>
        <v>0</v>
      </c>
      <c r="M203" s="292"/>
      <c r="N203" s="60"/>
      <c r="O203" s="113">
        <f t="shared" si="311"/>
        <v>0</v>
      </c>
      <c r="P203" s="110"/>
    </row>
    <row r="204" spans="1:16" hidden="1" x14ac:dyDescent="0.25">
      <c r="A204" s="46">
        <v>5200</v>
      </c>
      <c r="B204" s="104" t="s">
        <v>184</v>
      </c>
      <c r="C204" s="47">
        <f t="shared" si="211"/>
        <v>0</v>
      </c>
      <c r="D204" s="212">
        <f>D205+D215+D216+D225+D226+D227+D229</f>
        <v>0</v>
      </c>
      <c r="E204" s="505">
        <f t="shared" ref="E204:F204" si="312">E205+E215+E216+E225+E226+E227+E229</f>
        <v>0</v>
      </c>
      <c r="F204" s="472">
        <f t="shared" si="312"/>
        <v>0</v>
      </c>
      <c r="G204" s="212">
        <f>G205+G215+G216+G225+G226+G227+G229</f>
        <v>0</v>
      </c>
      <c r="H204" s="105">
        <f t="shared" ref="H204" si="313">H205+H215+H216+H225+H226+H227+H229</f>
        <v>0</v>
      </c>
      <c r="I204" s="116">
        <f t="shared" ref="I204" si="314">I205+I215+I216+I225+I226+I227+I229</f>
        <v>0</v>
      </c>
      <c r="J204" s="105">
        <f>J205+J215+J216+J225+J226+J227+J229</f>
        <v>0</v>
      </c>
      <c r="K204" s="50">
        <f t="shared" ref="K204:L204" si="315">K205+K215+K216+K225+K226+K227+K229</f>
        <v>0</v>
      </c>
      <c r="L204" s="116">
        <f t="shared" si="315"/>
        <v>0</v>
      </c>
      <c r="M204" s="47">
        <f>M205+M215+M216+M225+M226+M227+M229</f>
        <v>0</v>
      </c>
      <c r="N204" s="50">
        <f t="shared" ref="N204:O204" si="316">N205+N215+N216+N225+N226+N227+N229</f>
        <v>0</v>
      </c>
      <c r="O204" s="116">
        <f t="shared" si="316"/>
        <v>0</v>
      </c>
      <c r="P204" s="122"/>
    </row>
    <row r="205" spans="1:16" hidden="1" x14ac:dyDescent="0.25">
      <c r="A205" s="106">
        <v>5210</v>
      </c>
      <c r="B205" s="77" t="s">
        <v>185</v>
      </c>
      <c r="C205" s="83">
        <f t="shared" si="211"/>
        <v>0</v>
      </c>
      <c r="D205" s="131">
        <f>SUM(D206:D214)</f>
        <v>0</v>
      </c>
      <c r="E205" s="506">
        <f t="shared" ref="E205:F205" si="317">SUM(E206:E214)</f>
        <v>0</v>
      </c>
      <c r="F205" s="507">
        <f t="shared" si="317"/>
        <v>0</v>
      </c>
      <c r="G205" s="131">
        <f>SUM(G206:G214)</f>
        <v>0</v>
      </c>
      <c r="H205" s="190">
        <f t="shared" ref="H205" si="318">SUM(H206:H214)</f>
        <v>0</v>
      </c>
      <c r="I205" s="108">
        <f t="shared" ref="I205" si="319">SUM(I206:I214)</f>
        <v>0</v>
      </c>
      <c r="J205" s="190">
        <f>SUM(J206:J214)</f>
        <v>0</v>
      </c>
      <c r="K205" s="107">
        <f t="shared" ref="K205:L205" si="320">SUM(K206:K214)</f>
        <v>0</v>
      </c>
      <c r="L205" s="108">
        <f t="shared" si="320"/>
        <v>0</v>
      </c>
      <c r="M205" s="83">
        <f>SUM(M206:M214)</f>
        <v>0</v>
      </c>
      <c r="N205" s="107">
        <f t="shared" ref="N205:O205" si="321">SUM(N206:N214)</f>
        <v>0</v>
      </c>
      <c r="O205" s="108">
        <f t="shared" si="321"/>
        <v>0</v>
      </c>
      <c r="P205" s="115"/>
    </row>
    <row r="206" spans="1:16" hidden="1" x14ac:dyDescent="0.25">
      <c r="A206" s="33">
        <v>5211</v>
      </c>
      <c r="B206" s="52" t="s">
        <v>186</v>
      </c>
      <c r="C206" s="53">
        <f t="shared" si="211"/>
        <v>0</v>
      </c>
      <c r="D206" s="213"/>
      <c r="E206" s="508"/>
      <c r="F206" s="509">
        <f t="shared" ref="F206:F215" si="322">D206+E206</f>
        <v>0</v>
      </c>
      <c r="G206" s="213"/>
      <c r="H206" s="245"/>
      <c r="I206" s="119">
        <f t="shared" ref="I206:I215" si="323">G206+H206</f>
        <v>0</v>
      </c>
      <c r="J206" s="245"/>
      <c r="K206" s="55"/>
      <c r="L206" s="119">
        <f t="shared" ref="L206:L215" si="324">J206+K206</f>
        <v>0</v>
      </c>
      <c r="M206" s="291"/>
      <c r="N206" s="55"/>
      <c r="O206" s="119">
        <f t="shared" ref="O206:O215" si="325">M206+N206</f>
        <v>0</v>
      </c>
      <c r="P206" s="109"/>
    </row>
    <row r="207" spans="1:16" hidden="1" x14ac:dyDescent="0.25">
      <c r="A207" s="38">
        <v>5212</v>
      </c>
      <c r="B207" s="57" t="s">
        <v>187</v>
      </c>
      <c r="C207" s="58">
        <f t="shared" si="211"/>
        <v>0</v>
      </c>
      <c r="D207" s="214"/>
      <c r="E207" s="510"/>
      <c r="F207" s="468">
        <f t="shared" si="322"/>
        <v>0</v>
      </c>
      <c r="G207" s="214"/>
      <c r="H207" s="246"/>
      <c r="I207" s="113">
        <f t="shared" si="323"/>
        <v>0</v>
      </c>
      <c r="J207" s="246"/>
      <c r="K207" s="60"/>
      <c r="L207" s="113">
        <f t="shared" si="324"/>
        <v>0</v>
      </c>
      <c r="M207" s="292"/>
      <c r="N207" s="60"/>
      <c r="O207" s="113">
        <f t="shared" si="325"/>
        <v>0</v>
      </c>
      <c r="P207" s="110"/>
    </row>
    <row r="208" spans="1:16" hidden="1" x14ac:dyDescent="0.25">
      <c r="A208" s="38">
        <v>5213</v>
      </c>
      <c r="B208" s="57" t="s">
        <v>188</v>
      </c>
      <c r="C208" s="58">
        <f t="shared" si="211"/>
        <v>0</v>
      </c>
      <c r="D208" s="214"/>
      <c r="E208" s="510"/>
      <c r="F208" s="468">
        <f t="shared" si="322"/>
        <v>0</v>
      </c>
      <c r="G208" s="214"/>
      <c r="H208" s="246"/>
      <c r="I208" s="113">
        <f t="shared" si="323"/>
        <v>0</v>
      </c>
      <c r="J208" s="246"/>
      <c r="K208" s="60"/>
      <c r="L208" s="113">
        <f t="shared" si="324"/>
        <v>0</v>
      </c>
      <c r="M208" s="292"/>
      <c r="N208" s="60"/>
      <c r="O208" s="113">
        <f t="shared" si="325"/>
        <v>0</v>
      </c>
      <c r="P208" s="110"/>
    </row>
    <row r="209" spans="1:16" hidden="1" x14ac:dyDescent="0.25">
      <c r="A209" s="38">
        <v>5214</v>
      </c>
      <c r="B209" s="57" t="s">
        <v>189</v>
      </c>
      <c r="C209" s="58">
        <f t="shared" si="211"/>
        <v>0</v>
      </c>
      <c r="D209" s="214"/>
      <c r="E209" s="510"/>
      <c r="F209" s="468">
        <f t="shared" si="322"/>
        <v>0</v>
      </c>
      <c r="G209" s="214"/>
      <c r="H209" s="246"/>
      <c r="I209" s="113">
        <f t="shared" si="323"/>
        <v>0</v>
      </c>
      <c r="J209" s="246"/>
      <c r="K209" s="60"/>
      <c r="L209" s="113">
        <f t="shared" si="324"/>
        <v>0</v>
      </c>
      <c r="M209" s="292"/>
      <c r="N209" s="60"/>
      <c r="O209" s="113">
        <f t="shared" si="325"/>
        <v>0</v>
      </c>
      <c r="P209" s="110"/>
    </row>
    <row r="210" spans="1:16" hidden="1" x14ac:dyDescent="0.25">
      <c r="A210" s="38">
        <v>5215</v>
      </c>
      <c r="B210" s="57" t="s">
        <v>190</v>
      </c>
      <c r="C210" s="58">
        <f t="shared" si="211"/>
        <v>0</v>
      </c>
      <c r="D210" s="214"/>
      <c r="E210" s="510"/>
      <c r="F210" s="468">
        <f t="shared" si="322"/>
        <v>0</v>
      </c>
      <c r="G210" s="214"/>
      <c r="H210" s="246"/>
      <c r="I210" s="113">
        <f t="shared" si="323"/>
        <v>0</v>
      </c>
      <c r="J210" s="246"/>
      <c r="K210" s="60"/>
      <c r="L210" s="113">
        <f t="shared" si="324"/>
        <v>0</v>
      </c>
      <c r="M210" s="292"/>
      <c r="N210" s="60"/>
      <c r="O210" s="113">
        <f t="shared" si="325"/>
        <v>0</v>
      </c>
      <c r="P210" s="110"/>
    </row>
    <row r="211" spans="1:16" ht="14.25" hidden="1" customHeight="1" x14ac:dyDescent="0.25">
      <c r="A211" s="38">
        <v>5216</v>
      </c>
      <c r="B211" s="57" t="s">
        <v>191</v>
      </c>
      <c r="C211" s="58">
        <f t="shared" si="211"/>
        <v>0</v>
      </c>
      <c r="D211" s="214"/>
      <c r="E211" s="510"/>
      <c r="F211" s="468">
        <f t="shared" si="322"/>
        <v>0</v>
      </c>
      <c r="G211" s="214"/>
      <c r="H211" s="246"/>
      <c r="I211" s="113">
        <f t="shared" si="323"/>
        <v>0</v>
      </c>
      <c r="J211" s="246"/>
      <c r="K211" s="60"/>
      <c r="L211" s="113">
        <f t="shared" si="324"/>
        <v>0</v>
      </c>
      <c r="M211" s="292"/>
      <c r="N211" s="60"/>
      <c r="O211" s="113">
        <f t="shared" si="325"/>
        <v>0</v>
      </c>
      <c r="P211" s="110"/>
    </row>
    <row r="212" spans="1:16" hidden="1" x14ac:dyDescent="0.25">
      <c r="A212" s="38">
        <v>5217</v>
      </c>
      <c r="B212" s="57" t="s">
        <v>192</v>
      </c>
      <c r="C212" s="58">
        <f t="shared" si="211"/>
        <v>0</v>
      </c>
      <c r="D212" s="214"/>
      <c r="E212" s="510"/>
      <c r="F212" s="468">
        <f t="shared" si="322"/>
        <v>0</v>
      </c>
      <c r="G212" s="214"/>
      <c r="H212" s="246"/>
      <c r="I212" s="113">
        <f t="shared" si="323"/>
        <v>0</v>
      </c>
      <c r="J212" s="246"/>
      <c r="K212" s="60"/>
      <c r="L212" s="113">
        <f t="shared" si="324"/>
        <v>0</v>
      </c>
      <c r="M212" s="292"/>
      <c r="N212" s="60"/>
      <c r="O212" s="113">
        <f t="shared" si="325"/>
        <v>0</v>
      </c>
      <c r="P212" s="110"/>
    </row>
    <row r="213" spans="1:16" hidden="1" x14ac:dyDescent="0.25">
      <c r="A213" s="38">
        <v>5218</v>
      </c>
      <c r="B213" s="57" t="s">
        <v>193</v>
      </c>
      <c r="C213" s="58">
        <f t="shared" ref="C213:C276" si="326">F213+I213+L213+O213</f>
        <v>0</v>
      </c>
      <c r="D213" s="214"/>
      <c r="E213" s="510"/>
      <c r="F213" s="468">
        <f t="shared" si="322"/>
        <v>0</v>
      </c>
      <c r="G213" s="214"/>
      <c r="H213" s="246"/>
      <c r="I213" s="113">
        <f t="shared" si="323"/>
        <v>0</v>
      </c>
      <c r="J213" s="246"/>
      <c r="K213" s="60"/>
      <c r="L213" s="113">
        <f t="shared" si="324"/>
        <v>0</v>
      </c>
      <c r="M213" s="292"/>
      <c r="N213" s="60"/>
      <c r="O213" s="113">
        <f t="shared" si="325"/>
        <v>0</v>
      </c>
      <c r="P213" s="110"/>
    </row>
    <row r="214" spans="1:16" hidden="1" x14ac:dyDescent="0.25">
      <c r="A214" s="38">
        <v>5219</v>
      </c>
      <c r="B214" s="57" t="s">
        <v>194</v>
      </c>
      <c r="C214" s="58">
        <f t="shared" si="326"/>
        <v>0</v>
      </c>
      <c r="D214" s="214"/>
      <c r="E214" s="510"/>
      <c r="F214" s="468">
        <f t="shared" si="322"/>
        <v>0</v>
      </c>
      <c r="G214" s="214"/>
      <c r="H214" s="246"/>
      <c r="I214" s="113">
        <f t="shared" si="323"/>
        <v>0</v>
      </c>
      <c r="J214" s="246"/>
      <c r="K214" s="60"/>
      <c r="L214" s="113">
        <f t="shared" si="324"/>
        <v>0</v>
      </c>
      <c r="M214" s="292"/>
      <c r="N214" s="60"/>
      <c r="O214" s="113">
        <f t="shared" si="325"/>
        <v>0</v>
      </c>
      <c r="P214" s="110"/>
    </row>
    <row r="215" spans="1:16" ht="13.5" hidden="1" customHeight="1" x14ac:dyDescent="0.25">
      <c r="A215" s="111">
        <v>5220</v>
      </c>
      <c r="B215" s="57" t="s">
        <v>195</v>
      </c>
      <c r="C215" s="58">
        <f t="shared" si="326"/>
        <v>0</v>
      </c>
      <c r="D215" s="214"/>
      <c r="E215" s="510"/>
      <c r="F215" s="468">
        <f t="shared" si="322"/>
        <v>0</v>
      </c>
      <c r="G215" s="214"/>
      <c r="H215" s="246"/>
      <c r="I215" s="113">
        <f t="shared" si="323"/>
        <v>0</v>
      </c>
      <c r="J215" s="246"/>
      <c r="K215" s="60"/>
      <c r="L215" s="113">
        <f t="shared" si="324"/>
        <v>0</v>
      </c>
      <c r="M215" s="292"/>
      <c r="N215" s="60"/>
      <c r="O215" s="113">
        <f t="shared" si="325"/>
        <v>0</v>
      </c>
      <c r="P215" s="110"/>
    </row>
    <row r="216" spans="1:16" hidden="1" x14ac:dyDescent="0.25">
      <c r="A216" s="111">
        <v>5230</v>
      </c>
      <c r="B216" s="57" t="s">
        <v>196</v>
      </c>
      <c r="C216" s="58">
        <f t="shared" si="326"/>
        <v>0</v>
      </c>
      <c r="D216" s="215">
        <f>SUM(D217:D224)</f>
        <v>0</v>
      </c>
      <c r="E216" s="511">
        <f t="shared" ref="E216:F216" si="327">SUM(E217:E224)</f>
        <v>0</v>
      </c>
      <c r="F216" s="468">
        <f t="shared" si="327"/>
        <v>0</v>
      </c>
      <c r="G216" s="215">
        <f>SUM(G217:G224)</f>
        <v>0</v>
      </c>
      <c r="H216" s="120">
        <f t="shared" ref="H216" si="328">SUM(H217:H224)</f>
        <v>0</v>
      </c>
      <c r="I216" s="113">
        <f t="shared" ref="I216" si="329">SUM(I217:I224)</f>
        <v>0</v>
      </c>
      <c r="J216" s="120">
        <f>SUM(J217:J224)</f>
        <v>0</v>
      </c>
      <c r="K216" s="112">
        <f t="shared" ref="K216:L216" si="330">SUM(K217:K224)</f>
        <v>0</v>
      </c>
      <c r="L216" s="113">
        <f t="shared" si="330"/>
        <v>0</v>
      </c>
      <c r="M216" s="58">
        <f>SUM(M217:M224)</f>
        <v>0</v>
      </c>
      <c r="N216" s="112">
        <f t="shared" ref="N216:O216" si="331">SUM(N217:N224)</f>
        <v>0</v>
      </c>
      <c r="O216" s="113">
        <f t="shared" si="331"/>
        <v>0</v>
      </c>
      <c r="P216" s="110"/>
    </row>
    <row r="217" spans="1:16" hidden="1" x14ac:dyDescent="0.25">
      <c r="A217" s="38">
        <v>5231</v>
      </c>
      <c r="B217" s="57" t="s">
        <v>197</v>
      </c>
      <c r="C217" s="58">
        <f t="shared" si="326"/>
        <v>0</v>
      </c>
      <c r="D217" s="214"/>
      <c r="E217" s="510"/>
      <c r="F217" s="468">
        <f t="shared" ref="F217:F226" si="332">D217+E217</f>
        <v>0</v>
      </c>
      <c r="G217" s="214"/>
      <c r="H217" s="246"/>
      <c r="I217" s="113">
        <f t="shared" ref="I217:I226" si="333">G217+H217</f>
        <v>0</v>
      </c>
      <c r="J217" s="246"/>
      <c r="K217" s="60"/>
      <c r="L217" s="113">
        <f t="shared" ref="L217:L226" si="334">J217+K217</f>
        <v>0</v>
      </c>
      <c r="M217" s="292"/>
      <c r="N217" s="60"/>
      <c r="O217" s="113">
        <f t="shared" ref="O217:O226" si="335">M217+N217</f>
        <v>0</v>
      </c>
      <c r="P217" s="110"/>
    </row>
    <row r="218" spans="1:16" hidden="1" x14ac:dyDescent="0.25">
      <c r="A218" s="38">
        <v>5232</v>
      </c>
      <c r="B218" s="57" t="s">
        <v>198</v>
      </c>
      <c r="C218" s="58">
        <f t="shared" si="326"/>
        <v>0</v>
      </c>
      <c r="D218" s="214"/>
      <c r="E218" s="510"/>
      <c r="F218" s="468">
        <f t="shared" si="332"/>
        <v>0</v>
      </c>
      <c r="G218" s="214"/>
      <c r="H218" s="246"/>
      <c r="I218" s="113">
        <f t="shared" si="333"/>
        <v>0</v>
      </c>
      <c r="J218" s="246"/>
      <c r="K218" s="60"/>
      <c r="L218" s="113">
        <f t="shared" si="334"/>
        <v>0</v>
      </c>
      <c r="M218" s="292"/>
      <c r="N218" s="60"/>
      <c r="O218" s="113">
        <f t="shared" si="335"/>
        <v>0</v>
      </c>
      <c r="P218" s="110"/>
    </row>
    <row r="219" spans="1:16" hidden="1" x14ac:dyDescent="0.25">
      <c r="A219" s="38">
        <v>5233</v>
      </c>
      <c r="B219" s="57" t="s">
        <v>199</v>
      </c>
      <c r="C219" s="58">
        <f t="shared" si="326"/>
        <v>0</v>
      </c>
      <c r="D219" s="214"/>
      <c r="E219" s="510"/>
      <c r="F219" s="468">
        <f t="shared" si="332"/>
        <v>0</v>
      </c>
      <c r="G219" s="214"/>
      <c r="H219" s="246"/>
      <c r="I219" s="113">
        <f t="shared" si="333"/>
        <v>0</v>
      </c>
      <c r="J219" s="246"/>
      <c r="K219" s="60"/>
      <c r="L219" s="113">
        <f t="shared" si="334"/>
        <v>0</v>
      </c>
      <c r="M219" s="292"/>
      <c r="N219" s="60"/>
      <c r="O219" s="113">
        <f t="shared" si="335"/>
        <v>0</v>
      </c>
      <c r="P219" s="110"/>
    </row>
    <row r="220" spans="1:16" ht="24" hidden="1" x14ac:dyDescent="0.25">
      <c r="A220" s="38">
        <v>5234</v>
      </c>
      <c r="B220" s="57" t="s">
        <v>200</v>
      </c>
      <c r="C220" s="58">
        <f t="shared" si="326"/>
        <v>0</v>
      </c>
      <c r="D220" s="214"/>
      <c r="E220" s="510"/>
      <c r="F220" s="468">
        <f t="shared" si="332"/>
        <v>0</v>
      </c>
      <c r="G220" s="214"/>
      <c r="H220" s="246"/>
      <c r="I220" s="113">
        <f t="shared" si="333"/>
        <v>0</v>
      </c>
      <c r="J220" s="246"/>
      <c r="K220" s="60"/>
      <c r="L220" s="113">
        <f t="shared" si="334"/>
        <v>0</v>
      </c>
      <c r="M220" s="292"/>
      <c r="N220" s="60"/>
      <c r="O220" s="113">
        <f t="shared" si="335"/>
        <v>0</v>
      </c>
      <c r="P220" s="110"/>
    </row>
    <row r="221" spans="1:16" ht="14.25" hidden="1" customHeight="1" x14ac:dyDescent="0.25">
      <c r="A221" s="38">
        <v>5236</v>
      </c>
      <c r="B221" s="57" t="s">
        <v>201</v>
      </c>
      <c r="C221" s="58">
        <f t="shared" si="326"/>
        <v>0</v>
      </c>
      <c r="D221" s="214"/>
      <c r="E221" s="510"/>
      <c r="F221" s="468">
        <f t="shared" si="332"/>
        <v>0</v>
      </c>
      <c r="G221" s="214"/>
      <c r="H221" s="246"/>
      <c r="I221" s="113">
        <f t="shared" si="333"/>
        <v>0</v>
      </c>
      <c r="J221" s="246"/>
      <c r="K221" s="60"/>
      <c r="L221" s="113">
        <f t="shared" si="334"/>
        <v>0</v>
      </c>
      <c r="M221" s="292"/>
      <c r="N221" s="60"/>
      <c r="O221" s="113">
        <f t="shared" si="335"/>
        <v>0</v>
      </c>
      <c r="P221" s="110"/>
    </row>
    <row r="222" spans="1:16" ht="14.25" hidden="1" customHeight="1" x14ac:dyDescent="0.25">
      <c r="A222" s="38">
        <v>5237</v>
      </c>
      <c r="B222" s="57" t="s">
        <v>202</v>
      </c>
      <c r="C222" s="58">
        <f t="shared" si="326"/>
        <v>0</v>
      </c>
      <c r="D222" s="214"/>
      <c r="E222" s="510"/>
      <c r="F222" s="468">
        <f t="shared" si="332"/>
        <v>0</v>
      </c>
      <c r="G222" s="214"/>
      <c r="H222" s="246"/>
      <c r="I222" s="113">
        <f t="shared" si="333"/>
        <v>0</v>
      </c>
      <c r="J222" s="246"/>
      <c r="K222" s="60"/>
      <c r="L222" s="113">
        <f t="shared" si="334"/>
        <v>0</v>
      </c>
      <c r="M222" s="292"/>
      <c r="N222" s="60"/>
      <c r="O222" s="113">
        <f t="shared" si="335"/>
        <v>0</v>
      </c>
      <c r="P222" s="110"/>
    </row>
    <row r="223" spans="1:16" ht="24" hidden="1" x14ac:dyDescent="0.25">
      <c r="A223" s="38">
        <v>5238</v>
      </c>
      <c r="B223" s="57" t="s">
        <v>203</v>
      </c>
      <c r="C223" s="58">
        <f t="shared" si="326"/>
        <v>0</v>
      </c>
      <c r="D223" s="214"/>
      <c r="E223" s="510"/>
      <c r="F223" s="468">
        <f t="shared" si="332"/>
        <v>0</v>
      </c>
      <c r="G223" s="214"/>
      <c r="H223" s="246"/>
      <c r="I223" s="113">
        <f t="shared" si="333"/>
        <v>0</v>
      </c>
      <c r="J223" s="246"/>
      <c r="K223" s="60"/>
      <c r="L223" s="113">
        <f t="shared" si="334"/>
        <v>0</v>
      </c>
      <c r="M223" s="292"/>
      <c r="N223" s="60"/>
      <c r="O223" s="113">
        <f t="shared" si="335"/>
        <v>0</v>
      </c>
      <c r="P223" s="110"/>
    </row>
    <row r="224" spans="1:16" ht="24" hidden="1" x14ac:dyDescent="0.25">
      <c r="A224" s="38">
        <v>5239</v>
      </c>
      <c r="B224" s="57" t="s">
        <v>204</v>
      </c>
      <c r="C224" s="58">
        <f t="shared" si="326"/>
        <v>0</v>
      </c>
      <c r="D224" s="214"/>
      <c r="E224" s="510"/>
      <c r="F224" s="468">
        <f t="shared" si="332"/>
        <v>0</v>
      </c>
      <c r="G224" s="214"/>
      <c r="H224" s="246"/>
      <c r="I224" s="113">
        <f t="shared" si="333"/>
        <v>0</v>
      </c>
      <c r="J224" s="246"/>
      <c r="K224" s="60"/>
      <c r="L224" s="113">
        <f t="shared" si="334"/>
        <v>0</v>
      </c>
      <c r="M224" s="292"/>
      <c r="N224" s="60"/>
      <c r="O224" s="113">
        <f t="shared" si="335"/>
        <v>0</v>
      </c>
      <c r="P224" s="110"/>
    </row>
    <row r="225" spans="1:16" ht="24" hidden="1" x14ac:dyDescent="0.25">
      <c r="A225" s="111">
        <v>5240</v>
      </c>
      <c r="B225" s="57" t="s">
        <v>205</v>
      </c>
      <c r="C225" s="58">
        <f t="shared" si="326"/>
        <v>0</v>
      </c>
      <c r="D225" s="214"/>
      <c r="E225" s="510"/>
      <c r="F225" s="468">
        <f t="shared" si="332"/>
        <v>0</v>
      </c>
      <c r="G225" s="214"/>
      <c r="H225" s="246"/>
      <c r="I225" s="113">
        <f t="shared" si="333"/>
        <v>0</v>
      </c>
      <c r="J225" s="246"/>
      <c r="K225" s="60"/>
      <c r="L225" s="113">
        <f t="shared" si="334"/>
        <v>0</v>
      </c>
      <c r="M225" s="292"/>
      <c r="N225" s="60"/>
      <c r="O225" s="113">
        <f t="shared" si="335"/>
        <v>0</v>
      </c>
      <c r="P225" s="110"/>
    </row>
    <row r="226" spans="1:16" hidden="1" x14ac:dyDescent="0.25">
      <c r="A226" s="111">
        <v>5250</v>
      </c>
      <c r="B226" s="57" t="s">
        <v>206</v>
      </c>
      <c r="C226" s="58">
        <f t="shared" si="326"/>
        <v>0</v>
      </c>
      <c r="D226" s="214"/>
      <c r="E226" s="510"/>
      <c r="F226" s="468">
        <f t="shared" si="332"/>
        <v>0</v>
      </c>
      <c r="G226" s="214"/>
      <c r="H226" s="246"/>
      <c r="I226" s="113">
        <f t="shared" si="333"/>
        <v>0</v>
      </c>
      <c r="J226" s="246"/>
      <c r="K226" s="60"/>
      <c r="L226" s="113">
        <f t="shared" si="334"/>
        <v>0</v>
      </c>
      <c r="M226" s="292"/>
      <c r="N226" s="60"/>
      <c r="O226" s="113">
        <f t="shared" si="335"/>
        <v>0</v>
      </c>
      <c r="P226" s="110"/>
    </row>
    <row r="227" spans="1:16" hidden="1" x14ac:dyDescent="0.25">
      <c r="A227" s="111">
        <v>5260</v>
      </c>
      <c r="B227" s="57" t="s">
        <v>207</v>
      </c>
      <c r="C227" s="58">
        <f t="shared" si="326"/>
        <v>0</v>
      </c>
      <c r="D227" s="215">
        <f>SUM(D228)</f>
        <v>0</v>
      </c>
      <c r="E227" s="511">
        <f t="shared" ref="E227:H227" si="336">SUM(E228)</f>
        <v>0</v>
      </c>
      <c r="F227" s="468">
        <f t="shared" si="336"/>
        <v>0</v>
      </c>
      <c r="G227" s="215">
        <f>SUM(G228)</f>
        <v>0</v>
      </c>
      <c r="H227" s="120">
        <f t="shared" si="336"/>
        <v>0</v>
      </c>
      <c r="I227" s="113">
        <f t="shared" ref="I227" si="337">SUM(I228)</f>
        <v>0</v>
      </c>
      <c r="J227" s="120">
        <f>SUM(J228)</f>
        <v>0</v>
      </c>
      <c r="K227" s="112">
        <f t="shared" ref="K227:L227" si="338">SUM(K228)</f>
        <v>0</v>
      </c>
      <c r="L227" s="113">
        <f t="shared" si="338"/>
        <v>0</v>
      </c>
      <c r="M227" s="58">
        <f>SUM(M228)</f>
        <v>0</v>
      </c>
      <c r="N227" s="112">
        <f t="shared" ref="N227:O227" si="339">SUM(N228)</f>
        <v>0</v>
      </c>
      <c r="O227" s="113">
        <f t="shared" si="339"/>
        <v>0</v>
      </c>
      <c r="P227" s="110"/>
    </row>
    <row r="228" spans="1:16" ht="24" hidden="1" x14ac:dyDescent="0.25">
      <c r="A228" s="38">
        <v>5269</v>
      </c>
      <c r="B228" s="57" t="s">
        <v>208</v>
      </c>
      <c r="C228" s="58">
        <f t="shared" si="326"/>
        <v>0</v>
      </c>
      <c r="D228" s="214"/>
      <c r="E228" s="510"/>
      <c r="F228" s="468">
        <f t="shared" ref="F228:F229" si="340">D228+E228</f>
        <v>0</v>
      </c>
      <c r="G228" s="214"/>
      <c r="H228" s="246"/>
      <c r="I228" s="113">
        <f t="shared" ref="I228:I229" si="341">G228+H228</f>
        <v>0</v>
      </c>
      <c r="J228" s="246"/>
      <c r="K228" s="60"/>
      <c r="L228" s="113">
        <f t="shared" ref="L228:L229" si="342">J228+K228</f>
        <v>0</v>
      </c>
      <c r="M228" s="292"/>
      <c r="N228" s="60"/>
      <c r="O228" s="113">
        <f t="shared" ref="O228:O229" si="343">M228+N228</f>
        <v>0</v>
      </c>
      <c r="P228" s="110"/>
    </row>
    <row r="229" spans="1:16" ht="24" hidden="1" x14ac:dyDescent="0.25">
      <c r="A229" s="106">
        <v>5270</v>
      </c>
      <c r="B229" s="77" t="s">
        <v>209</v>
      </c>
      <c r="C229" s="83">
        <f t="shared" si="326"/>
        <v>0</v>
      </c>
      <c r="D229" s="216"/>
      <c r="E229" s="513"/>
      <c r="F229" s="507">
        <f t="shared" si="340"/>
        <v>0</v>
      </c>
      <c r="G229" s="216"/>
      <c r="H229" s="247"/>
      <c r="I229" s="108">
        <f t="shared" si="341"/>
        <v>0</v>
      </c>
      <c r="J229" s="247"/>
      <c r="K229" s="114"/>
      <c r="L229" s="108">
        <f t="shared" si="342"/>
        <v>0</v>
      </c>
      <c r="M229" s="293"/>
      <c r="N229" s="114"/>
      <c r="O229" s="108">
        <f t="shared" si="343"/>
        <v>0</v>
      </c>
      <c r="P229" s="115"/>
    </row>
    <row r="230" spans="1:16" hidden="1" x14ac:dyDescent="0.25">
      <c r="A230" s="100">
        <v>6000</v>
      </c>
      <c r="B230" s="100" t="s">
        <v>210</v>
      </c>
      <c r="C230" s="101">
        <f t="shared" si="326"/>
        <v>0</v>
      </c>
      <c r="D230" s="211">
        <f>D231+D251+D259</f>
        <v>0</v>
      </c>
      <c r="E230" s="503">
        <f t="shared" ref="E230:F230" si="344">E231+E251+E259</f>
        <v>0</v>
      </c>
      <c r="F230" s="504">
        <f t="shared" si="344"/>
        <v>0</v>
      </c>
      <c r="G230" s="211">
        <f>G231+G251+G259</f>
        <v>0</v>
      </c>
      <c r="H230" s="244">
        <f t="shared" ref="H230" si="345">H231+H251+H259</f>
        <v>0</v>
      </c>
      <c r="I230" s="103">
        <f t="shared" ref="I230" si="346">I231+I251+I259</f>
        <v>0</v>
      </c>
      <c r="J230" s="244">
        <f>J231+J251+J259</f>
        <v>0</v>
      </c>
      <c r="K230" s="102">
        <f t="shared" ref="K230:L230" si="347">K231+K251+K259</f>
        <v>0</v>
      </c>
      <c r="L230" s="103">
        <f t="shared" si="347"/>
        <v>0</v>
      </c>
      <c r="M230" s="101">
        <f>M231+M251+M259</f>
        <v>0</v>
      </c>
      <c r="N230" s="102">
        <f t="shared" ref="N230:O230" si="348">N231+N251+N259</f>
        <v>0</v>
      </c>
      <c r="O230" s="103">
        <f t="shared" si="348"/>
        <v>0</v>
      </c>
      <c r="P230" s="314"/>
    </row>
    <row r="231" spans="1:16" ht="14.25" hidden="1" customHeight="1" x14ac:dyDescent="0.25">
      <c r="A231" s="69">
        <v>6200</v>
      </c>
      <c r="B231" s="124" t="s">
        <v>211</v>
      </c>
      <c r="C231" s="129">
        <f t="shared" si="326"/>
        <v>0</v>
      </c>
      <c r="D231" s="220">
        <f>SUM(D232,D233,D235,D238,D244,D245,D246)</f>
        <v>0</v>
      </c>
      <c r="E231" s="519">
        <f t="shared" ref="E231:F231" si="349">SUM(E232,E233,E235,E238,E244,E245,E246)</f>
        <v>0</v>
      </c>
      <c r="F231" s="520">
        <f t="shared" si="349"/>
        <v>0</v>
      </c>
      <c r="G231" s="220">
        <f>SUM(G232,G233,G235,G238,G244,G245,G246)</f>
        <v>0</v>
      </c>
      <c r="H231" s="251">
        <f t="shared" ref="H231" si="350">SUM(H232,H233,H235,H238,H244,H245,H246)</f>
        <v>0</v>
      </c>
      <c r="I231" s="262">
        <f t="shared" ref="I231" si="351">SUM(I232,I233,I235,I238,I244,I245,I246)</f>
        <v>0</v>
      </c>
      <c r="J231" s="251">
        <f>SUM(J232,J233,J235,J238,J244,J245,J246)</f>
        <v>0</v>
      </c>
      <c r="K231" s="130">
        <f t="shared" ref="K231:L231" si="352">SUM(K232,K233,K235,K238,K244,K245,K246)</f>
        <v>0</v>
      </c>
      <c r="L231" s="262">
        <f t="shared" si="352"/>
        <v>0</v>
      </c>
      <c r="M231" s="129">
        <f>SUM(M232,M233,M235,M238,M244,M245,M246)</f>
        <v>0</v>
      </c>
      <c r="N231" s="130">
        <f t="shared" ref="N231:O231" si="353">SUM(N232,N233,N235,N238,N244,N245,N246)</f>
        <v>0</v>
      </c>
      <c r="O231" s="262">
        <f t="shared" si="353"/>
        <v>0</v>
      </c>
      <c r="P231" s="315"/>
    </row>
    <row r="232" spans="1:16" ht="24" hidden="1" x14ac:dyDescent="0.25">
      <c r="A232" s="532">
        <v>6220</v>
      </c>
      <c r="B232" s="52" t="s">
        <v>212</v>
      </c>
      <c r="C232" s="53">
        <f t="shared" si="326"/>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326"/>
        <v>0</v>
      </c>
      <c r="D233" s="215">
        <f t="shared" ref="D233:O233" si="354">SUM(D234)</f>
        <v>0</v>
      </c>
      <c r="E233" s="511">
        <f t="shared" si="354"/>
        <v>0</v>
      </c>
      <c r="F233" s="468">
        <f t="shared" si="354"/>
        <v>0</v>
      </c>
      <c r="G233" s="215">
        <f t="shared" si="354"/>
        <v>0</v>
      </c>
      <c r="H233" s="120">
        <f t="shared" si="354"/>
        <v>0</v>
      </c>
      <c r="I233" s="113">
        <f t="shared" si="354"/>
        <v>0</v>
      </c>
      <c r="J233" s="120">
        <f t="shared" si="354"/>
        <v>0</v>
      </c>
      <c r="K233" s="112">
        <f t="shared" si="354"/>
        <v>0</v>
      </c>
      <c r="L233" s="113">
        <f t="shared" si="354"/>
        <v>0</v>
      </c>
      <c r="M233" s="58">
        <f t="shared" si="354"/>
        <v>0</v>
      </c>
      <c r="N233" s="112">
        <f t="shared" si="354"/>
        <v>0</v>
      </c>
      <c r="O233" s="113">
        <f t="shared" si="354"/>
        <v>0</v>
      </c>
      <c r="P233" s="110"/>
    </row>
    <row r="234" spans="1:16" ht="24" hidden="1" x14ac:dyDescent="0.25">
      <c r="A234" s="38">
        <v>6239</v>
      </c>
      <c r="B234" s="52" t="s">
        <v>214</v>
      </c>
      <c r="C234" s="58">
        <f t="shared" si="326"/>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326"/>
        <v>0</v>
      </c>
      <c r="D235" s="215">
        <f>SUM(D236:D237)</f>
        <v>0</v>
      </c>
      <c r="E235" s="511">
        <f t="shared" ref="E235:F235" si="355">SUM(E236:E237)</f>
        <v>0</v>
      </c>
      <c r="F235" s="468">
        <f t="shared" si="355"/>
        <v>0</v>
      </c>
      <c r="G235" s="215">
        <f>SUM(G236:G237)</f>
        <v>0</v>
      </c>
      <c r="H235" s="120">
        <f t="shared" ref="H235" si="356">SUM(H236:H237)</f>
        <v>0</v>
      </c>
      <c r="I235" s="113">
        <f t="shared" ref="I235" si="357">SUM(I236:I237)</f>
        <v>0</v>
      </c>
      <c r="J235" s="120">
        <f>SUM(J236:J237)</f>
        <v>0</v>
      </c>
      <c r="K235" s="112">
        <f t="shared" ref="K235:L235" si="358">SUM(K236:K237)</f>
        <v>0</v>
      </c>
      <c r="L235" s="113">
        <f t="shared" si="358"/>
        <v>0</v>
      </c>
      <c r="M235" s="58">
        <f>SUM(M236:M237)</f>
        <v>0</v>
      </c>
      <c r="N235" s="112">
        <f t="shared" ref="N235:O235" si="359">SUM(N236:N237)</f>
        <v>0</v>
      </c>
      <c r="O235" s="113">
        <f t="shared" si="359"/>
        <v>0</v>
      </c>
      <c r="P235" s="110"/>
    </row>
    <row r="236" spans="1:16" hidden="1" x14ac:dyDescent="0.25">
      <c r="A236" s="38">
        <v>6241</v>
      </c>
      <c r="B236" s="57" t="s">
        <v>216</v>
      </c>
      <c r="C236" s="58">
        <f t="shared" si="326"/>
        <v>0</v>
      </c>
      <c r="D236" s="214"/>
      <c r="E236" s="510"/>
      <c r="F236" s="468">
        <f t="shared" ref="F236:F237" si="360">D236+E236</f>
        <v>0</v>
      </c>
      <c r="G236" s="214"/>
      <c r="H236" s="246"/>
      <c r="I236" s="113">
        <f t="shared" ref="I236:I237" si="361">G236+H236</f>
        <v>0</v>
      </c>
      <c r="J236" s="246"/>
      <c r="K236" s="60"/>
      <c r="L236" s="113">
        <f t="shared" ref="L236:L237" si="362">J236+K236</f>
        <v>0</v>
      </c>
      <c r="M236" s="292"/>
      <c r="N236" s="60"/>
      <c r="O236" s="113">
        <f t="shared" ref="O236:O237" si="363">M236+N236</f>
        <v>0</v>
      </c>
      <c r="P236" s="110"/>
    </row>
    <row r="237" spans="1:16" hidden="1" x14ac:dyDescent="0.25">
      <c r="A237" s="38">
        <v>6242</v>
      </c>
      <c r="B237" s="57" t="s">
        <v>217</v>
      </c>
      <c r="C237" s="58">
        <f t="shared" si="326"/>
        <v>0</v>
      </c>
      <c r="D237" s="214"/>
      <c r="E237" s="510"/>
      <c r="F237" s="468">
        <f t="shared" si="360"/>
        <v>0</v>
      </c>
      <c r="G237" s="214"/>
      <c r="H237" s="246"/>
      <c r="I237" s="113">
        <f t="shared" si="361"/>
        <v>0</v>
      </c>
      <c r="J237" s="246"/>
      <c r="K237" s="60"/>
      <c r="L237" s="113">
        <f t="shared" si="362"/>
        <v>0</v>
      </c>
      <c r="M237" s="292"/>
      <c r="N237" s="60"/>
      <c r="O237" s="113">
        <f t="shared" si="363"/>
        <v>0</v>
      </c>
      <c r="P237" s="110"/>
    </row>
    <row r="238" spans="1:16" ht="25.5" hidden="1" customHeight="1" x14ac:dyDescent="0.25">
      <c r="A238" s="111">
        <v>6250</v>
      </c>
      <c r="B238" s="57" t="s">
        <v>218</v>
      </c>
      <c r="C238" s="58">
        <f t="shared" si="326"/>
        <v>0</v>
      </c>
      <c r="D238" s="215">
        <f>SUM(D239:D243)</f>
        <v>0</v>
      </c>
      <c r="E238" s="511">
        <f t="shared" ref="E238:F238" si="364">SUM(E239:E243)</f>
        <v>0</v>
      </c>
      <c r="F238" s="468">
        <f t="shared" si="364"/>
        <v>0</v>
      </c>
      <c r="G238" s="215">
        <f>SUM(G239:G243)</f>
        <v>0</v>
      </c>
      <c r="H238" s="120">
        <f t="shared" ref="H238" si="365">SUM(H239:H243)</f>
        <v>0</v>
      </c>
      <c r="I238" s="113">
        <f t="shared" ref="I238" si="366">SUM(I239:I243)</f>
        <v>0</v>
      </c>
      <c r="J238" s="120">
        <f>SUM(J239:J243)</f>
        <v>0</v>
      </c>
      <c r="K238" s="112">
        <f t="shared" ref="K238:L238" si="367">SUM(K239:K243)</f>
        <v>0</v>
      </c>
      <c r="L238" s="113">
        <f t="shared" si="367"/>
        <v>0</v>
      </c>
      <c r="M238" s="58">
        <f>SUM(M239:M243)</f>
        <v>0</v>
      </c>
      <c r="N238" s="112">
        <f t="shared" ref="N238:O238" si="368">SUM(N239:N243)</f>
        <v>0</v>
      </c>
      <c r="O238" s="113">
        <f t="shared" si="368"/>
        <v>0</v>
      </c>
      <c r="P238" s="110"/>
    </row>
    <row r="239" spans="1:16" ht="14.25" hidden="1" customHeight="1" x14ac:dyDescent="0.25">
      <c r="A239" s="38">
        <v>6252</v>
      </c>
      <c r="B239" s="57" t="s">
        <v>219</v>
      </c>
      <c r="C239" s="58">
        <f t="shared" si="326"/>
        <v>0</v>
      </c>
      <c r="D239" s="214"/>
      <c r="E239" s="510"/>
      <c r="F239" s="468">
        <f t="shared" ref="F239:F245" si="369">D239+E239</f>
        <v>0</v>
      </c>
      <c r="G239" s="214"/>
      <c r="H239" s="246"/>
      <c r="I239" s="113">
        <f t="shared" ref="I239:I245" si="370">G239+H239</f>
        <v>0</v>
      </c>
      <c r="J239" s="246"/>
      <c r="K239" s="60"/>
      <c r="L239" s="113">
        <f t="shared" ref="L239:L245" si="371">J239+K239</f>
        <v>0</v>
      </c>
      <c r="M239" s="292"/>
      <c r="N239" s="60"/>
      <c r="O239" s="113">
        <f t="shared" ref="O239:O245" si="372">M239+N239</f>
        <v>0</v>
      </c>
      <c r="P239" s="110"/>
    </row>
    <row r="240" spans="1:16" ht="14.25" hidden="1" customHeight="1" x14ac:dyDescent="0.25">
      <c r="A240" s="38">
        <v>6253</v>
      </c>
      <c r="B240" s="57" t="s">
        <v>220</v>
      </c>
      <c r="C240" s="58">
        <f t="shared" si="326"/>
        <v>0</v>
      </c>
      <c r="D240" s="214"/>
      <c r="E240" s="510"/>
      <c r="F240" s="468">
        <f t="shared" si="369"/>
        <v>0</v>
      </c>
      <c r="G240" s="214"/>
      <c r="H240" s="246"/>
      <c r="I240" s="113">
        <f t="shared" si="370"/>
        <v>0</v>
      </c>
      <c r="J240" s="246"/>
      <c r="K240" s="60"/>
      <c r="L240" s="113">
        <f t="shared" si="371"/>
        <v>0</v>
      </c>
      <c r="M240" s="292"/>
      <c r="N240" s="60"/>
      <c r="O240" s="113">
        <f t="shared" si="372"/>
        <v>0</v>
      </c>
      <c r="P240" s="110"/>
    </row>
    <row r="241" spans="1:16" ht="24" hidden="1" x14ac:dyDescent="0.25">
      <c r="A241" s="38">
        <v>6254</v>
      </c>
      <c r="B241" s="57" t="s">
        <v>221</v>
      </c>
      <c r="C241" s="58">
        <f t="shared" si="326"/>
        <v>0</v>
      </c>
      <c r="D241" s="214"/>
      <c r="E241" s="510"/>
      <c r="F241" s="468">
        <f t="shared" si="369"/>
        <v>0</v>
      </c>
      <c r="G241" s="214"/>
      <c r="H241" s="246"/>
      <c r="I241" s="113">
        <f t="shared" si="370"/>
        <v>0</v>
      </c>
      <c r="J241" s="246"/>
      <c r="K241" s="60"/>
      <c r="L241" s="113">
        <f t="shared" si="371"/>
        <v>0</v>
      </c>
      <c r="M241" s="292"/>
      <c r="N241" s="60"/>
      <c r="O241" s="113">
        <f t="shared" si="372"/>
        <v>0</v>
      </c>
      <c r="P241" s="110"/>
    </row>
    <row r="242" spans="1:16" ht="24" hidden="1" x14ac:dyDescent="0.25">
      <c r="A242" s="38">
        <v>6255</v>
      </c>
      <c r="B242" s="57" t="s">
        <v>222</v>
      </c>
      <c r="C242" s="58">
        <f t="shared" si="326"/>
        <v>0</v>
      </c>
      <c r="D242" s="214"/>
      <c r="E242" s="510"/>
      <c r="F242" s="468">
        <f t="shared" si="369"/>
        <v>0</v>
      </c>
      <c r="G242" s="214"/>
      <c r="H242" s="246"/>
      <c r="I242" s="113">
        <f t="shared" si="370"/>
        <v>0</v>
      </c>
      <c r="J242" s="246"/>
      <c r="K242" s="60"/>
      <c r="L242" s="113">
        <f t="shared" si="371"/>
        <v>0</v>
      </c>
      <c r="M242" s="292"/>
      <c r="N242" s="60"/>
      <c r="O242" s="113">
        <f t="shared" si="372"/>
        <v>0</v>
      </c>
      <c r="P242" s="110"/>
    </row>
    <row r="243" spans="1:16" hidden="1" x14ac:dyDescent="0.25">
      <c r="A243" s="38">
        <v>6259</v>
      </c>
      <c r="B243" s="57" t="s">
        <v>223</v>
      </c>
      <c r="C243" s="58">
        <f t="shared" si="326"/>
        <v>0</v>
      </c>
      <c r="D243" s="214"/>
      <c r="E243" s="510"/>
      <c r="F243" s="468">
        <f t="shared" si="369"/>
        <v>0</v>
      </c>
      <c r="G243" s="214"/>
      <c r="H243" s="246"/>
      <c r="I243" s="113">
        <f t="shared" si="370"/>
        <v>0</v>
      </c>
      <c r="J243" s="246"/>
      <c r="K243" s="60"/>
      <c r="L243" s="113">
        <f t="shared" si="371"/>
        <v>0</v>
      </c>
      <c r="M243" s="292"/>
      <c r="N243" s="60"/>
      <c r="O243" s="113">
        <f t="shared" si="372"/>
        <v>0</v>
      </c>
      <c r="P243" s="110"/>
    </row>
    <row r="244" spans="1:16" ht="24" hidden="1" x14ac:dyDescent="0.25">
      <c r="A244" s="111">
        <v>6260</v>
      </c>
      <c r="B244" s="57" t="s">
        <v>224</v>
      </c>
      <c r="C244" s="58">
        <f t="shared" si="326"/>
        <v>0</v>
      </c>
      <c r="D244" s="214"/>
      <c r="E244" s="510"/>
      <c r="F244" s="468">
        <f t="shared" si="369"/>
        <v>0</v>
      </c>
      <c r="G244" s="214"/>
      <c r="H244" s="246"/>
      <c r="I244" s="113">
        <f t="shared" si="370"/>
        <v>0</v>
      </c>
      <c r="J244" s="246"/>
      <c r="K244" s="60"/>
      <c r="L244" s="113">
        <f t="shared" si="371"/>
        <v>0</v>
      </c>
      <c r="M244" s="292"/>
      <c r="N244" s="60"/>
      <c r="O244" s="113">
        <f t="shared" si="372"/>
        <v>0</v>
      </c>
      <c r="P244" s="110"/>
    </row>
    <row r="245" spans="1:16" hidden="1" x14ac:dyDescent="0.25">
      <c r="A245" s="111">
        <v>6270</v>
      </c>
      <c r="B245" s="57" t="s">
        <v>225</v>
      </c>
      <c r="C245" s="58">
        <f t="shared" si="326"/>
        <v>0</v>
      </c>
      <c r="D245" s="214"/>
      <c r="E245" s="510"/>
      <c r="F245" s="468">
        <f t="shared" si="369"/>
        <v>0</v>
      </c>
      <c r="G245" s="214"/>
      <c r="H245" s="246"/>
      <c r="I245" s="113">
        <f t="shared" si="370"/>
        <v>0</v>
      </c>
      <c r="J245" s="246"/>
      <c r="K245" s="60"/>
      <c r="L245" s="113">
        <f t="shared" si="371"/>
        <v>0</v>
      </c>
      <c r="M245" s="292"/>
      <c r="N245" s="60"/>
      <c r="O245" s="113">
        <f t="shared" si="372"/>
        <v>0</v>
      </c>
      <c r="P245" s="110"/>
    </row>
    <row r="246" spans="1:16" ht="24" hidden="1" x14ac:dyDescent="0.25">
      <c r="A246" s="532">
        <v>6290</v>
      </c>
      <c r="B246" s="52" t="s">
        <v>226</v>
      </c>
      <c r="C246" s="126">
        <f t="shared" si="326"/>
        <v>0</v>
      </c>
      <c r="D246" s="217">
        <f>SUM(D247:D250)</f>
        <v>0</v>
      </c>
      <c r="E246" s="514">
        <f t="shared" ref="E246:O246" si="373">SUM(E247:E250)</f>
        <v>0</v>
      </c>
      <c r="F246" s="509">
        <f t="shared" si="373"/>
        <v>0</v>
      </c>
      <c r="G246" s="217">
        <f t="shared" si="373"/>
        <v>0</v>
      </c>
      <c r="H246" s="248">
        <f t="shared" ref="H246" si="374">SUM(H247:H250)</f>
        <v>0</v>
      </c>
      <c r="I246" s="119">
        <f t="shared" si="373"/>
        <v>0</v>
      </c>
      <c r="J246" s="248">
        <f t="shared" si="373"/>
        <v>0</v>
      </c>
      <c r="K246" s="118">
        <f t="shared" si="373"/>
        <v>0</v>
      </c>
      <c r="L246" s="119">
        <f t="shared" si="373"/>
        <v>0</v>
      </c>
      <c r="M246" s="126">
        <f t="shared" si="373"/>
        <v>0</v>
      </c>
      <c r="N246" s="272">
        <f t="shared" si="373"/>
        <v>0</v>
      </c>
      <c r="O246" s="277">
        <f t="shared" si="373"/>
        <v>0</v>
      </c>
      <c r="P246" s="151"/>
    </row>
    <row r="247" spans="1:16" hidden="1" x14ac:dyDescent="0.25">
      <c r="A247" s="38">
        <v>6291</v>
      </c>
      <c r="B247" s="57" t="s">
        <v>227</v>
      </c>
      <c r="C247" s="58">
        <f t="shared" si="326"/>
        <v>0</v>
      </c>
      <c r="D247" s="214"/>
      <c r="E247" s="510"/>
      <c r="F247" s="468">
        <f t="shared" ref="F247:F250" si="375">D247+E247</f>
        <v>0</v>
      </c>
      <c r="G247" s="214"/>
      <c r="H247" s="246"/>
      <c r="I247" s="113">
        <f t="shared" ref="I247:I250" si="376">G247+H247</f>
        <v>0</v>
      </c>
      <c r="J247" s="246"/>
      <c r="K247" s="60"/>
      <c r="L247" s="113">
        <f t="shared" ref="L247:L250" si="377">J247+K247</f>
        <v>0</v>
      </c>
      <c r="M247" s="292"/>
      <c r="N247" s="60"/>
      <c r="O247" s="113">
        <f t="shared" ref="O247:O250" si="378">M247+N247</f>
        <v>0</v>
      </c>
      <c r="P247" s="110"/>
    </row>
    <row r="248" spans="1:16" hidden="1" x14ac:dyDescent="0.25">
      <c r="A248" s="38">
        <v>6292</v>
      </c>
      <c r="B248" s="57" t="s">
        <v>228</v>
      </c>
      <c r="C248" s="58">
        <f t="shared" si="326"/>
        <v>0</v>
      </c>
      <c r="D248" s="214"/>
      <c r="E248" s="510"/>
      <c r="F248" s="468">
        <f t="shared" si="375"/>
        <v>0</v>
      </c>
      <c r="G248" s="214"/>
      <c r="H248" s="246"/>
      <c r="I248" s="113">
        <f t="shared" si="376"/>
        <v>0</v>
      </c>
      <c r="J248" s="246"/>
      <c r="K248" s="60"/>
      <c r="L248" s="113">
        <f t="shared" si="377"/>
        <v>0</v>
      </c>
      <c r="M248" s="292"/>
      <c r="N248" s="60"/>
      <c r="O248" s="113">
        <f t="shared" si="378"/>
        <v>0</v>
      </c>
      <c r="P248" s="110"/>
    </row>
    <row r="249" spans="1:16" ht="72" hidden="1" x14ac:dyDescent="0.25">
      <c r="A249" s="38">
        <v>6296</v>
      </c>
      <c r="B249" s="57" t="s">
        <v>229</v>
      </c>
      <c r="C249" s="58">
        <f t="shared" si="326"/>
        <v>0</v>
      </c>
      <c r="D249" s="214"/>
      <c r="E249" s="510"/>
      <c r="F249" s="468">
        <f t="shared" si="375"/>
        <v>0</v>
      </c>
      <c r="G249" s="214"/>
      <c r="H249" s="246"/>
      <c r="I249" s="113">
        <f t="shared" si="376"/>
        <v>0</v>
      </c>
      <c r="J249" s="246"/>
      <c r="K249" s="60"/>
      <c r="L249" s="113">
        <f t="shared" si="377"/>
        <v>0</v>
      </c>
      <c r="M249" s="292"/>
      <c r="N249" s="60"/>
      <c r="O249" s="113">
        <f t="shared" si="378"/>
        <v>0</v>
      </c>
      <c r="P249" s="110"/>
    </row>
    <row r="250" spans="1:16" ht="39.75" hidden="1" customHeight="1" x14ac:dyDescent="0.25">
      <c r="A250" s="38">
        <v>6299</v>
      </c>
      <c r="B250" s="57" t="s">
        <v>230</v>
      </c>
      <c r="C250" s="58">
        <f t="shared" si="326"/>
        <v>0</v>
      </c>
      <c r="D250" s="214"/>
      <c r="E250" s="510"/>
      <c r="F250" s="468">
        <f t="shared" si="375"/>
        <v>0</v>
      </c>
      <c r="G250" s="214"/>
      <c r="H250" s="246"/>
      <c r="I250" s="113">
        <f t="shared" si="376"/>
        <v>0</v>
      </c>
      <c r="J250" s="246"/>
      <c r="K250" s="60"/>
      <c r="L250" s="113">
        <f t="shared" si="377"/>
        <v>0</v>
      </c>
      <c r="M250" s="292"/>
      <c r="N250" s="60"/>
      <c r="O250" s="113">
        <f t="shared" si="378"/>
        <v>0</v>
      </c>
      <c r="P250" s="110"/>
    </row>
    <row r="251" spans="1:16" hidden="1" x14ac:dyDescent="0.25">
      <c r="A251" s="46">
        <v>6300</v>
      </c>
      <c r="B251" s="104" t="s">
        <v>231</v>
      </c>
      <c r="C251" s="47">
        <f t="shared" si="326"/>
        <v>0</v>
      </c>
      <c r="D251" s="212">
        <f>SUM(D252,D257,D258)</f>
        <v>0</v>
      </c>
      <c r="E251" s="505">
        <f t="shared" ref="E251:O251" si="379">SUM(E252,E257,E258)</f>
        <v>0</v>
      </c>
      <c r="F251" s="472">
        <f t="shared" si="379"/>
        <v>0</v>
      </c>
      <c r="G251" s="212">
        <f t="shared" si="379"/>
        <v>0</v>
      </c>
      <c r="H251" s="105">
        <f t="shared" ref="H251" si="380">SUM(H252,H257,H258)</f>
        <v>0</v>
      </c>
      <c r="I251" s="116">
        <f t="shared" si="379"/>
        <v>0</v>
      </c>
      <c r="J251" s="105">
        <f t="shared" si="379"/>
        <v>0</v>
      </c>
      <c r="K251" s="50">
        <f t="shared" si="379"/>
        <v>0</v>
      </c>
      <c r="L251" s="116">
        <f t="shared" si="379"/>
        <v>0</v>
      </c>
      <c r="M251" s="159">
        <f t="shared" si="379"/>
        <v>0</v>
      </c>
      <c r="N251" s="160">
        <f t="shared" si="379"/>
        <v>0</v>
      </c>
      <c r="O251" s="161">
        <f t="shared" si="379"/>
        <v>0</v>
      </c>
      <c r="P251" s="316"/>
    </row>
    <row r="252" spans="1:16" ht="24" hidden="1" x14ac:dyDescent="0.25">
      <c r="A252" s="532">
        <v>6320</v>
      </c>
      <c r="B252" s="52" t="s">
        <v>303</v>
      </c>
      <c r="C252" s="126">
        <f t="shared" si="326"/>
        <v>0</v>
      </c>
      <c r="D252" s="217">
        <f>SUM(D253:D256)</f>
        <v>0</v>
      </c>
      <c r="E252" s="514">
        <f t="shared" ref="E252:O252" si="381">SUM(E253:E256)</f>
        <v>0</v>
      </c>
      <c r="F252" s="509">
        <f t="shared" si="381"/>
        <v>0</v>
      </c>
      <c r="G252" s="217">
        <f t="shared" si="381"/>
        <v>0</v>
      </c>
      <c r="H252" s="248">
        <f t="shared" ref="H252" si="382">SUM(H253:H256)</f>
        <v>0</v>
      </c>
      <c r="I252" s="119">
        <f t="shared" si="381"/>
        <v>0</v>
      </c>
      <c r="J252" s="248">
        <f t="shared" si="381"/>
        <v>0</v>
      </c>
      <c r="K252" s="118">
        <f t="shared" si="381"/>
        <v>0</v>
      </c>
      <c r="L252" s="119">
        <f t="shared" si="381"/>
        <v>0</v>
      </c>
      <c r="M252" s="53">
        <f t="shared" si="381"/>
        <v>0</v>
      </c>
      <c r="N252" s="118">
        <f t="shared" si="381"/>
        <v>0</v>
      </c>
      <c r="O252" s="119">
        <f t="shared" si="381"/>
        <v>0</v>
      </c>
      <c r="P252" s="109"/>
    </row>
    <row r="253" spans="1:16" hidden="1" x14ac:dyDescent="0.25">
      <c r="A253" s="38">
        <v>6322</v>
      </c>
      <c r="B253" s="57" t="s">
        <v>232</v>
      </c>
      <c r="C253" s="58">
        <f t="shared" si="326"/>
        <v>0</v>
      </c>
      <c r="D253" s="214"/>
      <c r="E253" s="510"/>
      <c r="F253" s="468">
        <f t="shared" ref="F253:F258" si="383">D253+E253</f>
        <v>0</v>
      </c>
      <c r="G253" s="214"/>
      <c r="H253" s="246"/>
      <c r="I253" s="113">
        <f t="shared" ref="I253:I258" si="384">G253+H253</f>
        <v>0</v>
      </c>
      <c r="J253" s="246"/>
      <c r="K253" s="60"/>
      <c r="L253" s="113">
        <f t="shared" ref="L253:L258" si="385">J253+K253</f>
        <v>0</v>
      </c>
      <c r="M253" s="292"/>
      <c r="N253" s="60"/>
      <c r="O253" s="113">
        <f t="shared" ref="O253:O258" si="386">M253+N253</f>
        <v>0</v>
      </c>
      <c r="P253" s="110"/>
    </row>
    <row r="254" spans="1:16" ht="24" hidden="1" x14ac:dyDescent="0.25">
      <c r="A254" s="38">
        <v>6323</v>
      </c>
      <c r="B254" s="57" t="s">
        <v>233</v>
      </c>
      <c r="C254" s="58">
        <f t="shared" si="326"/>
        <v>0</v>
      </c>
      <c r="D254" s="214"/>
      <c r="E254" s="510"/>
      <c r="F254" s="468">
        <f t="shared" si="383"/>
        <v>0</v>
      </c>
      <c r="G254" s="214"/>
      <c r="H254" s="246"/>
      <c r="I254" s="113">
        <f t="shared" si="384"/>
        <v>0</v>
      </c>
      <c r="J254" s="246"/>
      <c r="K254" s="60"/>
      <c r="L254" s="113">
        <f t="shared" si="385"/>
        <v>0</v>
      </c>
      <c r="M254" s="292"/>
      <c r="N254" s="60"/>
      <c r="O254" s="113">
        <f t="shared" si="386"/>
        <v>0</v>
      </c>
      <c r="P254" s="110"/>
    </row>
    <row r="255" spans="1:16" ht="24" hidden="1" x14ac:dyDescent="0.25">
      <c r="A255" s="38">
        <v>6324</v>
      </c>
      <c r="B255" s="57" t="s">
        <v>287</v>
      </c>
      <c r="C255" s="58">
        <f t="shared" si="326"/>
        <v>0</v>
      </c>
      <c r="D255" s="214"/>
      <c r="E255" s="510"/>
      <c r="F255" s="468">
        <f t="shared" si="383"/>
        <v>0</v>
      </c>
      <c r="G255" s="214"/>
      <c r="H255" s="246"/>
      <c r="I255" s="113">
        <f t="shared" si="384"/>
        <v>0</v>
      </c>
      <c r="J255" s="246"/>
      <c r="K255" s="60"/>
      <c r="L255" s="113">
        <f t="shared" si="385"/>
        <v>0</v>
      </c>
      <c r="M255" s="292"/>
      <c r="N255" s="60"/>
      <c r="O255" s="113">
        <f t="shared" si="386"/>
        <v>0</v>
      </c>
      <c r="P255" s="110"/>
    </row>
    <row r="256" spans="1:16" hidden="1" x14ac:dyDescent="0.25">
      <c r="A256" s="33">
        <v>6329</v>
      </c>
      <c r="B256" s="52" t="s">
        <v>288</v>
      </c>
      <c r="C256" s="53">
        <f t="shared" si="326"/>
        <v>0</v>
      </c>
      <c r="D256" s="213"/>
      <c r="E256" s="508"/>
      <c r="F256" s="509">
        <f t="shared" si="383"/>
        <v>0</v>
      </c>
      <c r="G256" s="213"/>
      <c r="H256" s="245"/>
      <c r="I256" s="119">
        <f t="shared" si="384"/>
        <v>0</v>
      </c>
      <c r="J256" s="245"/>
      <c r="K256" s="55"/>
      <c r="L256" s="119">
        <f t="shared" si="385"/>
        <v>0</v>
      </c>
      <c r="M256" s="291"/>
      <c r="N256" s="55"/>
      <c r="O256" s="119">
        <f t="shared" si="386"/>
        <v>0</v>
      </c>
      <c r="P256" s="109"/>
    </row>
    <row r="257" spans="1:16" ht="24" hidden="1" x14ac:dyDescent="0.25">
      <c r="A257" s="139">
        <v>6330</v>
      </c>
      <c r="B257" s="140" t="s">
        <v>234</v>
      </c>
      <c r="C257" s="126">
        <f t="shared" si="326"/>
        <v>0</v>
      </c>
      <c r="D257" s="219"/>
      <c r="E257" s="517"/>
      <c r="F257" s="518">
        <f t="shared" si="383"/>
        <v>0</v>
      </c>
      <c r="G257" s="219"/>
      <c r="H257" s="250"/>
      <c r="I257" s="277">
        <f t="shared" si="384"/>
        <v>0</v>
      </c>
      <c r="J257" s="250"/>
      <c r="K257" s="128"/>
      <c r="L257" s="277">
        <f t="shared" si="385"/>
        <v>0</v>
      </c>
      <c r="M257" s="295"/>
      <c r="N257" s="128"/>
      <c r="O257" s="277">
        <f t="shared" si="386"/>
        <v>0</v>
      </c>
      <c r="P257" s="151"/>
    </row>
    <row r="258" spans="1:16" hidden="1" x14ac:dyDescent="0.25">
      <c r="A258" s="111">
        <v>6360</v>
      </c>
      <c r="B258" s="57" t="s">
        <v>235</v>
      </c>
      <c r="C258" s="58">
        <f t="shared" si="326"/>
        <v>0</v>
      </c>
      <c r="D258" s="214"/>
      <c r="E258" s="510"/>
      <c r="F258" s="468">
        <f t="shared" si="383"/>
        <v>0</v>
      </c>
      <c r="G258" s="214"/>
      <c r="H258" s="246"/>
      <c r="I258" s="113">
        <f t="shared" si="384"/>
        <v>0</v>
      </c>
      <c r="J258" s="246"/>
      <c r="K258" s="60"/>
      <c r="L258" s="113">
        <f t="shared" si="385"/>
        <v>0</v>
      </c>
      <c r="M258" s="292"/>
      <c r="N258" s="60"/>
      <c r="O258" s="113">
        <f t="shared" si="386"/>
        <v>0</v>
      </c>
      <c r="P258" s="110"/>
    </row>
    <row r="259" spans="1:16" ht="36" hidden="1" x14ac:dyDescent="0.25">
      <c r="A259" s="46">
        <v>6400</v>
      </c>
      <c r="B259" s="104" t="s">
        <v>236</v>
      </c>
      <c r="C259" s="47">
        <f t="shared" si="326"/>
        <v>0</v>
      </c>
      <c r="D259" s="212">
        <f>SUM(D260,D264)</f>
        <v>0</v>
      </c>
      <c r="E259" s="505">
        <f t="shared" ref="E259:O259" si="387">SUM(E260,E264)</f>
        <v>0</v>
      </c>
      <c r="F259" s="472">
        <f t="shared" si="387"/>
        <v>0</v>
      </c>
      <c r="G259" s="212">
        <f t="shared" si="387"/>
        <v>0</v>
      </c>
      <c r="H259" s="105">
        <f t="shared" ref="H259" si="388">SUM(H260,H264)</f>
        <v>0</v>
      </c>
      <c r="I259" s="116">
        <f t="shared" si="387"/>
        <v>0</v>
      </c>
      <c r="J259" s="105">
        <f t="shared" si="387"/>
        <v>0</v>
      </c>
      <c r="K259" s="50">
        <f t="shared" si="387"/>
        <v>0</v>
      </c>
      <c r="L259" s="116">
        <f t="shared" si="387"/>
        <v>0</v>
      </c>
      <c r="M259" s="159">
        <f t="shared" si="387"/>
        <v>0</v>
      </c>
      <c r="N259" s="160">
        <f t="shared" si="387"/>
        <v>0</v>
      </c>
      <c r="O259" s="161">
        <f t="shared" si="387"/>
        <v>0</v>
      </c>
      <c r="P259" s="316"/>
    </row>
    <row r="260" spans="1:16" ht="24" hidden="1" x14ac:dyDescent="0.25">
      <c r="A260" s="532">
        <v>6410</v>
      </c>
      <c r="B260" s="52" t="s">
        <v>237</v>
      </c>
      <c r="C260" s="53">
        <f t="shared" si="326"/>
        <v>0</v>
      </c>
      <c r="D260" s="217">
        <f>SUM(D261:D263)</f>
        <v>0</v>
      </c>
      <c r="E260" s="514">
        <f t="shared" ref="E260:O260" si="389">SUM(E261:E263)</f>
        <v>0</v>
      </c>
      <c r="F260" s="509">
        <f t="shared" si="389"/>
        <v>0</v>
      </c>
      <c r="G260" s="217">
        <f t="shared" si="389"/>
        <v>0</v>
      </c>
      <c r="H260" s="248">
        <f t="shared" ref="H260" si="390">SUM(H261:H263)</f>
        <v>0</v>
      </c>
      <c r="I260" s="119">
        <f t="shared" si="389"/>
        <v>0</v>
      </c>
      <c r="J260" s="248">
        <f t="shared" si="389"/>
        <v>0</v>
      </c>
      <c r="K260" s="118">
        <f t="shared" si="389"/>
        <v>0</v>
      </c>
      <c r="L260" s="119">
        <f t="shared" si="389"/>
        <v>0</v>
      </c>
      <c r="M260" s="64">
        <f t="shared" si="389"/>
        <v>0</v>
      </c>
      <c r="N260" s="271">
        <f t="shared" si="389"/>
        <v>0</v>
      </c>
      <c r="O260" s="276">
        <f t="shared" si="389"/>
        <v>0</v>
      </c>
      <c r="P260" s="148"/>
    </row>
    <row r="261" spans="1:16" hidden="1" x14ac:dyDescent="0.25">
      <c r="A261" s="38">
        <v>6411</v>
      </c>
      <c r="B261" s="141" t="s">
        <v>238</v>
      </c>
      <c r="C261" s="58">
        <f t="shared" si="326"/>
        <v>0</v>
      </c>
      <c r="D261" s="214"/>
      <c r="E261" s="510"/>
      <c r="F261" s="468">
        <f t="shared" ref="F261:F263" si="391">D261+E261</f>
        <v>0</v>
      </c>
      <c r="G261" s="214"/>
      <c r="H261" s="246"/>
      <c r="I261" s="113">
        <f t="shared" ref="I261:I263" si="392">G261+H261</f>
        <v>0</v>
      </c>
      <c r="J261" s="246"/>
      <c r="K261" s="60"/>
      <c r="L261" s="113">
        <f t="shared" ref="L261:L263" si="393">J261+K261</f>
        <v>0</v>
      </c>
      <c r="M261" s="292"/>
      <c r="N261" s="60"/>
      <c r="O261" s="113">
        <f t="shared" ref="O261:O263" si="394">M261+N261</f>
        <v>0</v>
      </c>
      <c r="P261" s="110"/>
    </row>
    <row r="262" spans="1:16" ht="36" hidden="1" x14ac:dyDescent="0.25">
      <c r="A262" s="38">
        <v>6412</v>
      </c>
      <c r="B262" s="57" t="s">
        <v>239</v>
      </c>
      <c r="C262" s="58">
        <f t="shared" si="326"/>
        <v>0</v>
      </c>
      <c r="D262" s="214"/>
      <c r="E262" s="510"/>
      <c r="F262" s="468">
        <f t="shared" si="391"/>
        <v>0</v>
      </c>
      <c r="G262" s="214"/>
      <c r="H262" s="246"/>
      <c r="I262" s="113">
        <f t="shared" si="392"/>
        <v>0</v>
      </c>
      <c r="J262" s="246"/>
      <c r="K262" s="60"/>
      <c r="L262" s="113">
        <f t="shared" si="393"/>
        <v>0</v>
      </c>
      <c r="M262" s="292"/>
      <c r="N262" s="60"/>
      <c r="O262" s="113">
        <f t="shared" si="394"/>
        <v>0</v>
      </c>
      <c r="P262" s="110"/>
    </row>
    <row r="263" spans="1:16" ht="36" hidden="1" x14ac:dyDescent="0.25">
      <c r="A263" s="38">
        <v>6419</v>
      </c>
      <c r="B263" s="57" t="s">
        <v>240</v>
      </c>
      <c r="C263" s="58">
        <f t="shared" si="326"/>
        <v>0</v>
      </c>
      <c r="D263" s="214"/>
      <c r="E263" s="510"/>
      <c r="F263" s="468">
        <f t="shared" si="391"/>
        <v>0</v>
      </c>
      <c r="G263" s="214"/>
      <c r="H263" s="246"/>
      <c r="I263" s="113">
        <f t="shared" si="392"/>
        <v>0</v>
      </c>
      <c r="J263" s="246"/>
      <c r="K263" s="60"/>
      <c r="L263" s="113">
        <f t="shared" si="393"/>
        <v>0</v>
      </c>
      <c r="M263" s="292"/>
      <c r="N263" s="60"/>
      <c r="O263" s="113">
        <f t="shared" si="394"/>
        <v>0</v>
      </c>
      <c r="P263" s="110"/>
    </row>
    <row r="264" spans="1:16" ht="36" hidden="1" x14ac:dyDescent="0.25">
      <c r="A264" s="111">
        <v>6420</v>
      </c>
      <c r="B264" s="57" t="s">
        <v>241</v>
      </c>
      <c r="C264" s="58">
        <f t="shared" si="326"/>
        <v>0</v>
      </c>
      <c r="D264" s="215">
        <f>SUM(D265:D268)</f>
        <v>0</v>
      </c>
      <c r="E264" s="511">
        <f t="shared" ref="E264:F264" si="395">SUM(E265:E268)</f>
        <v>0</v>
      </c>
      <c r="F264" s="468">
        <f t="shared" si="395"/>
        <v>0</v>
      </c>
      <c r="G264" s="215">
        <f>SUM(G265:G268)</f>
        <v>0</v>
      </c>
      <c r="H264" s="120">
        <f t="shared" ref="H264" si="396">SUM(H265:H268)</f>
        <v>0</v>
      </c>
      <c r="I264" s="113">
        <f t="shared" ref="I264" si="397">SUM(I265:I268)</f>
        <v>0</v>
      </c>
      <c r="J264" s="120">
        <f>SUM(J265:J268)</f>
        <v>0</v>
      </c>
      <c r="K264" s="112">
        <f t="shared" ref="K264:L264" si="398">SUM(K265:K268)</f>
        <v>0</v>
      </c>
      <c r="L264" s="113">
        <f t="shared" si="398"/>
        <v>0</v>
      </c>
      <c r="M264" s="58">
        <f>SUM(M265:M268)</f>
        <v>0</v>
      </c>
      <c r="N264" s="112">
        <f t="shared" ref="N264:O264" si="399">SUM(N265:N268)</f>
        <v>0</v>
      </c>
      <c r="O264" s="113">
        <f t="shared" si="399"/>
        <v>0</v>
      </c>
      <c r="P264" s="110"/>
    </row>
    <row r="265" spans="1:16" hidden="1" x14ac:dyDescent="0.25">
      <c r="A265" s="38">
        <v>6421</v>
      </c>
      <c r="B265" s="57" t="s">
        <v>242</v>
      </c>
      <c r="C265" s="58">
        <f t="shared" si="326"/>
        <v>0</v>
      </c>
      <c r="D265" s="214"/>
      <c r="E265" s="510"/>
      <c r="F265" s="468">
        <f t="shared" ref="F265:F268" si="400">D265+E265</f>
        <v>0</v>
      </c>
      <c r="G265" s="214"/>
      <c r="H265" s="246"/>
      <c r="I265" s="113">
        <f t="shared" ref="I265:I268" si="401">G265+H265</f>
        <v>0</v>
      </c>
      <c r="J265" s="246"/>
      <c r="K265" s="60"/>
      <c r="L265" s="113">
        <f t="shared" ref="L265:L268" si="402">J265+K265</f>
        <v>0</v>
      </c>
      <c r="M265" s="292"/>
      <c r="N265" s="60"/>
      <c r="O265" s="113">
        <f t="shared" ref="O265:O268" si="403">M265+N265</f>
        <v>0</v>
      </c>
      <c r="P265" s="110"/>
    </row>
    <row r="266" spans="1:16" hidden="1" x14ac:dyDescent="0.25">
      <c r="A266" s="38">
        <v>6422</v>
      </c>
      <c r="B266" s="57" t="s">
        <v>243</v>
      </c>
      <c r="C266" s="58">
        <f t="shared" si="326"/>
        <v>0</v>
      </c>
      <c r="D266" s="214"/>
      <c r="E266" s="510"/>
      <c r="F266" s="468">
        <f t="shared" si="400"/>
        <v>0</v>
      </c>
      <c r="G266" s="214"/>
      <c r="H266" s="246"/>
      <c r="I266" s="113">
        <f t="shared" si="401"/>
        <v>0</v>
      </c>
      <c r="J266" s="246"/>
      <c r="K266" s="60"/>
      <c r="L266" s="113">
        <f t="shared" si="402"/>
        <v>0</v>
      </c>
      <c r="M266" s="292"/>
      <c r="N266" s="60"/>
      <c r="O266" s="113">
        <f t="shared" si="403"/>
        <v>0</v>
      </c>
      <c r="P266" s="110"/>
    </row>
    <row r="267" spans="1:16" ht="13.5" hidden="1" customHeight="1" x14ac:dyDescent="0.25">
      <c r="A267" s="38">
        <v>6423</v>
      </c>
      <c r="B267" s="57" t="s">
        <v>244</v>
      </c>
      <c r="C267" s="58">
        <f t="shared" si="326"/>
        <v>0</v>
      </c>
      <c r="D267" s="214"/>
      <c r="E267" s="510"/>
      <c r="F267" s="468">
        <f t="shared" si="400"/>
        <v>0</v>
      </c>
      <c r="G267" s="214"/>
      <c r="H267" s="246"/>
      <c r="I267" s="113">
        <f t="shared" si="401"/>
        <v>0</v>
      </c>
      <c r="J267" s="246"/>
      <c r="K267" s="60"/>
      <c r="L267" s="113">
        <f t="shared" si="402"/>
        <v>0</v>
      </c>
      <c r="M267" s="292"/>
      <c r="N267" s="60"/>
      <c r="O267" s="113">
        <f t="shared" si="403"/>
        <v>0</v>
      </c>
      <c r="P267" s="110"/>
    </row>
    <row r="268" spans="1:16" ht="36" hidden="1" x14ac:dyDescent="0.25">
      <c r="A268" s="38">
        <v>6424</v>
      </c>
      <c r="B268" s="57" t="s">
        <v>245</v>
      </c>
      <c r="C268" s="58">
        <f t="shared" si="326"/>
        <v>0</v>
      </c>
      <c r="D268" s="214"/>
      <c r="E268" s="510"/>
      <c r="F268" s="468">
        <f t="shared" si="400"/>
        <v>0</v>
      </c>
      <c r="G268" s="214"/>
      <c r="H268" s="246"/>
      <c r="I268" s="113">
        <f t="shared" si="401"/>
        <v>0</v>
      </c>
      <c r="J268" s="246"/>
      <c r="K268" s="60"/>
      <c r="L268" s="113">
        <f t="shared" si="402"/>
        <v>0</v>
      </c>
      <c r="M268" s="292"/>
      <c r="N268" s="60"/>
      <c r="O268" s="113">
        <f t="shared" si="403"/>
        <v>0</v>
      </c>
      <c r="P268" s="110"/>
    </row>
    <row r="269" spans="1:16" ht="36" hidden="1" x14ac:dyDescent="0.25">
      <c r="A269" s="143">
        <v>7000</v>
      </c>
      <c r="B269" s="143" t="s">
        <v>246</v>
      </c>
      <c r="C269" s="145">
        <f t="shared" si="326"/>
        <v>0</v>
      </c>
      <c r="D269" s="221">
        <f>SUM(D270,D281)</f>
        <v>0</v>
      </c>
      <c r="E269" s="521">
        <f t="shared" ref="E269:F269" si="404">SUM(E270,E281)</f>
        <v>0</v>
      </c>
      <c r="F269" s="522">
        <f t="shared" si="404"/>
        <v>0</v>
      </c>
      <c r="G269" s="221">
        <f>SUM(G270,G281)</f>
        <v>0</v>
      </c>
      <c r="H269" s="252">
        <f t="shared" ref="H269" si="405">SUM(H270,H281)</f>
        <v>0</v>
      </c>
      <c r="I269" s="263">
        <f t="shared" ref="I269" si="406">SUM(I270,I281)</f>
        <v>0</v>
      </c>
      <c r="J269" s="252">
        <f>SUM(J270,J281)</f>
        <v>0</v>
      </c>
      <c r="K269" s="144">
        <f t="shared" ref="K269:L269" si="407">SUM(K270,K281)</f>
        <v>0</v>
      </c>
      <c r="L269" s="263">
        <f t="shared" si="407"/>
        <v>0</v>
      </c>
      <c r="M269" s="297">
        <f>SUM(M270,M281)</f>
        <v>0</v>
      </c>
      <c r="N269" s="274">
        <f t="shared" ref="N269:O269" si="408">SUM(N270,N281)</f>
        <v>0</v>
      </c>
      <c r="O269" s="279">
        <f t="shared" si="408"/>
        <v>0</v>
      </c>
      <c r="P269" s="318"/>
    </row>
    <row r="270" spans="1:16" ht="24" hidden="1" x14ac:dyDescent="0.25">
      <c r="A270" s="46">
        <v>7200</v>
      </c>
      <c r="B270" s="104" t="s">
        <v>247</v>
      </c>
      <c r="C270" s="47">
        <f t="shared" si="326"/>
        <v>0</v>
      </c>
      <c r="D270" s="212">
        <f>SUM(D271,D272,D275,D276,D280)</f>
        <v>0</v>
      </c>
      <c r="E270" s="505">
        <f t="shared" ref="E270:F270" si="409">SUM(E271,E272,E275,E276,E280)</f>
        <v>0</v>
      </c>
      <c r="F270" s="472">
        <f t="shared" si="409"/>
        <v>0</v>
      </c>
      <c r="G270" s="212">
        <f>SUM(G271,G272,G275,G276,G280)</f>
        <v>0</v>
      </c>
      <c r="H270" s="105">
        <f t="shared" ref="H270" si="410">SUM(H271,H272,H275,H276,H280)</f>
        <v>0</v>
      </c>
      <c r="I270" s="116">
        <f t="shared" ref="I270" si="411">SUM(I271,I272,I275,I276,I280)</f>
        <v>0</v>
      </c>
      <c r="J270" s="105">
        <f>SUM(J271,J272,J275,J276,J280)</f>
        <v>0</v>
      </c>
      <c r="K270" s="50">
        <f t="shared" ref="K270:L270" si="412">SUM(K271,K272,K275,K276,K280)</f>
        <v>0</v>
      </c>
      <c r="L270" s="116">
        <f t="shared" si="412"/>
        <v>0</v>
      </c>
      <c r="M270" s="129">
        <f>SUM(M271,M272,M275,M276,M280)</f>
        <v>0</v>
      </c>
      <c r="N270" s="130">
        <f t="shared" ref="N270:O270" si="413">SUM(N271,N272,N275,N276,N280)</f>
        <v>0</v>
      </c>
      <c r="O270" s="262">
        <f t="shared" si="413"/>
        <v>0</v>
      </c>
      <c r="P270" s="315"/>
    </row>
    <row r="271" spans="1:16" ht="24" hidden="1" x14ac:dyDescent="0.25">
      <c r="A271" s="532">
        <v>7210</v>
      </c>
      <c r="B271" s="52" t="s">
        <v>248</v>
      </c>
      <c r="C271" s="53">
        <f t="shared" si="326"/>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326"/>
        <v>0</v>
      </c>
      <c r="D272" s="215">
        <f>SUM(D273:D274)</f>
        <v>0</v>
      </c>
      <c r="E272" s="511">
        <f t="shared" ref="E272:F272" si="414">SUM(E273:E274)</f>
        <v>0</v>
      </c>
      <c r="F272" s="468">
        <f t="shared" si="414"/>
        <v>0</v>
      </c>
      <c r="G272" s="215">
        <f>SUM(G273:G274)</f>
        <v>0</v>
      </c>
      <c r="H272" s="120">
        <f t="shared" ref="H272" si="415">SUM(H273:H274)</f>
        <v>0</v>
      </c>
      <c r="I272" s="113">
        <f t="shared" ref="I272" si="416">SUM(I273:I274)</f>
        <v>0</v>
      </c>
      <c r="J272" s="120">
        <f>SUM(J273:J274)</f>
        <v>0</v>
      </c>
      <c r="K272" s="112">
        <f t="shared" ref="K272:L272" si="417">SUM(K273:K274)</f>
        <v>0</v>
      </c>
      <c r="L272" s="113">
        <f t="shared" si="417"/>
        <v>0</v>
      </c>
      <c r="M272" s="58">
        <f>SUM(M273:M274)</f>
        <v>0</v>
      </c>
      <c r="N272" s="112">
        <f t="shared" ref="N272:O272" si="418">SUM(N273:N274)</f>
        <v>0</v>
      </c>
      <c r="O272" s="113">
        <f t="shared" si="418"/>
        <v>0</v>
      </c>
      <c r="P272" s="110"/>
    </row>
    <row r="273" spans="1:16" s="142" customFormat="1" ht="36" hidden="1" x14ac:dyDescent="0.25">
      <c r="A273" s="38">
        <v>7221</v>
      </c>
      <c r="B273" s="57" t="s">
        <v>250</v>
      </c>
      <c r="C273" s="58">
        <f t="shared" si="326"/>
        <v>0</v>
      </c>
      <c r="D273" s="214"/>
      <c r="E273" s="510"/>
      <c r="F273" s="468">
        <f t="shared" ref="F273:F275" si="419">D273+E273</f>
        <v>0</v>
      </c>
      <c r="G273" s="214"/>
      <c r="H273" s="246"/>
      <c r="I273" s="113">
        <f t="shared" ref="I273:I275" si="420">G273+H273</f>
        <v>0</v>
      </c>
      <c r="J273" s="246"/>
      <c r="K273" s="60"/>
      <c r="L273" s="113">
        <f t="shared" ref="L273:L275" si="421">J273+K273</f>
        <v>0</v>
      </c>
      <c r="M273" s="292"/>
      <c r="N273" s="60"/>
      <c r="O273" s="113">
        <f t="shared" ref="O273:O275" si="422">M273+N273</f>
        <v>0</v>
      </c>
      <c r="P273" s="110"/>
    </row>
    <row r="274" spans="1:16" s="142" customFormat="1" ht="36" hidden="1" x14ac:dyDescent="0.25">
      <c r="A274" s="38">
        <v>7222</v>
      </c>
      <c r="B274" s="57" t="s">
        <v>251</v>
      </c>
      <c r="C274" s="58">
        <f t="shared" si="326"/>
        <v>0</v>
      </c>
      <c r="D274" s="214"/>
      <c r="E274" s="510"/>
      <c r="F274" s="468">
        <f t="shared" si="419"/>
        <v>0</v>
      </c>
      <c r="G274" s="214"/>
      <c r="H274" s="246"/>
      <c r="I274" s="113">
        <f t="shared" si="420"/>
        <v>0</v>
      </c>
      <c r="J274" s="246"/>
      <c r="K274" s="60"/>
      <c r="L274" s="113">
        <f t="shared" si="421"/>
        <v>0</v>
      </c>
      <c r="M274" s="292"/>
      <c r="N274" s="60"/>
      <c r="O274" s="113">
        <f t="shared" si="422"/>
        <v>0</v>
      </c>
      <c r="P274" s="110"/>
    </row>
    <row r="275" spans="1:16" ht="24" hidden="1" x14ac:dyDescent="0.25">
      <c r="A275" s="111">
        <v>7230</v>
      </c>
      <c r="B275" s="57" t="s">
        <v>292</v>
      </c>
      <c r="C275" s="58">
        <f t="shared" si="326"/>
        <v>0</v>
      </c>
      <c r="D275" s="214"/>
      <c r="E275" s="510"/>
      <c r="F275" s="468">
        <f t="shared" si="419"/>
        <v>0</v>
      </c>
      <c r="G275" s="214"/>
      <c r="H275" s="246"/>
      <c r="I275" s="113">
        <f t="shared" si="420"/>
        <v>0</v>
      </c>
      <c r="J275" s="246"/>
      <c r="K275" s="60"/>
      <c r="L275" s="113">
        <f t="shared" si="421"/>
        <v>0</v>
      </c>
      <c r="M275" s="292"/>
      <c r="N275" s="60"/>
      <c r="O275" s="113">
        <f t="shared" si="422"/>
        <v>0</v>
      </c>
      <c r="P275" s="110"/>
    </row>
    <row r="276" spans="1:16" ht="24" hidden="1" x14ac:dyDescent="0.25">
      <c r="A276" s="111">
        <v>7240</v>
      </c>
      <c r="B276" s="57" t="s">
        <v>252</v>
      </c>
      <c r="C276" s="58">
        <f t="shared" si="326"/>
        <v>0</v>
      </c>
      <c r="D276" s="215">
        <f t="shared" ref="D276:O276" si="423">SUM(D277:D279)</f>
        <v>0</v>
      </c>
      <c r="E276" s="511">
        <f t="shared" si="423"/>
        <v>0</v>
      </c>
      <c r="F276" s="468">
        <f t="shared" si="423"/>
        <v>0</v>
      </c>
      <c r="G276" s="215">
        <f t="shared" si="423"/>
        <v>0</v>
      </c>
      <c r="H276" s="120">
        <f t="shared" ref="H276" si="424">SUM(H277:H279)</f>
        <v>0</v>
      </c>
      <c r="I276" s="113">
        <f t="shared" si="423"/>
        <v>0</v>
      </c>
      <c r="J276" s="120">
        <f>SUM(J277:J279)</f>
        <v>0</v>
      </c>
      <c r="K276" s="112">
        <f t="shared" ref="K276:L276" si="425">SUM(K277:K279)</f>
        <v>0</v>
      </c>
      <c r="L276" s="113">
        <f t="shared" si="425"/>
        <v>0</v>
      </c>
      <c r="M276" s="58">
        <f t="shared" si="423"/>
        <v>0</v>
      </c>
      <c r="N276" s="112">
        <f t="shared" si="423"/>
        <v>0</v>
      </c>
      <c r="O276" s="113">
        <f t="shared" si="423"/>
        <v>0</v>
      </c>
      <c r="P276" s="110"/>
    </row>
    <row r="277" spans="1:16" ht="48" hidden="1" x14ac:dyDescent="0.25">
      <c r="A277" s="38">
        <v>7245</v>
      </c>
      <c r="B277" s="57" t="s">
        <v>253</v>
      </c>
      <c r="C277" s="58">
        <f t="shared" ref="C277:C298" si="426">F277+I277+L277+O277</f>
        <v>0</v>
      </c>
      <c r="D277" s="214"/>
      <c r="E277" s="510"/>
      <c r="F277" s="468">
        <f t="shared" ref="F277:F280" si="427">D277+E277</f>
        <v>0</v>
      </c>
      <c r="G277" s="214"/>
      <c r="H277" s="246"/>
      <c r="I277" s="113">
        <f t="shared" ref="I277:I280" si="428">G277+H277</f>
        <v>0</v>
      </c>
      <c r="J277" s="246"/>
      <c r="K277" s="60"/>
      <c r="L277" s="113">
        <f t="shared" ref="L277:L280" si="429">J277+K277</f>
        <v>0</v>
      </c>
      <c r="M277" s="292"/>
      <c r="N277" s="60"/>
      <c r="O277" s="113">
        <f t="shared" ref="O277:O280" si="430">M277+N277</f>
        <v>0</v>
      </c>
      <c r="P277" s="110"/>
    </row>
    <row r="278" spans="1:16" ht="84.75" hidden="1" customHeight="1" x14ac:dyDescent="0.25">
      <c r="A278" s="38">
        <v>7246</v>
      </c>
      <c r="B278" s="57" t="s">
        <v>254</v>
      </c>
      <c r="C278" s="58">
        <f t="shared" si="426"/>
        <v>0</v>
      </c>
      <c r="D278" s="214"/>
      <c r="E278" s="510"/>
      <c r="F278" s="468">
        <f t="shared" si="427"/>
        <v>0</v>
      </c>
      <c r="G278" s="214"/>
      <c r="H278" s="246"/>
      <c r="I278" s="113">
        <f t="shared" si="428"/>
        <v>0</v>
      </c>
      <c r="J278" s="246"/>
      <c r="K278" s="60"/>
      <c r="L278" s="113">
        <f t="shared" si="429"/>
        <v>0</v>
      </c>
      <c r="M278" s="292"/>
      <c r="N278" s="60"/>
      <c r="O278" s="113">
        <f t="shared" si="430"/>
        <v>0</v>
      </c>
      <c r="P278" s="110"/>
    </row>
    <row r="279" spans="1:16" ht="36" hidden="1" x14ac:dyDescent="0.25">
      <c r="A279" s="38">
        <v>7247</v>
      </c>
      <c r="B279" s="57" t="s">
        <v>309</v>
      </c>
      <c r="C279" s="58">
        <f t="shared" si="426"/>
        <v>0</v>
      </c>
      <c r="D279" s="214"/>
      <c r="E279" s="510"/>
      <c r="F279" s="468">
        <f t="shared" si="427"/>
        <v>0</v>
      </c>
      <c r="G279" s="214"/>
      <c r="H279" s="246"/>
      <c r="I279" s="113">
        <f t="shared" si="428"/>
        <v>0</v>
      </c>
      <c r="J279" s="246"/>
      <c r="K279" s="60"/>
      <c r="L279" s="113">
        <f t="shared" si="429"/>
        <v>0</v>
      </c>
      <c r="M279" s="292"/>
      <c r="N279" s="60"/>
      <c r="O279" s="113">
        <f t="shared" si="430"/>
        <v>0</v>
      </c>
      <c r="P279" s="110"/>
    </row>
    <row r="280" spans="1:16" ht="24" hidden="1" x14ac:dyDescent="0.25">
      <c r="A280" s="532">
        <v>7260</v>
      </c>
      <c r="B280" s="52" t="s">
        <v>255</v>
      </c>
      <c r="C280" s="53">
        <f t="shared" si="426"/>
        <v>0</v>
      </c>
      <c r="D280" s="213"/>
      <c r="E280" s="508"/>
      <c r="F280" s="509">
        <f t="shared" si="427"/>
        <v>0</v>
      </c>
      <c r="G280" s="213"/>
      <c r="H280" s="245"/>
      <c r="I280" s="119">
        <f t="shared" si="428"/>
        <v>0</v>
      </c>
      <c r="J280" s="245"/>
      <c r="K280" s="55"/>
      <c r="L280" s="119">
        <f t="shared" si="429"/>
        <v>0</v>
      </c>
      <c r="M280" s="291"/>
      <c r="N280" s="55"/>
      <c r="O280" s="119">
        <f t="shared" si="430"/>
        <v>0</v>
      </c>
      <c r="P280" s="109"/>
    </row>
    <row r="281" spans="1:16" hidden="1" x14ac:dyDescent="0.25">
      <c r="A281" s="72">
        <v>7700</v>
      </c>
      <c r="B281" s="158" t="s">
        <v>284</v>
      </c>
      <c r="C281" s="159">
        <f t="shared" si="426"/>
        <v>0</v>
      </c>
      <c r="D281" s="222">
        <f t="shared" ref="D281:O281" si="431">D282</f>
        <v>0</v>
      </c>
      <c r="E281" s="523">
        <f t="shared" si="431"/>
        <v>0</v>
      </c>
      <c r="F281" s="488">
        <f t="shared" si="431"/>
        <v>0</v>
      </c>
      <c r="G281" s="222">
        <f t="shared" si="431"/>
        <v>0</v>
      </c>
      <c r="H281" s="253">
        <f t="shared" si="431"/>
        <v>0</v>
      </c>
      <c r="I281" s="161">
        <f t="shared" si="431"/>
        <v>0</v>
      </c>
      <c r="J281" s="253">
        <f t="shared" si="431"/>
        <v>0</v>
      </c>
      <c r="K281" s="160">
        <f t="shared" si="431"/>
        <v>0</v>
      </c>
      <c r="L281" s="161">
        <f t="shared" si="431"/>
        <v>0</v>
      </c>
      <c r="M281" s="159">
        <f t="shared" si="431"/>
        <v>0</v>
      </c>
      <c r="N281" s="160">
        <f t="shared" si="431"/>
        <v>0</v>
      </c>
      <c r="O281" s="161">
        <f t="shared" si="431"/>
        <v>0</v>
      </c>
      <c r="P281" s="316"/>
    </row>
    <row r="282" spans="1:16" hidden="1" x14ac:dyDescent="0.25">
      <c r="A282" s="106">
        <v>7720</v>
      </c>
      <c r="B282" s="52" t="s">
        <v>285</v>
      </c>
      <c r="C282" s="64">
        <f t="shared" si="426"/>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426"/>
        <v>0</v>
      </c>
      <c r="D283" s="215">
        <f>SUM(D284:D285)</f>
        <v>0</v>
      </c>
      <c r="E283" s="511">
        <f t="shared" ref="E283:F283" si="432">SUM(E284:E285)</f>
        <v>0</v>
      </c>
      <c r="F283" s="468">
        <f t="shared" si="432"/>
        <v>0</v>
      </c>
      <c r="G283" s="215">
        <f>SUM(G284:G285)</f>
        <v>0</v>
      </c>
      <c r="H283" s="120">
        <f t="shared" ref="H283" si="433">SUM(H284:H285)</f>
        <v>0</v>
      </c>
      <c r="I283" s="113">
        <f t="shared" ref="I283" si="434">SUM(I284:I285)</f>
        <v>0</v>
      </c>
      <c r="J283" s="120">
        <f>SUM(J284:J285)</f>
        <v>0</v>
      </c>
      <c r="K283" s="112">
        <f t="shared" ref="K283:L283" si="435">SUM(K284:K285)</f>
        <v>0</v>
      </c>
      <c r="L283" s="113">
        <f t="shared" si="435"/>
        <v>0</v>
      </c>
      <c r="M283" s="58">
        <f>SUM(M284:M285)</f>
        <v>0</v>
      </c>
      <c r="N283" s="112">
        <f t="shared" ref="N283:O283" si="436">SUM(N284:N285)</f>
        <v>0</v>
      </c>
      <c r="O283" s="113">
        <f t="shared" si="436"/>
        <v>0</v>
      </c>
      <c r="P283" s="110"/>
    </row>
    <row r="284" spans="1:16" hidden="1" x14ac:dyDescent="0.25">
      <c r="A284" s="141" t="s">
        <v>257</v>
      </c>
      <c r="B284" s="38" t="s">
        <v>258</v>
      </c>
      <c r="C284" s="58">
        <f t="shared" si="426"/>
        <v>0</v>
      </c>
      <c r="D284" s="214"/>
      <c r="E284" s="510"/>
      <c r="F284" s="468">
        <f t="shared" ref="F284:F285" si="437">D284+E284</f>
        <v>0</v>
      </c>
      <c r="G284" s="214"/>
      <c r="H284" s="246"/>
      <c r="I284" s="113">
        <f t="shared" ref="I284:I285" si="438">G284+H284</f>
        <v>0</v>
      </c>
      <c r="J284" s="246"/>
      <c r="K284" s="60"/>
      <c r="L284" s="113">
        <f t="shared" ref="L284:L285" si="439">J284+K284</f>
        <v>0</v>
      </c>
      <c r="M284" s="292"/>
      <c r="N284" s="60"/>
      <c r="O284" s="113">
        <f t="shared" ref="O284:O285" si="440">M284+N284</f>
        <v>0</v>
      </c>
      <c r="P284" s="110"/>
    </row>
    <row r="285" spans="1:16" ht="24" hidden="1" x14ac:dyDescent="0.25">
      <c r="A285" s="141" t="s">
        <v>259</v>
      </c>
      <c r="B285" s="146" t="s">
        <v>260</v>
      </c>
      <c r="C285" s="53">
        <f t="shared" si="426"/>
        <v>0</v>
      </c>
      <c r="D285" s="213"/>
      <c r="E285" s="508"/>
      <c r="F285" s="509">
        <f t="shared" si="437"/>
        <v>0</v>
      </c>
      <c r="G285" s="213"/>
      <c r="H285" s="245"/>
      <c r="I285" s="119">
        <f t="shared" si="438"/>
        <v>0</v>
      </c>
      <c r="J285" s="245"/>
      <c r="K285" s="55"/>
      <c r="L285" s="119">
        <f t="shared" si="439"/>
        <v>0</v>
      </c>
      <c r="M285" s="291"/>
      <c r="N285" s="55"/>
      <c r="O285" s="119">
        <f t="shared" si="440"/>
        <v>0</v>
      </c>
      <c r="P285" s="109"/>
    </row>
    <row r="286" spans="1:16" ht="12.75" thickBot="1" x14ac:dyDescent="0.3">
      <c r="A286" s="164"/>
      <c r="B286" s="164" t="s">
        <v>261</v>
      </c>
      <c r="C286" s="280">
        <f t="shared" si="426"/>
        <v>47240</v>
      </c>
      <c r="D286" s="224">
        <f t="shared" ref="D286:O286" si="441">SUM(D283,D269,D230,D195,D187,D173,D75,D53)</f>
        <v>0</v>
      </c>
      <c r="E286" s="525">
        <f t="shared" si="441"/>
        <v>0</v>
      </c>
      <c r="F286" s="526">
        <f t="shared" si="441"/>
        <v>0</v>
      </c>
      <c r="G286" s="224">
        <f t="shared" si="441"/>
        <v>0</v>
      </c>
      <c r="H286" s="166">
        <f t="shared" ref="H286" si="442">SUM(H283,H269,H230,H195,H187,H173,H75,H53)</f>
        <v>47240</v>
      </c>
      <c r="I286" s="264">
        <f t="shared" si="441"/>
        <v>47240</v>
      </c>
      <c r="J286" s="166">
        <f t="shared" si="441"/>
        <v>0</v>
      </c>
      <c r="K286" s="165">
        <f t="shared" si="441"/>
        <v>0</v>
      </c>
      <c r="L286" s="264">
        <f t="shared" si="441"/>
        <v>0</v>
      </c>
      <c r="M286" s="280">
        <f t="shared" si="441"/>
        <v>0</v>
      </c>
      <c r="N286" s="165">
        <f t="shared" si="441"/>
        <v>0</v>
      </c>
      <c r="O286" s="264">
        <f t="shared" si="441"/>
        <v>0</v>
      </c>
      <c r="P286" s="319"/>
    </row>
    <row r="287" spans="1:16" s="21" customFormat="1" ht="13.5" hidden="1" thickTop="1" thickBot="1" x14ac:dyDescent="0.3">
      <c r="A287" s="707" t="s">
        <v>262</v>
      </c>
      <c r="B287" s="708"/>
      <c r="C287" s="172">
        <f t="shared" si="426"/>
        <v>0</v>
      </c>
      <c r="D287" s="225">
        <f>SUM(D24,D25,D41)-D51</f>
        <v>0</v>
      </c>
      <c r="E287" s="527">
        <f t="shared" ref="E287:F287" si="443">SUM(E24,E25,E41)-E51</f>
        <v>0</v>
      </c>
      <c r="F287" s="528">
        <f t="shared" si="443"/>
        <v>0</v>
      </c>
      <c r="G287" s="225">
        <f>SUM(G24,G25,G41)-G51</f>
        <v>0</v>
      </c>
      <c r="H287" s="255">
        <f t="shared" ref="H287" si="444">SUM(H24,H25,H41)-H51</f>
        <v>0</v>
      </c>
      <c r="I287" s="265">
        <f t="shared" ref="I287" si="445">SUM(I24,I25,I41)-I51</f>
        <v>0</v>
      </c>
      <c r="J287" s="255">
        <f>(J26+J43)-J51</f>
        <v>0</v>
      </c>
      <c r="K287" s="168">
        <f t="shared" ref="K287:L287" si="446">(K26+K43)-K51</f>
        <v>0</v>
      </c>
      <c r="L287" s="265">
        <f t="shared" si="446"/>
        <v>0</v>
      </c>
      <c r="M287" s="172">
        <f>M45-M51</f>
        <v>0</v>
      </c>
      <c r="N287" s="168">
        <f t="shared" ref="N287:O287" si="447">N45-N51</f>
        <v>0</v>
      </c>
      <c r="O287" s="265">
        <f t="shared" si="447"/>
        <v>0</v>
      </c>
      <c r="P287" s="174"/>
    </row>
    <row r="288" spans="1:16" s="21" customFormat="1" ht="12.75" hidden="1" thickTop="1" x14ac:dyDescent="0.25">
      <c r="A288" s="709" t="s">
        <v>263</v>
      </c>
      <c r="B288" s="710"/>
      <c r="C288" s="156">
        <f t="shared" si="426"/>
        <v>0</v>
      </c>
      <c r="D288" s="226">
        <f t="shared" ref="D288:O288" si="448">SUM(D289,D290)-D297+D298</f>
        <v>0</v>
      </c>
      <c r="E288" s="529">
        <f t="shared" si="448"/>
        <v>0</v>
      </c>
      <c r="F288" s="530">
        <f t="shared" si="448"/>
        <v>0</v>
      </c>
      <c r="G288" s="226">
        <f t="shared" si="448"/>
        <v>0</v>
      </c>
      <c r="H288" s="256">
        <f t="shared" ref="H288" si="449">SUM(H289,H290)-H297+H298</f>
        <v>0</v>
      </c>
      <c r="I288" s="154">
        <f t="shared" si="448"/>
        <v>0</v>
      </c>
      <c r="J288" s="256">
        <f t="shared" si="448"/>
        <v>0</v>
      </c>
      <c r="K288" s="153">
        <f t="shared" si="448"/>
        <v>0</v>
      </c>
      <c r="L288" s="154">
        <f t="shared" si="448"/>
        <v>0</v>
      </c>
      <c r="M288" s="156">
        <f t="shared" si="448"/>
        <v>0</v>
      </c>
      <c r="N288" s="153">
        <f t="shared" si="448"/>
        <v>0</v>
      </c>
      <c r="O288" s="154">
        <f t="shared" si="448"/>
        <v>0</v>
      </c>
      <c r="P288" s="320"/>
    </row>
    <row r="289" spans="1:16" s="21" customFormat="1" ht="13.5" hidden="1" thickTop="1" thickBot="1" x14ac:dyDescent="0.3">
      <c r="A289" s="87" t="s">
        <v>264</v>
      </c>
      <c r="B289" s="87" t="s">
        <v>265</v>
      </c>
      <c r="C289" s="88">
        <f t="shared" si="426"/>
        <v>0</v>
      </c>
      <c r="D289" s="208">
        <f t="shared" ref="D289:O289" si="450">D21-D283</f>
        <v>0</v>
      </c>
      <c r="E289" s="497">
        <f t="shared" si="450"/>
        <v>0</v>
      </c>
      <c r="F289" s="498">
        <f t="shared" si="450"/>
        <v>0</v>
      </c>
      <c r="G289" s="208">
        <f t="shared" si="450"/>
        <v>0</v>
      </c>
      <c r="H289" s="241">
        <f t="shared" ref="H289" si="451">H21-H283</f>
        <v>0</v>
      </c>
      <c r="I289" s="90">
        <f t="shared" si="450"/>
        <v>0</v>
      </c>
      <c r="J289" s="241">
        <f t="shared" si="450"/>
        <v>0</v>
      </c>
      <c r="K289" s="89">
        <f t="shared" si="450"/>
        <v>0</v>
      </c>
      <c r="L289" s="90">
        <f t="shared" si="450"/>
        <v>0</v>
      </c>
      <c r="M289" s="88">
        <f t="shared" si="450"/>
        <v>0</v>
      </c>
      <c r="N289" s="89">
        <f t="shared" si="450"/>
        <v>0</v>
      </c>
      <c r="O289" s="90">
        <f t="shared" si="450"/>
        <v>0</v>
      </c>
      <c r="P289" s="311"/>
    </row>
    <row r="290" spans="1:16" s="21" customFormat="1" ht="12.75" hidden="1" thickTop="1" x14ac:dyDescent="0.25">
      <c r="A290" s="169" t="s">
        <v>266</v>
      </c>
      <c r="B290" s="169" t="s">
        <v>267</v>
      </c>
      <c r="C290" s="156">
        <f t="shared" si="426"/>
        <v>0</v>
      </c>
      <c r="D290" s="226">
        <f t="shared" ref="D290:O290" si="452">SUM(D291,D293,D295)-SUM(D292,D294,D296)</f>
        <v>0</v>
      </c>
      <c r="E290" s="529">
        <f t="shared" si="452"/>
        <v>0</v>
      </c>
      <c r="F290" s="530">
        <f t="shared" si="452"/>
        <v>0</v>
      </c>
      <c r="G290" s="226">
        <f t="shared" si="452"/>
        <v>0</v>
      </c>
      <c r="H290" s="256">
        <f t="shared" ref="H290" si="453">SUM(H291,H293,H295)-SUM(H292,H294,H296)</f>
        <v>0</v>
      </c>
      <c r="I290" s="154">
        <f t="shared" si="452"/>
        <v>0</v>
      </c>
      <c r="J290" s="256">
        <f t="shared" si="452"/>
        <v>0</v>
      </c>
      <c r="K290" s="153">
        <f t="shared" si="452"/>
        <v>0</v>
      </c>
      <c r="L290" s="154">
        <f t="shared" si="452"/>
        <v>0</v>
      </c>
      <c r="M290" s="156">
        <f t="shared" si="452"/>
        <v>0</v>
      </c>
      <c r="N290" s="153">
        <f t="shared" si="452"/>
        <v>0</v>
      </c>
      <c r="O290" s="154">
        <f t="shared" si="452"/>
        <v>0</v>
      </c>
      <c r="P290" s="320"/>
    </row>
    <row r="291" spans="1:16" ht="12.75" hidden="1" thickTop="1" x14ac:dyDescent="0.25">
      <c r="A291" s="147" t="s">
        <v>268</v>
      </c>
      <c r="B291" s="82" t="s">
        <v>269</v>
      </c>
      <c r="C291" s="64">
        <f t="shared" si="426"/>
        <v>0</v>
      </c>
      <c r="D291" s="223"/>
      <c r="E291" s="524"/>
      <c r="F291" s="481">
        <f t="shared" ref="F291:F298" si="454">D291+E291</f>
        <v>0</v>
      </c>
      <c r="G291" s="223"/>
      <c r="H291" s="254"/>
      <c r="I291" s="276">
        <f t="shared" ref="I291:I298" si="455">G291+H291</f>
        <v>0</v>
      </c>
      <c r="J291" s="254"/>
      <c r="K291" s="66"/>
      <c r="L291" s="276">
        <f t="shared" ref="L291:L298" si="456">J291+K291</f>
        <v>0</v>
      </c>
      <c r="M291" s="298"/>
      <c r="N291" s="66"/>
      <c r="O291" s="276">
        <f t="shared" ref="O291:O298" si="457">M291+N291</f>
        <v>0</v>
      </c>
      <c r="P291" s="148"/>
    </row>
    <row r="292" spans="1:16" ht="24.75" hidden="1" thickTop="1" x14ac:dyDescent="0.25">
      <c r="A292" s="141" t="s">
        <v>270</v>
      </c>
      <c r="B292" s="37" t="s">
        <v>271</v>
      </c>
      <c r="C292" s="58">
        <f t="shared" si="426"/>
        <v>0</v>
      </c>
      <c r="D292" s="214"/>
      <c r="E292" s="510"/>
      <c r="F292" s="468">
        <f t="shared" si="454"/>
        <v>0</v>
      </c>
      <c r="G292" s="214"/>
      <c r="H292" s="246"/>
      <c r="I292" s="113">
        <f t="shared" si="455"/>
        <v>0</v>
      </c>
      <c r="J292" s="246"/>
      <c r="K292" s="60"/>
      <c r="L292" s="113">
        <f t="shared" si="456"/>
        <v>0</v>
      </c>
      <c r="M292" s="292"/>
      <c r="N292" s="60"/>
      <c r="O292" s="113">
        <f t="shared" si="457"/>
        <v>0</v>
      </c>
      <c r="P292" s="110"/>
    </row>
    <row r="293" spans="1:16" ht="12.75" hidden="1" thickTop="1" x14ac:dyDescent="0.25">
      <c r="A293" s="141" t="s">
        <v>272</v>
      </c>
      <c r="B293" s="37" t="s">
        <v>273</v>
      </c>
      <c r="C293" s="58">
        <f t="shared" si="426"/>
        <v>0</v>
      </c>
      <c r="D293" s="214"/>
      <c r="E293" s="510"/>
      <c r="F293" s="468">
        <f t="shared" si="454"/>
        <v>0</v>
      </c>
      <c r="G293" s="214"/>
      <c r="H293" s="246"/>
      <c r="I293" s="113">
        <f t="shared" si="455"/>
        <v>0</v>
      </c>
      <c r="J293" s="246"/>
      <c r="K293" s="60"/>
      <c r="L293" s="113">
        <f t="shared" si="456"/>
        <v>0</v>
      </c>
      <c r="M293" s="292"/>
      <c r="N293" s="60"/>
      <c r="O293" s="113">
        <f t="shared" si="457"/>
        <v>0</v>
      </c>
      <c r="P293" s="110"/>
    </row>
    <row r="294" spans="1:16" ht="24.75" hidden="1" thickTop="1" x14ac:dyDescent="0.25">
      <c r="A294" s="141" t="s">
        <v>274</v>
      </c>
      <c r="B294" s="37" t="s">
        <v>275</v>
      </c>
      <c r="C294" s="58">
        <f>F294+I294+L294+O294</f>
        <v>0</v>
      </c>
      <c r="D294" s="214"/>
      <c r="E294" s="510"/>
      <c r="F294" s="468">
        <f t="shared" si="454"/>
        <v>0</v>
      </c>
      <c r="G294" s="214"/>
      <c r="H294" s="246"/>
      <c r="I294" s="113">
        <f t="shared" si="455"/>
        <v>0</v>
      </c>
      <c r="J294" s="246"/>
      <c r="K294" s="60"/>
      <c r="L294" s="113">
        <f t="shared" si="456"/>
        <v>0</v>
      </c>
      <c r="M294" s="292"/>
      <c r="N294" s="60"/>
      <c r="O294" s="113">
        <f t="shared" si="457"/>
        <v>0</v>
      </c>
      <c r="P294" s="110"/>
    </row>
    <row r="295" spans="1:16" ht="12.75" hidden="1" thickTop="1" x14ac:dyDescent="0.25">
      <c r="A295" s="141" t="s">
        <v>276</v>
      </c>
      <c r="B295" s="37" t="s">
        <v>277</v>
      </c>
      <c r="C295" s="58">
        <f t="shared" si="426"/>
        <v>0</v>
      </c>
      <c r="D295" s="214"/>
      <c r="E295" s="510"/>
      <c r="F295" s="468">
        <f t="shared" si="454"/>
        <v>0</v>
      </c>
      <c r="G295" s="214"/>
      <c r="H295" s="246"/>
      <c r="I295" s="113">
        <f t="shared" si="455"/>
        <v>0</v>
      </c>
      <c r="J295" s="246"/>
      <c r="K295" s="60"/>
      <c r="L295" s="113">
        <f t="shared" si="456"/>
        <v>0</v>
      </c>
      <c r="M295" s="292"/>
      <c r="N295" s="60"/>
      <c r="O295" s="113">
        <f t="shared" si="457"/>
        <v>0</v>
      </c>
      <c r="P295" s="110"/>
    </row>
    <row r="296" spans="1:16" ht="24.75" hidden="1" thickTop="1" x14ac:dyDescent="0.25">
      <c r="A296" s="149" t="s">
        <v>278</v>
      </c>
      <c r="B296" s="150" t="s">
        <v>279</v>
      </c>
      <c r="C296" s="126">
        <f t="shared" si="426"/>
        <v>0</v>
      </c>
      <c r="D296" s="219"/>
      <c r="E296" s="517"/>
      <c r="F296" s="518">
        <f t="shared" si="454"/>
        <v>0</v>
      </c>
      <c r="G296" s="219"/>
      <c r="H296" s="250"/>
      <c r="I296" s="277">
        <f t="shared" si="455"/>
        <v>0</v>
      </c>
      <c r="J296" s="250"/>
      <c r="K296" s="128"/>
      <c r="L296" s="277">
        <f t="shared" si="456"/>
        <v>0</v>
      </c>
      <c r="M296" s="295"/>
      <c r="N296" s="128"/>
      <c r="O296" s="277">
        <f t="shared" si="457"/>
        <v>0</v>
      </c>
      <c r="P296" s="151"/>
    </row>
    <row r="297" spans="1:16" s="21" customFormat="1" ht="13.5" hidden="1" thickTop="1" thickBot="1" x14ac:dyDescent="0.3">
      <c r="A297" s="171" t="s">
        <v>280</v>
      </c>
      <c r="B297" s="171" t="s">
        <v>281</v>
      </c>
      <c r="C297" s="172">
        <f t="shared" si="426"/>
        <v>0</v>
      </c>
      <c r="D297" s="227"/>
      <c r="E297" s="531"/>
      <c r="F297" s="528">
        <f t="shared" si="454"/>
        <v>0</v>
      </c>
      <c r="G297" s="227"/>
      <c r="H297" s="257"/>
      <c r="I297" s="265">
        <f t="shared" si="455"/>
        <v>0</v>
      </c>
      <c r="J297" s="257"/>
      <c r="K297" s="173"/>
      <c r="L297" s="265">
        <f t="shared" si="456"/>
        <v>0</v>
      </c>
      <c r="M297" s="299"/>
      <c r="N297" s="173"/>
      <c r="O297" s="265">
        <f t="shared" si="457"/>
        <v>0</v>
      </c>
      <c r="P297" s="174"/>
    </row>
    <row r="298" spans="1:16" s="21" customFormat="1" ht="48.75" hidden="1" thickTop="1" x14ac:dyDescent="0.25">
      <c r="A298" s="169" t="s">
        <v>282</v>
      </c>
      <c r="B298" s="155" t="s">
        <v>283</v>
      </c>
      <c r="C298" s="156">
        <f t="shared" si="426"/>
        <v>0</v>
      </c>
      <c r="D298" s="218"/>
      <c r="E298" s="516"/>
      <c r="F298" s="472">
        <f t="shared" si="454"/>
        <v>0</v>
      </c>
      <c r="G298" s="218"/>
      <c r="H298" s="249"/>
      <c r="I298" s="116">
        <f t="shared" si="455"/>
        <v>0</v>
      </c>
      <c r="J298" s="249"/>
      <c r="K298" s="121"/>
      <c r="L298" s="116">
        <f t="shared" si="456"/>
        <v>0</v>
      </c>
      <c r="M298" s="294"/>
      <c r="N298" s="121"/>
      <c r="O298" s="116">
        <f t="shared" si="457"/>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d3q8SIyI38A0r+iObfsseJA72w/iZfbLBt/KEclVE3HRGl0Xw7grIEguKoUZXWpf+/4qdEje2Xt7rROI7NxM+A==" saltValue="3uAxkdUI+5leSj8Ph6/b4Q==" spinCount="100000" sheet="1" objects="1" scenarios="1" formatCells="0" formatColumns="0" formatRows="0"/>
  <autoFilter ref="A18:P298">
    <filterColumn colId="2">
      <filters blank="1">
        <filter val="1 000"/>
        <filter val="1 050"/>
        <filter val="1 275"/>
        <filter val="100"/>
        <filter val="150"/>
        <filter val="2 050"/>
        <filter val="200"/>
        <filter val="25"/>
        <filter val="27 049"/>
        <filter val="305"/>
        <filter val="309"/>
        <filter val="33 286"/>
        <filter val="4 356"/>
        <filter val="41 609"/>
        <filter val="47 240"/>
        <filter val="5 342"/>
        <filter val="5 631"/>
        <filter val="50"/>
        <filter val="509"/>
        <filter val="750"/>
        <filter val="797"/>
        <filter val="8 018"/>
        <filter val="8 323"/>
        <filter val="8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3.pielikums Jūrmalas pilsētas domes 
2018.gada 5.septembra saistošajiem noteikumiem Nr.32 
(protokols Nr.12, 1.punkts)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6"/>
  <sheetViews>
    <sheetView view="pageLayout" zoomScaleNormal="100" workbookViewId="0">
      <selection activeCell="U9" sqref="U9"/>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339</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332</v>
      </c>
      <c r="D3" s="750"/>
      <c r="E3" s="750"/>
      <c r="F3" s="750"/>
      <c r="G3" s="750"/>
      <c r="H3" s="750"/>
      <c r="I3" s="750"/>
      <c r="J3" s="750"/>
      <c r="K3" s="750"/>
      <c r="L3" s="750"/>
      <c r="M3" s="750"/>
      <c r="N3" s="750"/>
      <c r="O3" s="750"/>
      <c r="P3" s="751"/>
      <c r="Q3" s="457"/>
    </row>
    <row r="4" spans="1:17" ht="12.75" customHeight="1" x14ac:dyDescent="0.25">
      <c r="A4" s="4" t="s">
        <v>1</v>
      </c>
      <c r="B4" s="5"/>
      <c r="C4" s="750" t="s">
        <v>333</v>
      </c>
      <c r="D4" s="750"/>
      <c r="E4" s="750"/>
      <c r="F4" s="750"/>
      <c r="G4" s="750"/>
      <c r="H4" s="750"/>
      <c r="I4" s="750"/>
      <c r="J4" s="750"/>
      <c r="K4" s="750"/>
      <c r="L4" s="750"/>
      <c r="M4" s="750"/>
      <c r="N4" s="750"/>
      <c r="O4" s="750"/>
      <c r="P4" s="751"/>
      <c r="Q4" s="457"/>
    </row>
    <row r="5" spans="1:17" ht="12.75" customHeight="1" x14ac:dyDescent="0.25">
      <c r="A5" s="2" t="s">
        <v>2</v>
      </c>
      <c r="B5" s="3"/>
      <c r="C5" s="745" t="s">
        <v>334</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75" customHeight="1" x14ac:dyDescent="0.25">
      <c r="A7" s="2" t="s">
        <v>4</v>
      </c>
      <c r="B7" s="3"/>
      <c r="C7" s="750" t="s">
        <v>335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336</v>
      </c>
      <c r="D9" s="745"/>
      <c r="E9" s="745"/>
      <c r="F9" s="745"/>
      <c r="G9" s="745"/>
      <c r="H9" s="745"/>
      <c r="I9" s="745"/>
      <c r="J9" s="745"/>
      <c r="K9" s="745"/>
      <c r="L9" s="745"/>
      <c r="M9" s="745"/>
      <c r="N9" s="745"/>
      <c r="O9" s="745"/>
      <c r="P9" s="746"/>
      <c r="Q9" s="457"/>
    </row>
    <row r="10" spans="1:17" ht="12.75" customHeight="1" x14ac:dyDescent="0.25">
      <c r="A10" s="2"/>
      <c r="B10" s="3" t="s">
        <v>7</v>
      </c>
      <c r="C10" s="745" t="s">
        <v>337</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340</v>
      </c>
      <c r="D12" s="745"/>
      <c r="E12" s="745"/>
      <c r="F12" s="745"/>
      <c r="G12" s="745"/>
      <c r="H12" s="745"/>
      <c r="I12" s="745"/>
      <c r="J12" s="745"/>
      <c r="K12" s="745"/>
      <c r="L12" s="745"/>
      <c r="M12" s="745"/>
      <c r="N12" s="745"/>
      <c r="O12" s="745"/>
      <c r="P12" s="746"/>
      <c r="Q12" s="457"/>
    </row>
    <row r="13" spans="1:17" ht="12.75" customHeight="1" x14ac:dyDescent="0.25">
      <c r="A13" s="2"/>
      <c r="B13" s="3" t="s">
        <v>10</v>
      </c>
      <c r="C13" s="745" t="s">
        <v>338</v>
      </c>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944821</v>
      </c>
      <c r="D20" s="195">
        <f>SUM(D21,D24,D25,D41,D43)</f>
        <v>447079</v>
      </c>
      <c r="E20" s="461">
        <f t="shared" ref="E20:F20" si="0">SUM(E21,E24,E25,E41,E43)</f>
        <v>0</v>
      </c>
      <c r="F20" s="462">
        <f t="shared" si="0"/>
        <v>447079</v>
      </c>
      <c r="G20" s="195">
        <f>SUM(G21,G24,G43)</f>
        <v>473258</v>
      </c>
      <c r="H20" s="230">
        <f t="shared" ref="H20:I20" si="1">SUM(H21,H24,H43)</f>
        <v>2940</v>
      </c>
      <c r="I20" s="26">
        <f t="shared" si="1"/>
        <v>476198</v>
      </c>
      <c r="J20" s="230">
        <f>SUM(J21,J26,J43)</f>
        <v>21544</v>
      </c>
      <c r="K20" s="25">
        <f t="shared" ref="K20:L20" si="2">SUM(K21,K26,K43)</f>
        <v>0</v>
      </c>
      <c r="L20" s="26">
        <f t="shared" si="2"/>
        <v>21544</v>
      </c>
      <c r="M20" s="24">
        <f>SUM(M21,M45)</f>
        <v>0</v>
      </c>
      <c r="N20" s="25">
        <f t="shared" ref="N20:O20" si="3">SUM(N21,N45)</f>
        <v>0</v>
      </c>
      <c r="O20" s="26">
        <f t="shared" si="3"/>
        <v>0</v>
      </c>
      <c r="P20" s="301"/>
    </row>
    <row r="21" spans="1:16" ht="12.75" thickTop="1" x14ac:dyDescent="0.25">
      <c r="A21" s="27"/>
      <c r="B21" s="28" t="s">
        <v>20</v>
      </c>
      <c r="C21" s="29">
        <f t="shared" ref="C21:C84" si="4">F21+I21+L21+O21</f>
        <v>6597</v>
      </c>
      <c r="D21" s="196">
        <f>SUM(D22:D23)</f>
        <v>0</v>
      </c>
      <c r="E21" s="463">
        <f t="shared" ref="E21" si="5">SUM(E22:E23)</f>
        <v>0</v>
      </c>
      <c r="F21" s="464">
        <f>SUM(F22:F23)</f>
        <v>0</v>
      </c>
      <c r="G21" s="196">
        <f>SUM(G22:G23)</f>
        <v>0</v>
      </c>
      <c r="H21" s="231">
        <f t="shared" ref="H21:I21" si="6">SUM(H22:H23)</f>
        <v>0</v>
      </c>
      <c r="I21" s="31">
        <f t="shared" si="6"/>
        <v>0</v>
      </c>
      <c r="J21" s="231">
        <f>SUM(J22:J23)</f>
        <v>6597</v>
      </c>
      <c r="K21" s="30">
        <f t="shared" ref="K21:L21" si="7">SUM(K22:K23)</f>
        <v>0</v>
      </c>
      <c r="L21" s="31">
        <f t="shared" si="7"/>
        <v>6597</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6597</v>
      </c>
      <c r="D23" s="198"/>
      <c r="E23" s="467"/>
      <c r="F23" s="468">
        <f>D23+E23</f>
        <v>0</v>
      </c>
      <c r="G23" s="198"/>
      <c r="H23" s="233"/>
      <c r="I23" s="275">
        <f>G23+H23</f>
        <v>0</v>
      </c>
      <c r="J23" s="233">
        <v>6597</v>
      </c>
      <c r="K23" s="40"/>
      <c r="L23" s="275">
        <f>J23+K23</f>
        <v>6597</v>
      </c>
      <c r="M23" s="331"/>
      <c r="N23" s="40"/>
      <c r="O23" s="275">
        <f>M23+N23</f>
        <v>0</v>
      </c>
      <c r="P23" s="334"/>
    </row>
    <row r="24" spans="1:16" s="21" customFormat="1" ht="24.75" thickBot="1" x14ac:dyDescent="0.3">
      <c r="A24" s="41">
        <v>19300</v>
      </c>
      <c r="B24" s="41" t="s">
        <v>304</v>
      </c>
      <c r="C24" s="42">
        <f>F24+I24</f>
        <v>923277</v>
      </c>
      <c r="D24" s="199">
        <v>447079</v>
      </c>
      <c r="E24" s="469"/>
      <c r="F24" s="470">
        <f>D24+E24</f>
        <v>447079</v>
      </c>
      <c r="G24" s="199">
        <v>473258</v>
      </c>
      <c r="H24" s="234">
        <v>2940</v>
      </c>
      <c r="I24" s="323">
        <f>G24+H24</f>
        <v>476198</v>
      </c>
      <c r="J24" s="259" t="s">
        <v>23</v>
      </c>
      <c r="K24" s="44" t="s">
        <v>23</v>
      </c>
      <c r="L24" s="45" t="s">
        <v>23</v>
      </c>
      <c r="M24" s="283" t="s">
        <v>23</v>
      </c>
      <c r="N24" s="44" t="s">
        <v>23</v>
      </c>
      <c r="O24" s="45" t="s">
        <v>23</v>
      </c>
      <c r="P24" s="341"/>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14897</v>
      </c>
      <c r="D26" s="201" t="s">
        <v>23</v>
      </c>
      <c r="E26" s="473" t="s">
        <v>23</v>
      </c>
      <c r="F26" s="474" t="s">
        <v>23</v>
      </c>
      <c r="G26" s="201" t="s">
        <v>23</v>
      </c>
      <c r="H26" s="235" t="s">
        <v>23</v>
      </c>
      <c r="I26" s="49" t="s">
        <v>23</v>
      </c>
      <c r="J26" s="105">
        <f>SUM(J27,J31,J33,J36)</f>
        <v>14897</v>
      </c>
      <c r="K26" s="50">
        <f t="shared" ref="K26:L26" si="9">SUM(K27,K31,K33,K36)</f>
        <v>0</v>
      </c>
      <c r="L26" s="116">
        <f t="shared" si="9"/>
        <v>14897</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10247</v>
      </c>
      <c r="D33" s="201" t="s">
        <v>23</v>
      </c>
      <c r="E33" s="473" t="s">
        <v>23</v>
      </c>
      <c r="F33" s="474" t="s">
        <v>23</v>
      </c>
      <c r="G33" s="201" t="s">
        <v>23</v>
      </c>
      <c r="H33" s="235" t="s">
        <v>23</v>
      </c>
      <c r="I33" s="49" t="s">
        <v>23</v>
      </c>
      <c r="J33" s="105">
        <f>SUM(J34:J35)</f>
        <v>10247</v>
      </c>
      <c r="K33" s="50">
        <f t="shared" ref="K33:L33" si="13">SUM(K34:K35)</f>
        <v>0</v>
      </c>
      <c r="L33" s="116">
        <f t="shared" si="13"/>
        <v>10247</v>
      </c>
      <c r="M33" s="284" t="s">
        <v>23</v>
      </c>
      <c r="N33" s="48" t="s">
        <v>23</v>
      </c>
      <c r="O33" s="49" t="s">
        <v>23</v>
      </c>
      <c r="P33" s="303"/>
    </row>
    <row r="34" spans="1:16" x14ac:dyDescent="0.25">
      <c r="A34" s="33">
        <v>21381</v>
      </c>
      <c r="B34" s="52" t="s">
        <v>306</v>
      </c>
      <c r="C34" s="53">
        <f t="shared" si="10"/>
        <v>10247</v>
      </c>
      <c r="D34" s="202" t="s">
        <v>23</v>
      </c>
      <c r="E34" s="475" t="s">
        <v>23</v>
      </c>
      <c r="F34" s="476" t="s">
        <v>23</v>
      </c>
      <c r="G34" s="202" t="s">
        <v>23</v>
      </c>
      <c r="H34" s="236" t="s">
        <v>23</v>
      </c>
      <c r="I34" s="56" t="s">
        <v>23</v>
      </c>
      <c r="J34" s="245">
        <v>10247</v>
      </c>
      <c r="K34" s="55"/>
      <c r="L34" s="322">
        <f>J34+K34</f>
        <v>10247</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4650</v>
      </c>
      <c r="D36" s="201" t="s">
        <v>23</v>
      </c>
      <c r="E36" s="473" t="s">
        <v>23</v>
      </c>
      <c r="F36" s="474" t="s">
        <v>23</v>
      </c>
      <c r="G36" s="201" t="s">
        <v>23</v>
      </c>
      <c r="H36" s="235" t="s">
        <v>23</v>
      </c>
      <c r="I36" s="49" t="s">
        <v>23</v>
      </c>
      <c r="J36" s="105">
        <f>SUM(J37:J40)</f>
        <v>4650</v>
      </c>
      <c r="K36" s="50">
        <f t="shared" ref="K36:L36" si="14">SUM(K37:K40)</f>
        <v>0</v>
      </c>
      <c r="L36" s="116">
        <f t="shared" si="14"/>
        <v>4650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4650</v>
      </c>
      <c r="D40" s="205" t="s">
        <v>23</v>
      </c>
      <c r="E40" s="482" t="s">
        <v>23</v>
      </c>
      <c r="F40" s="483" t="s">
        <v>23</v>
      </c>
      <c r="G40" s="205" t="s">
        <v>23</v>
      </c>
      <c r="H40" s="239" t="s">
        <v>23</v>
      </c>
      <c r="I40" s="181" t="s">
        <v>23</v>
      </c>
      <c r="J40" s="260">
        <v>4650</v>
      </c>
      <c r="K40" s="180"/>
      <c r="L40" s="484">
        <f>J40+K40</f>
        <v>4650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50</v>
      </c>
      <c r="D43" s="73">
        <f>D44</f>
        <v>0</v>
      </c>
      <c r="E43" s="489">
        <f t="shared" ref="E43:L43" si="16">E44</f>
        <v>0</v>
      </c>
      <c r="F43" s="490">
        <f t="shared" si="16"/>
        <v>0</v>
      </c>
      <c r="G43" s="73">
        <f t="shared" si="16"/>
        <v>0</v>
      </c>
      <c r="H43" s="187">
        <f t="shared" si="16"/>
        <v>0</v>
      </c>
      <c r="I43" s="261">
        <f t="shared" si="16"/>
        <v>0</v>
      </c>
      <c r="J43" s="187">
        <f t="shared" si="16"/>
        <v>50</v>
      </c>
      <c r="K43" s="74">
        <f t="shared" si="16"/>
        <v>0</v>
      </c>
      <c r="L43" s="261">
        <f t="shared" si="16"/>
        <v>50</v>
      </c>
      <c r="M43" s="284" t="s">
        <v>23</v>
      </c>
      <c r="N43" s="48" t="s">
        <v>23</v>
      </c>
      <c r="O43" s="49" t="s">
        <v>23</v>
      </c>
      <c r="P43" s="303"/>
    </row>
    <row r="44" spans="1:16" s="21" customFormat="1" ht="24" x14ac:dyDescent="0.25">
      <c r="A44" s="38">
        <v>21499</v>
      </c>
      <c r="B44" s="57" t="s">
        <v>39</v>
      </c>
      <c r="C44" s="191">
        <f>F44+I44+L44</f>
        <v>50</v>
      </c>
      <c r="D44" s="268"/>
      <c r="E44" s="491"/>
      <c r="F44" s="481">
        <f>D44+E44</f>
        <v>0</v>
      </c>
      <c r="G44" s="268"/>
      <c r="H44" s="269"/>
      <c r="I44" s="324">
        <f>G44+H44</f>
        <v>0</v>
      </c>
      <c r="J44" s="269">
        <v>50</v>
      </c>
      <c r="K44" s="70"/>
      <c r="L44" s="324">
        <f>J44+K44</f>
        <v>50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944821</v>
      </c>
      <c r="D50" s="208">
        <f>SUM(D51,D283)</f>
        <v>447079</v>
      </c>
      <c r="E50" s="497">
        <f t="shared" ref="E50:F50" si="19">SUM(E51,E283)</f>
        <v>0</v>
      </c>
      <c r="F50" s="498">
        <f t="shared" si="19"/>
        <v>447079</v>
      </c>
      <c r="G50" s="208">
        <f>SUM(G51,G283)</f>
        <v>473258</v>
      </c>
      <c r="H50" s="241">
        <f t="shared" ref="H50:I50" si="20">SUM(H51,H283)</f>
        <v>2940</v>
      </c>
      <c r="I50" s="90">
        <f t="shared" si="20"/>
        <v>476198</v>
      </c>
      <c r="J50" s="241">
        <f>SUM(J51,J283)</f>
        <v>21544</v>
      </c>
      <c r="K50" s="89">
        <f t="shared" ref="K50:L50" si="21">SUM(K51,K283)</f>
        <v>0</v>
      </c>
      <c r="L50" s="90">
        <f t="shared" si="21"/>
        <v>21544</v>
      </c>
      <c r="M50" s="88">
        <f>SUM(M51,M283)</f>
        <v>0</v>
      </c>
      <c r="N50" s="89">
        <f t="shared" ref="N50:O50" si="22">SUM(N51,N283)</f>
        <v>0</v>
      </c>
      <c r="O50" s="90">
        <f t="shared" si="22"/>
        <v>0</v>
      </c>
      <c r="P50" s="311"/>
    </row>
    <row r="51" spans="1:16" s="21" customFormat="1" ht="36.75" thickTop="1" x14ac:dyDescent="0.25">
      <c r="A51" s="91"/>
      <c r="B51" s="92" t="s">
        <v>45</v>
      </c>
      <c r="C51" s="93">
        <f t="shared" si="4"/>
        <v>944821</v>
      </c>
      <c r="D51" s="209">
        <f>SUM(D52,D194)</f>
        <v>447079</v>
      </c>
      <c r="E51" s="499">
        <f t="shared" ref="E51:F51" si="23">SUM(E52,E194)</f>
        <v>0</v>
      </c>
      <c r="F51" s="500">
        <f t="shared" si="23"/>
        <v>447079</v>
      </c>
      <c r="G51" s="209">
        <f>SUM(G52,G194)</f>
        <v>473258</v>
      </c>
      <c r="H51" s="242">
        <f t="shared" ref="H51:I51" si="24">SUM(H52,H194)</f>
        <v>2940</v>
      </c>
      <c r="I51" s="95">
        <f t="shared" si="24"/>
        <v>476198</v>
      </c>
      <c r="J51" s="242">
        <f>SUM(J52,J194)</f>
        <v>21544</v>
      </c>
      <c r="K51" s="94">
        <f t="shared" ref="K51:L51" si="25">SUM(K52,K194)</f>
        <v>0</v>
      </c>
      <c r="L51" s="95">
        <f t="shared" si="25"/>
        <v>21544</v>
      </c>
      <c r="M51" s="93">
        <f>SUM(M52,M194)</f>
        <v>0</v>
      </c>
      <c r="N51" s="94">
        <f t="shared" ref="N51:O51" si="26">SUM(N52,N194)</f>
        <v>0</v>
      </c>
      <c r="O51" s="95">
        <f t="shared" si="26"/>
        <v>0</v>
      </c>
      <c r="P51" s="312"/>
    </row>
    <row r="52" spans="1:16" s="21" customFormat="1" ht="24" x14ac:dyDescent="0.25">
      <c r="A52" s="96"/>
      <c r="B52" s="16" t="s">
        <v>46</v>
      </c>
      <c r="C52" s="97">
        <f t="shared" si="4"/>
        <v>927704</v>
      </c>
      <c r="D52" s="210">
        <f>SUM(D53,D75,D173,D187)</f>
        <v>434271</v>
      </c>
      <c r="E52" s="501">
        <f t="shared" ref="E52:F52" si="27">SUM(E53,E75,E173,E187)</f>
        <v>0</v>
      </c>
      <c r="F52" s="502">
        <f t="shared" si="27"/>
        <v>434271</v>
      </c>
      <c r="G52" s="210">
        <f>SUM(G53,G75,G173,G187)</f>
        <v>468949</v>
      </c>
      <c r="H52" s="243">
        <f t="shared" ref="H52:I52" si="28">SUM(H53,H75,H173,H187)</f>
        <v>2940</v>
      </c>
      <c r="I52" s="99">
        <f t="shared" si="28"/>
        <v>471889</v>
      </c>
      <c r="J52" s="243">
        <f>SUM(J53,J75,J173,J187)</f>
        <v>21544</v>
      </c>
      <c r="K52" s="98">
        <f t="shared" ref="K52:L52" si="29">SUM(K53,K75,K173,K187)</f>
        <v>0</v>
      </c>
      <c r="L52" s="99">
        <f t="shared" si="29"/>
        <v>21544</v>
      </c>
      <c r="M52" s="97">
        <f>SUM(M53,M75,M173,M187)</f>
        <v>0</v>
      </c>
      <c r="N52" s="98">
        <f t="shared" ref="N52:O52" si="30">SUM(N53,N75,N173,N187)</f>
        <v>0</v>
      </c>
      <c r="O52" s="99">
        <f t="shared" si="30"/>
        <v>0</v>
      </c>
      <c r="P52" s="313"/>
    </row>
    <row r="53" spans="1:16" s="21" customFormat="1" x14ac:dyDescent="0.25">
      <c r="A53" s="100">
        <v>1000</v>
      </c>
      <c r="B53" s="100" t="s">
        <v>47</v>
      </c>
      <c r="C53" s="101">
        <f t="shared" si="4"/>
        <v>808402</v>
      </c>
      <c r="D53" s="211">
        <f>SUM(D54,D67)</f>
        <v>343093</v>
      </c>
      <c r="E53" s="503">
        <f t="shared" ref="E53:F53" si="31">SUM(E54,E67)</f>
        <v>0</v>
      </c>
      <c r="F53" s="504">
        <f t="shared" si="31"/>
        <v>343093</v>
      </c>
      <c r="G53" s="211">
        <f>SUM(G54,G67)</f>
        <v>465309</v>
      </c>
      <c r="H53" s="244">
        <f t="shared" ref="H53:I53" si="32">SUM(H54,H67)</f>
        <v>0</v>
      </c>
      <c r="I53" s="103">
        <f t="shared" si="32"/>
        <v>465309</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609060</v>
      </c>
      <c r="D54" s="212">
        <f>SUM(D55,D58,D66)</f>
        <v>238154</v>
      </c>
      <c r="E54" s="505">
        <f t="shared" ref="E54:F54" si="35">SUM(E55,E58,E66)</f>
        <v>0</v>
      </c>
      <c r="F54" s="472">
        <f t="shared" si="35"/>
        <v>238154</v>
      </c>
      <c r="G54" s="212">
        <f>SUM(G55,G58,G66)</f>
        <v>370906</v>
      </c>
      <c r="H54" s="105">
        <f t="shared" ref="H54:I54" si="36">SUM(H55,H58,H66)</f>
        <v>0</v>
      </c>
      <c r="I54" s="116">
        <f t="shared" si="36"/>
        <v>370906</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556293</v>
      </c>
      <c r="D55" s="131">
        <f>SUM(D56:D57)</f>
        <v>201575</v>
      </c>
      <c r="E55" s="506">
        <f t="shared" ref="E55:F55" si="39">SUM(E56:E57)</f>
        <v>0</v>
      </c>
      <c r="F55" s="507">
        <f t="shared" si="39"/>
        <v>201575</v>
      </c>
      <c r="G55" s="131">
        <f>SUM(G56:G57)</f>
        <v>354718</v>
      </c>
      <c r="H55" s="190">
        <f t="shared" ref="H55:I55" si="40">SUM(H56:H57)</f>
        <v>0</v>
      </c>
      <c r="I55" s="108">
        <f t="shared" si="40"/>
        <v>354718</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x14ac:dyDescent="0.25">
      <c r="A57" s="38">
        <v>1119</v>
      </c>
      <c r="B57" s="57" t="s">
        <v>51</v>
      </c>
      <c r="C57" s="58">
        <f t="shared" si="4"/>
        <v>556293</v>
      </c>
      <c r="D57" s="214">
        <v>201575</v>
      </c>
      <c r="E57" s="510"/>
      <c r="F57" s="468">
        <f t="shared" si="43"/>
        <v>201575</v>
      </c>
      <c r="G57" s="214">
        <v>354718</v>
      </c>
      <c r="H57" s="246"/>
      <c r="I57" s="113">
        <f t="shared" si="44"/>
        <v>354718</v>
      </c>
      <c r="J57" s="246"/>
      <c r="K57" s="60"/>
      <c r="L57" s="113">
        <f t="shared" si="45"/>
        <v>0</v>
      </c>
      <c r="M57" s="292"/>
      <c r="N57" s="60"/>
      <c r="O57" s="113">
        <f>M57+N57</f>
        <v>0</v>
      </c>
      <c r="P57" s="334"/>
    </row>
    <row r="58" spans="1:16" x14ac:dyDescent="0.25">
      <c r="A58" s="111">
        <v>1140</v>
      </c>
      <c r="B58" s="57" t="s">
        <v>295</v>
      </c>
      <c r="C58" s="58">
        <f t="shared" si="4"/>
        <v>50374</v>
      </c>
      <c r="D58" s="215">
        <f>SUM(D59:D65)</f>
        <v>34186</v>
      </c>
      <c r="E58" s="511">
        <f t="shared" ref="E58:F58" si="46">SUM(E59:E65)</f>
        <v>0</v>
      </c>
      <c r="F58" s="468">
        <f t="shared" si="46"/>
        <v>34186</v>
      </c>
      <c r="G58" s="215">
        <f>SUM(G59:G65)</f>
        <v>16188</v>
      </c>
      <c r="H58" s="120">
        <f t="shared" ref="H58:I58" si="47">SUM(H59:H65)</f>
        <v>0</v>
      </c>
      <c r="I58" s="113">
        <f t="shared" si="47"/>
        <v>16188</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3545</v>
      </c>
      <c r="D63" s="214">
        <v>3545</v>
      </c>
      <c r="E63" s="510"/>
      <c r="F63" s="468">
        <f t="shared" si="50"/>
        <v>3545</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23775</v>
      </c>
      <c r="D64" s="214">
        <v>23775</v>
      </c>
      <c r="E64" s="510"/>
      <c r="F64" s="468">
        <f t="shared" si="50"/>
        <v>23775</v>
      </c>
      <c r="G64" s="214"/>
      <c r="H64" s="246"/>
      <c r="I64" s="113">
        <f t="shared" si="51"/>
        <v>0</v>
      </c>
      <c r="J64" s="246"/>
      <c r="K64" s="60"/>
      <c r="L64" s="113">
        <f t="shared" si="52"/>
        <v>0</v>
      </c>
      <c r="M64" s="292"/>
      <c r="N64" s="60"/>
      <c r="O64" s="113">
        <f t="shared" si="53"/>
        <v>0</v>
      </c>
      <c r="P64" s="110"/>
    </row>
    <row r="65" spans="1:16" s="348" customFormat="1" ht="36" x14ac:dyDescent="0.25">
      <c r="A65" s="57">
        <v>1149</v>
      </c>
      <c r="B65" s="57" t="s">
        <v>58</v>
      </c>
      <c r="C65" s="342">
        <f>F65+I65+L65+O65</f>
        <v>17808</v>
      </c>
      <c r="D65" s="343">
        <v>1620</v>
      </c>
      <c r="E65" s="694"/>
      <c r="F65" s="702">
        <f t="shared" si="50"/>
        <v>1620</v>
      </c>
      <c r="G65" s="343">
        <v>16188</v>
      </c>
      <c r="H65" s="345"/>
      <c r="I65" s="346">
        <f t="shared" si="51"/>
        <v>16188</v>
      </c>
      <c r="J65" s="345"/>
      <c r="K65" s="344"/>
      <c r="L65" s="346">
        <f t="shared" si="52"/>
        <v>0</v>
      </c>
      <c r="M65" s="347"/>
      <c r="N65" s="344"/>
      <c r="O65" s="346">
        <f t="shared" si="53"/>
        <v>0</v>
      </c>
      <c r="P65" s="334"/>
    </row>
    <row r="66" spans="1:16" ht="36" x14ac:dyDescent="0.25">
      <c r="A66" s="106">
        <v>1150</v>
      </c>
      <c r="B66" s="77" t="s">
        <v>59</v>
      </c>
      <c r="C66" s="83">
        <f>F66+I66+L66+O66</f>
        <v>2393</v>
      </c>
      <c r="D66" s="216">
        <v>2393</v>
      </c>
      <c r="E66" s="513"/>
      <c r="F66" s="507">
        <f t="shared" si="50"/>
        <v>2393</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199342</v>
      </c>
      <c r="D67" s="212">
        <f>SUM(D68:D69)</f>
        <v>104939</v>
      </c>
      <c r="E67" s="505">
        <f t="shared" ref="E67:F67" si="54">SUM(E68:E69)</f>
        <v>0</v>
      </c>
      <c r="F67" s="472">
        <f t="shared" si="54"/>
        <v>104939</v>
      </c>
      <c r="G67" s="212">
        <f>SUM(G68:G69)</f>
        <v>94403</v>
      </c>
      <c r="H67" s="105">
        <f t="shared" ref="H67:I67" si="55">SUM(H68:H69)</f>
        <v>0</v>
      </c>
      <c r="I67" s="116">
        <f t="shared" si="55"/>
        <v>94403</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38">
        <v>1210</v>
      </c>
      <c r="B68" s="52" t="s">
        <v>60</v>
      </c>
      <c r="C68" s="53">
        <f t="shared" si="4"/>
        <v>153929</v>
      </c>
      <c r="D68" s="213">
        <v>63596</v>
      </c>
      <c r="E68" s="508"/>
      <c r="F68" s="509">
        <f>D68+E68</f>
        <v>63596</v>
      </c>
      <c r="G68" s="213">
        <v>90333</v>
      </c>
      <c r="H68" s="245"/>
      <c r="I68" s="119">
        <f>G68+H68</f>
        <v>90333</v>
      </c>
      <c r="J68" s="245"/>
      <c r="K68" s="55"/>
      <c r="L68" s="119">
        <f>J68+K68</f>
        <v>0</v>
      </c>
      <c r="M68" s="291"/>
      <c r="N68" s="55"/>
      <c r="O68" s="119">
        <f>M68+N68</f>
        <v>0</v>
      </c>
      <c r="P68" s="109"/>
    </row>
    <row r="69" spans="1:16" ht="24" x14ac:dyDescent="0.25">
      <c r="A69" s="111">
        <v>1220</v>
      </c>
      <c r="B69" s="57" t="s">
        <v>61</v>
      </c>
      <c r="C69" s="58">
        <f t="shared" si="4"/>
        <v>45413</v>
      </c>
      <c r="D69" s="215">
        <f>SUM(D70:D74)</f>
        <v>41343</v>
      </c>
      <c r="E69" s="511">
        <f t="shared" ref="E69:F69" si="58">SUM(E70:E74)</f>
        <v>0</v>
      </c>
      <c r="F69" s="468">
        <f t="shared" si="58"/>
        <v>41343</v>
      </c>
      <c r="G69" s="215">
        <f>SUM(G70:G74)</f>
        <v>4070</v>
      </c>
      <c r="H69" s="120">
        <f t="shared" ref="H69:I69" si="59">SUM(H70:H74)</f>
        <v>0</v>
      </c>
      <c r="I69" s="113">
        <f t="shared" si="59"/>
        <v>4070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29912</v>
      </c>
      <c r="D70" s="214">
        <v>25842</v>
      </c>
      <c r="E70" s="510"/>
      <c r="F70" s="468">
        <f t="shared" ref="F70:F74" si="62">D70+E70</f>
        <v>25842</v>
      </c>
      <c r="G70" s="214">
        <v>4070</v>
      </c>
      <c r="H70" s="246"/>
      <c r="I70" s="113">
        <f t="shared" ref="I70:I74" si="63">G70+H70</f>
        <v>4070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14941</v>
      </c>
      <c r="D73" s="214">
        <v>14941</v>
      </c>
      <c r="E73" s="510"/>
      <c r="F73" s="468">
        <f t="shared" si="62"/>
        <v>14941</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560</v>
      </c>
      <c r="D74" s="214">
        <v>560</v>
      </c>
      <c r="E74" s="510"/>
      <c r="F74" s="468">
        <f t="shared" si="62"/>
        <v>560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119302</v>
      </c>
      <c r="D75" s="211">
        <f>SUM(D76,D83,D130,D164,D165,D172)</f>
        <v>91178</v>
      </c>
      <c r="E75" s="503">
        <f t="shared" ref="E75:F75" si="66">SUM(E76,E83,E130,E164,E165,E172)</f>
        <v>0</v>
      </c>
      <c r="F75" s="504">
        <f t="shared" si="66"/>
        <v>91178</v>
      </c>
      <c r="G75" s="211">
        <f>SUM(G76,G83,G130,G164,G165,G172)</f>
        <v>3640</v>
      </c>
      <c r="H75" s="244">
        <f t="shared" ref="H75:I75" si="67">SUM(H76,H83,H130,H164,H165,H172)</f>
        <v>2940</v>
      </c>
      <c r="I75" s="103">
        <f t="shared" si="67"/>
        <v>6580</v>
      </c>
      <c r="J75" s="244">
        <f>SUM(J76,J83,J130,J164,J165,J172)</f>
        <v>21544</v>
      </c>
      <c r="K75" s="102">
        <f t="shared" ref="K75:L75" si="68">SUM(K76,K83,K130,K164,K165,K172)</f>
        <v>0</v>
      </c>
      <c r="L75" s="103">
        <f t="shared" si="68"/>
        <v>21544</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338">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89508</v>
      </c>
      <c r="D83" s="212">
        <f>SUM(D84,D89,D95,D103,D112,D116,D122,D128)</f>
        <v>65104</v>
      </c>
      <c r="E83" s="505">
        <f t="shared" ref="E83:F83" si="90">SUM(E84,E89,E95,E103,E112,E116,E122,E128)</f>
        <v>0</v>
      </c>
      <c r="F83" s="472">
        <f t="shared" si="90"/>
        <v>65104</v>
      </c>
      <c r="G83" s="212">
        <f>SUM(G84,G89,G95,G103,G112,G116,G122,G128)</f>
        <v>0</v>
      </c>
      <c r="H83" s="105">
        <f t="shared" ref="H83:I83" si="91">SUM(H84,H89,H95,H103,H112,H116,H122,H128)</f>
        <v>2940</v>
      </c>
      <c r="I83" s="116">
        <f t="shared" si="91"/>
        <v>2940</v>
      </c>
      <c r="J83" s="105">
        <f>SUM(J84,J89,J95,J103,J112,J116,J122,J128)</f>
        <v>21464</v>
      </c>
      <c r="K83" s="50">
        <f t="shared" ref="K83:L83" si="92">SUM(K84,K89,K95,K103,K112,K116,K122,K128)</f>
        <v>0</v>
      </c>
      <c r="L83" s="116">
        <f t="shared" si="92"/>
        <v>21464</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989</v>
      </c>
      <c r="D84" s="131">
        <f>SUM(D85:D88)</f>
        <v>280</v>
      </c>
      <c r="E84" s="506">
        <f t="shared" ref="E84:F84" si="94">SUM(E85:E88)</f>
        <v>0</v>
      </c>
      <c r="F84" s="507">
        <f t="shared" si="94"/>
        <v>280</v>
      </c>
      <c r="G84" s="131">
        <f>SUM(G85:G88)</f>
        <v>0</v>
      </c>
      <c r="H84" s="190">
        <f t="shared" ref="H84:I84" si="95">SUM(H85:H88)</f>
        <v>0</v>
      </c>
      <c r="I84" s="108">
        <f t="shared" si="95"/>
        <v>0</v>
      </c>
      <c r="J84" s="190">
        <f>SUM(J85:J88)</f>
        <v>709</v>
      </c>
      <c r="K84" s="107">
        <f t="shared" ref="K84:L84" si="96">SUM(K85:K88)</f>
        <v>0</v>
      </c>
      <c r="L84" s="108">
        <f t="shared" si="96"/>
        <v>709</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759</v>
      </c>
      <c r="D86" s="214">
        <v>100</v>
      </c>
      <c r="E86" s="510"/>
      <c r="F86" s="468">
        <f t="shared" si="99"/>
        <v>100</v>
      </c>
      <c r="G86" s="214"/>
      <c r="H86" s="246"/>
      <c r="I86" s="113">
        <f t="shared" si="100"/>
        <v>0</v>
      </c>
      <c r="J86" s="246">
        <v>659</v>
      </c>
      <c r="K86" s="60"/>
      <c r="L86" s="113">
        <f t="shared" si="101"/>
        <v>659</v>
      </c>
      <c r="M86" s="292"/>
      <c r="N86" s="60"/>
      <c r="O86" s="113">
        <f t="shared" si="102"/>
        <v>0</v>
      </c>
      <c r="P86" s="110"/>
    </row>
    <row r="87" spans="1:16" ht="24" x14ac:dyDescent="0.25">
      <c r="A87" s="38">
        <v>2214</v>
      </c>
      <c r="B87" s="57" t="s">
        <v>75</v>
      </c>
      <c r="C87" s="58">
        <f t="shared" si="98"/>
        <v>170</v>
      </c>
      <c r="D87" s="214">
        <v>120</v>
      </c>
      <c r="E87" s="510"/>
      <c r="F87" s="468">
        <f t="shared" si="99"/>
        <v>120</v>
      </c>
      <c r="G87" s="214"/>
      <c r="H87" s="246"/>
      <c r="I87" s="113">
        <f t="shared" si="100"/>
        <v>0</v>
      </c>
      <c r="J87" s="246">
        <v>50</v>
      </c>
      <c r="K87" s="60"/>
      <c r="L87" s="113">
        <f t="shared" si="101"/>
        <v>50</v>
      </c>
      <c r="M87" s="292"/>
      <c r="N87" s="60"/>
      <c r="O87" s="113">
        <f t="shared" si="102"/>
        <v>0</v>
      </c>
      <c r="P87" s="110"/>
    </row>
    <row r="88" spans="1:16" x14ac:dyDescent="0.25">
      <c r="A88" s="38">
        <v>2219</v>
      </c>
      <c r="B88" s="57" t="s">
        <v>76</v>
      </c>
      <c r="C88" s="58">
        <f t="shared" si="98"/>
        <v>60</v>
      </c>
      <c r="D88" s="214">
        <v>60</v>
      </c>
      <c r="E88" s="510"/>
      <c r="F88" s="468">
        <f t="shared" si="99"/>
        <v>60</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76220</v>
      </c>
      <c r="D89" s="215">
        <f>SUM(D90:D94)</f>
        <v>56038</v>
      </c>
      <c r="E89" s="511">
        <f t="shared" ref="E89:F89" si="103">SUM(E90:E94)</f>
        <v>0</v>
      </c>
      <c r="F89" s="468">
        <f t="shared" si="103"/>
        <v>56038</v>
      </c>
      <c r="G89" s="215">
        <f>SUM(G90:G94)</f>
        <v>0</v>
      </c>
      <c r="H89" s="120">
        <f t="shared" ref="H89:I89" si="104">SUM(H90:H94)</f>
        <v>0</v>
      </c>
      <c r="I89" s="113">
        <f t="shared" si="104"/>
        <v>0</v>
      </c>
      <c r="J89" s="120">
        <f>SUM(J90:J94)</f>
        <v>20182</v>
      </c>
      <c r="K89" s="112">
        <f t="shared" ref="K89:L89" si="105">SUM(K90:K94)</f>
        <v>0</v>
      </c>
      <c r="L89" s="113">
        <f t="shared" si="105"/>
        <v>20182</v>
      </c>
      <c r="M89" s="58">
        <f>SUM(M90:M94)</f>
        <v>0</v>
      </c>
      <c r="N89" s="112">
        <f t="shared" ref="N89:O89" si="106">SUM(N90:N94)</f>
        <v>0</v>
      </c>
      <c r="O89" s="113">
        <f t="shared" si="106"/>
        <v>0</v>
      </c>
      <c r="P89" s="110"/>
    </row>
    <row r="90" spans="1:16" ht="24" x14ac:dyDescent="0.25">
      <c r="A90" s="38">
        <v>2221</v>
      </c>
      <c r="B90" s="57" t="s">
        <v>289</v>
      </c>
      <c r="C90" s="58">
        <f t="shared" si="98"/>
        <v>46012</v>
      </c>
      <c r="D90" s="214">
        <v>34772</v>
      </c>
      <c r="E90" s="510"/>
      <c r="F90" s="468">
        <f t="shared" ref="F90:F94" si="107">D90+E90</f>
        <v>34772</v>
      </c>
      <c r="G90" s="214"/>
      <c r="H90" s="246"/>
      <c r="I90" s="113">
        <f t="shared" ref="I90:I94" si="108">G90+H90</f>
        <v>0</v>
      </c>
      <c r="J90" s="246">
        <v>11240</v>
      </c>
      <c r="K90" s="60"/>
      <c r="L90" s="113">
        <f t="shared" ref="L90:L94" si="109">J90+K90</f>
        <v>11240</v>
      </c>
      <c r="M90" s="292"/>
      <c r="N90" s="60"/>
      <c r="O90" s="113">
        <f t="shared" ref="O90:O94" si="110">M90+N90</f>
        <v>0</v>
      </c>
      <c r="P90" s="335"/>
    </row>
    <row r="91" spans="1:16" x14ac:dyDescent="0.25">
      <c r="A91" s="38">
        <v>2222</v>
      </c>
      <c r="B91" s="57" t="s">
        <v>78</v>
      </c>
      <c r="C91" s="58">
        <f t="shared" si="98"/>
        <v>5608</v>
      </c>
      <c r="D91" s="214">
        <v>2108</v>
      </c>
      <c r="E91" s="510"/>
      <c r="F91" s="468">
        <f t="shared" si="107"/>
        <v>2108</v>
      </c>
      <c r="G91" s="214"/>
      <c r="H91" s="246"/>
      <c r="I91" s="113">
        <f t="shared" si="108"/>
        <v>0</v>
      </c>
      <c r="J91" s="246">
        <v>3500</v>
      </c>
      <c r="K91" s="60"/>
      <c r="L91" s="113">
        <f t="shared" si="109"/>
        <v>3500</v>
      </c>
      <c r="M91" s="292"/>
      <c r="N91" s="60"/>
      <c r="O91" s="113">
        <f t="shared" si="110"/>
        <v>0</v>
      </c>
      <c r="P91" s="335"/>
    </row>
    <row r="92" spans="1:16" x14ac:dyDescent="0.25">
      <c r="A92" s="38">
        <v>2223</v>
      </c>
      <c r="B92" s="57" t="s">
        <v>79</v>
      </c>
      <c r="C92" s="58">
        <f t="shared" si="98"/>
        <v>23750</v>
      </c>
      <c r="D92" s="214">
        <v>18950</v>
      </c>
      <c r="E92" s="510"/>
      <c r="F92" s="468">
        <f t="shared" si="107"/>
        <v>18950</v>
      </c>
      <c r="G92" s="214"/>
      <c r="H92" s="246"/>
      <c r="I92" s="113">
        <f t="shared" si="108"/>
        <v>0</v>
      </c>
      <c r="J92" s="246">
        <v>4800</v>
      </c>
      <c r="K92" s="60"/>
      <c r="L92" s="113">
        <f t="shared" si="109"/>
        <v>4800</v>
      </c>
      <c r="M92" s="292"/>
      <c r="N92" s="60"/>
      <c r="O92" s="113">
        <f t="shared" si="110"/>
        <v>0</v>
      </c>
      <c r="P92" s="335"/>
    </row>
    <row r="93" spans="1:16" ht="48" x14ac:dyDescent="0.25">
      <c r="A93" s="38">
        <v>2224</v>
      </c>
      <c r="B93" s="57" t="s">
        <v>299</v>
      </c>
      <c r="C93" s="58">
        <f t="shared" si="98"/>
        <v>850</v>
      </c>
      <c r="D93" s="214">
        <v>208</v>
      </c>
      <c r="E93" s="510"/>
      <c r="F93" s="468">
        <f t="shared" si="107"/>
        <v>208</v>
      </c>
      <c r="G93" s="214"/>
      <c r="H93" s="246"/>
      <c r="I93" s="113">
        <f t="shared" si="108"/>
        <v>0</v>
      </c>
      <c r="J93" s="246">
        <v>642</v>
      </c>
      <c r="K93" s="60"/>
      <c r="L93" s="113">
        <f t="shared" si="109"/>
        <v>642</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2094</v>
      </c>
      <c r="D95" s="215">
        <f>SUM(D96:D102)</f>
        <v>2066</v>
      </c>
      <c r="E95" s="511">
        <f t="shared" ref="E95:F95" si="111">SUM(E96:E102)</f>
        <v>0</v>
      </c>
      <c r="F95" s="468">
        <f t="shared" si="111"/>
        <v>2066</v>
      </c>
      <c r="G95" s="215">
        <f>SUM(G96:G102)</f>
        <v>0</v>
      </c>
      <c r="H95" s="120">
        <f t="shared" ref="H95:I95" si="112">SUM(H96:H102)</f>
        <v>0</v>
      </c>
      <c r="I95" s="113">
        <f t="shared" si="112"/>
        <v>0</v>
      </c>
      <c r="J95" s="120">
        <f>SUM(J96:J102)</f>
        <v>28</v>
      </c>
      <c r="K95" s="112">
        <f t="shared" ref="K95:L95" si="113">SUM(K96:K102)</f>
        <v>0</v>
      </c>
      <c r="L95" s="113">
        <f t="shared" si="113"/>
        <v>28</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8"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8"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8" ht="36" x14ac:dyDescent="0.25">
      <c r="A99" s="38">
        <v>2234</v>
      </c>
      <c r="B99" s="57" t="s">
        <v>85</v>
      </c>
      <c r="C99" s="58">
        <f t="shared" si="98"/>
        <v>28</v>
      </c>
      <c r="D99" s="214">
        <v>28</v>
      </c>
      <c r="E99" s="510"/>
      <c r="F99" s="468">
        <f t="shared" si="115"/>
        <v>28</v>
      </c>
      <c r="G99" s="214"/>
      <c r="H99" s="246"/>
      <c r="I99" s="113">
        <f t="shared" si="116"/>
        <v>0</v>
      </c>
      <c r="J99" s="246"/>
      <c r="K99" s="60"/>
      <c r="L99" s="113">
        <f t="shared" si="117"/>
        <v>0</v>
      </c>
      <c r="M99" s="292"/>
      <c r="N99" s="60"/>
      <c r="O99" s="113">
        <f t="shared" si="118"/>
        <v>0</v>
      </c>
      <c r="P99" s="110"/>
    </row>
    <row r="100" spans="1:18"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8" ht="33" customHeight="1" x14ac:dyDescent="0.25">
      <c r="A101" s="38">
        <v>2236</v>
      </c>
      <c r="B101" s="57" t="s">
        <v>87</v>
      </c>
      <c r="C101" s="58">
        <f t="shared" si="98"/>
        <v>28</v>
      </c>
      <c r="D101" s="214"/>
      <c r="E101" s="510"/>
      <c r="F101" s="468">
        <f t="shared" si="115"/>
        <v>0</v>
      </c>
      <c r="G101" s="214"/>
      <c r="H101" s="246"/>
      <c r="I101" s="113">
        <f t="shared" si="116"/>
        <v>0</v>
      </c>
      <c r="J101" s="246">
        <v>28</v>
      </c>
      <c r="K101" s="60"/>
      <c r="L101" s="113">
        <f t="shared" si="117"/>
        <v>28</v>
      </c>
      <c r="M101" s="292"/>
      <c r="N101" s="60"/>
      <c r="O101" s="113">
        <f t="shared" si="118"/>
        <v>0</v>
      </c>
      <c r="P101" s="335"/>
      <c r="Q101" s="175"/>
      <c r="R101" s="175"/>
    </row>
    <row r="102" spans="1:18" ht="24" x14ac:dyDescent="0.25">
      <c r="A102" s="38">
        <v>2239</v>
      </c>
      <c r="B102" s="57" t="s">
        <v>88</v>
      </c>
      <c r="C102" s="58">
        <f t="shared" si="98"/>
        <v>2038</v>
      </c>
      <c r="D102" s="214">
        <v>2038</v>
      </c>
      <c r="E102" s="510"/>
      <c r="F102" s="468">
        <f t="shared" si="115"/>
        <v>2038</v>
      </c>
      <c r="G102" s="214"/>
      <c r="H102" s="246"/>
      <c r="I102" s="113">
        <f t="shared" si="116"/>
        <v>0</v>
      </c>
      <c r="J102" s="246"/>
      <c r="K102" s="60"/>
      <c r="L102" s="113">
        <f t="shared" si="117"/>
        <v>0</v>
      </c>
      <c r="M102" s="292"/>
      <c r="N102" s="60"/>
      <c r="O102" s="113">
        <f t="shared" si="118"/>
        <v>0</v>
      </c>
      <c r="P102" s="110"/>
    </row>
    <row r="103" spans="1:18" ht="36" x14ac:dyDescent="0.25">
      <c r="A103" s="111">
        <v>2240</v>
      </c>
      <c r="B103" s="57" t="s">
        <v>89</v>
      </c>
      <c r="C103" s="58">
        <f t="shared" si="98"/>
        <v>5977</v>
      </c>
      <c r="D103" s="215">
        <f>SUM(D104:D111)</f>
        <v>5977</v>
      </c>
      <c r="E103" s="511">
        <f t="shared" ref="E103:F103" si="119">SUM(E104:E111)</f>
        <v>0</v>
      </c>
      <c r="F103" s="468">
        <f t="shared" si="119"/>
        <v>5977</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8"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8"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8" ht="24" x14ac:dyDescent="0.25">
      <c r="A106" s="38">
        <v>2243</v>
      </c>
      <c r="B106" s="57" t="s">
        <v>92</v>
      </c>
      <c r="C106" s="58">
        <f t="shared" si="98"/>
        <v>1547</v>
      </c>
      <c r="D106" s="214">
        <v>1547</v>
      </c>
      <c r="E106" s="510"/>
      <c r="F106" s="468">
        <f t="shared" si="123"/>
        <v>1547</v>
      </c>
      <c r="G106" s="214"/>
      <c r="H106" s="246"/>
      <c r="I106" s="113">
        <f t="shared" si="124"/>
        <v>0</v>
      </c>
      <c r="J106" s="246"/>
      <c r="K106" s="60"/>
      <c r="L106" s="113">
        <f t="shared" si="125"/>
        <v>0</v>
      </c>
      <c r="M106" s="292"/>
      <c r="N106" s="60"/>
      <c r="O106" s="113">
        <f t="shared" si="126"/>
        <v>0</v>
      </c>
      <c r="P106" s="110"/>
    </row>
    <row r="107" spans="1:18" x14ac:dyDescent="0.25">
      <c r="A107" s="38">
        <v>2244</v>
      </c>
      <c r="B107" s="57" t="s">
        <v>93</v>
      </c>
      <c r="C107" s="58">
        <f t="shared" si="98"/>
        <v>3485</v>
      </c>
      <c r="D107" s="214">
        <v>3485</v>
      </c>
      <c r="E107" s="510"/>
      <c r="F107" s="468">
        <f t="shared" si="123"/>
        <v>3485</v>
      </c>
      <c r="G107" s="214"/>
      <c r="H107" s="246"/>
      <c r="I107" s="113">
        <f t="shared" si="124"/>
        <v>0</v>
      </c>
      <c r="J107" s="246"/>
      <c r="K107" s="60"/>
      <c r="L107" s="113">
        <f t="shared" si="125"/>
        <v>0</v>
      </c>
      <c r="M107" s="292"/>
      <c r="N107" s="60"/>
      <c r="O107" s="113">
        <f t="shared" si="126"/>
        <v>0</v>
      </c>
      <c r="P107" s="110"/>
    </row>
    <row r="108" spans="1:18"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8"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8"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8" ht="24" x14ac:dyDescent="0.25">
      <c r="A111" s="38">
        <v>2249</v>
      </c>
      <c r="B111" s="57" t="s">
        <v>96</v>
      </c>
      <c r="C111" s="58">
        <f t="shared" si="98"/>
        <v>945</v>
      </c>
      <c r="D111" s="214">
        <v>945</v>
      </c>
      <c r="E111" s="510"/>
      <c r="F111" s="468">
        <f t="shared" si="123"/>
        <v>945</v>
      </c>
      <c r="G111" s="214"/>
      <c r="H111" s="246"/>
      <c r="I111" s="113">
        <f t="shared" si="124"/>
        <v>0</v>
      </c>
      <c r="J111" s="246"/>
      <c r="K111" s="60"/>
      <c r="L111" s="113">
        <f t="shared" si="125"/>
        <v>0</v>
      </c>
      <c r="M111" s="292"/>
      <c r="N111" s="60"/>
      <c r="O111" s="113">
        <f t="shared" si="126"/>
        <v>0</v>
      </c>
      <c r="P111" s="110"/>
    </row>
    <row r="112" spans="1:18" x14ac:dyDescent="0.25">
      <c r="A112" s="111">
        <v>2250</v>
      </c>
      <c r="B112" s="57" t="s">
        <v>97</v>
      </c>
      <c r="C112" s="58">
        <f t="shared" si="98"/>
        <v>654</v>
      </c>
      <c r="D112" s="215">
        <f>SUM(D113:D115)</f>
        <v>654</v>
      </c>
      <c r="E112" s="511">
        <f t="shared" ref="E112:F112" si="127">SUM(E113:E115)</f>
        <v>0</v>
      </c>
      <c r="F112" s="468">
        <f t="shared" si="127"/>
        <v>654</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x14ac:dyDescent="0.25">
      <c r="A114" s="38">
        <v>2252</v>
      </c>
      <c r="B114" s="57" t="s">
        <v>99</v>
      </c>
      <c r="C114" s="58">
        <f t="shared" si="98"/>
        <v>120</v>
      </c>
      <c r="D114" s="214">
        <v>120</v>
      </c>
      <c r="E114" s="510"/>
      <c r="F114" s="468">
        <f t="shared" si="131"/>
        <v>120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449</v>
      </c>
      <c r="D115" s="214">
        <v>449</v>
      </c>
      <c r="E115" s="510"/>
      <c r="F115" s="468">
        <f t="shared" si="131"/>
        <v>449</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597</v>
      </c>
      <c r="D116" s="215">
        <f>SUM(D117:D121)</f>
        <v>52</v>
      </c>
      <c r="E116" s="511">
        <f t="shared" ref="E116:F116" si="135">SUM(E117:E121)</f>
        <v>0</v>
      </c>
      <c r="F116" s="468">
        <f t="shared" si="135"/>
        <v>52</v>
      </c>
      <c r="G116" s="215">
        <f>SUM(G117:G121)</f>
        <v>0</v>
      </c>
      <c r="H116" s="120">
        <f t="shared" ref="H116:I116" si="136">SUM(H117:H121)</f>
        <v>0</v>
      </c>
      <c r="I116" s="113">
        <f t="shared" si="136"/>
        <v>0</v>
      </c>
      <c r="J116" s="120">
        <f>SUM(J117:J121)</f>
        <v>545</v>
      </c>
      <c r="K116" s="112">
        <f t="shared" ref="K116:L116" si="137">SUM(K117:K121)</f>
        <v>0</v>
      </c>
      <c r="L116" s="113">
        <f t="shared" si="137"/>
        <v>545</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38">
        <v>2262</v>
      </c>
      <c r="B118" s="57" t="s">
        <v>103</v>
      </c>
      <c r="C118" s="58">
        <f t="shared" si="98"/>
        <v>545</v>
      </c>
      <c r="D118" s="214"/>
      <c r="E118" s="510"/>
      <c r="F118" s="468">
        <f t="shared" si="139"/>
        <v>0</v>
      </c>
      <c r="G118" s="214"/>
      <c r="H118" s="246"/>
      <c r="I118" s="113">
        <f t="shared" si="140"/>
        <v>0</v>
      </c>
      <c r="J118" s="246">
        <v>545</v>
      </c>
      <c r="K118" s="60"/>
      <c r="L118" s="113">
        <f t="shared" si="141"/>
        <v>545</v>
      </c>
      <c r="M118" s="292"/>
      <c r="N118" s="60"/>
      <c r="O118" s="113">
        <f t="shared" si="142"/>
        <v>0</v>
      </c>
      <c r="P118" s="110"/>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52</v>
      </c>
      <c r="D121" s="214">
        <v>52</v>
      </c>
      <c r="E121" s="510"/>
      <c r="F121" s="468">
        <f t="shared" si="139"/>
        <v>52</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2977</v>
      </c>
      <c r="D122" s="215">
        <f>SUM(D123:D127)</f>
        <v>37</v>
      </c>
      <c r="E122" s="511">
        <f t="shared" ref="E122:F122" si="143">SUM(E123:E127)</f>
        <v>0</v>
      </c>
      <c r="F122" s="468">
        <f t="shared" si="143"/>
        <v>37</v>
      </c>
      <c r="G122" s="215">
        <f>SUM(G123:G127)</f>
        <v>0</v>
      </c>
      <c r="H122" s="120">
        <f t="shared" ref="H122:I122" si="144">SUM(H123:H127)</f>
        <v>2940</v>
      </c>
      <c r="I122" s="113">
        <f t="shared" si="144"/>
        <v>2940</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2940</v>
      </c>
      <c r="D125" s="214"/>
      <c r="E125" s="510"/>
      <c r="F125" s="468">
        <f t="shared" si="147"/>
        <v>0</v>
      </c>
      <c r="G125" s="214"/>
      <c r="H125" s="246">
        <v>2940</v>
      </c>
      <c r="I125" s="113">
        <f t="shared" si="148"/>
        <v>2940</v>
      </c>
      <c r="J125" s="246"/>
      <c r="K125" s="60"/>
      <c r="L125" s="113">
        <f t="shared" si="149"/>
        <v>0</v>
      </c>
      <c r="M125" s="292"/>
      <c r="N125" s="60"/>
      <c r="O125" s="113">
        <f t="shared" si="150"/>
        <v>0</v>
      </c>
      <c r="P125" s="110"/>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37</v>
      </c>
      <c r="D127" s="214">
        <v>37</v>
      </c>
      <c r="E127" s="510"/>
      <c r="F127" s="468">
        <f t="shared" si="147"/>
        <v>37</v>
      </c>
      <c r="G127" s="214"/>
      <c r="H127" s="246"/>
      <c r="I127" s="113">
        <f t="shared" si="148"/>
        <v>0</v>
      </c>
      <c r="J127" s="246"/>
      <c r="K127" s="60"/>
      <c r="L127" s="113">
        <f t="shared" si="149"/>
        <v>0</v>
      </c>
      <c r="M127" s="292"/>
      <c r="N127" s="60"/>
      <c r="O127" s="113">
        <f t="shared" si="150"/>
        <v>0</v>
      </c>
      <c r="P127" s="110"/>
    </row>
    <row r="128" spans="1:16" ht="24" hidden="1" x14ac:dyDescent="0.25">
      <c r="A128" s="338">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29794</v>
      </c>
      <c r="D130" s="212">
        <f>SUM(D131,D136,D140,D141,D144,D151,D159,D160,D163)</f>
        <v>26074</v>
      </c>
      <c r="E130" s="505">
        <f t="shared" ref="E130:F130" si="152">SUM(E131,E136,E140,E141,E144,E151,E159,E160,E163)</f>
        <v>0</v>
      </c>
      <c r="F130" s="472">
        <f t="shared" si="152"/>
        <v>26074</v>
      </c>
      <c r="G130" s="212">
        <f>SUM(G131,G136,G140,G141,G144,G151,G159,G160,G163)</f>
        <v>3640</v>
      </c>
      <c r="H130" s="105">
        <f t="shared" ref="H130:I130" si="153">SUM(H131,H136,H140,H141,H144,H151,H159,H160,H163)</f>
        <v>0</v>
      </c>
      <c r="I130" s="116">
        <f t="shared" si="153"/>
        <v>3640</v>
      </c>
      <c r="J130" s="105">
        <f>SUM(J131,J136,J140,J141,J144,J151,J159,J160,J163)</f>
        <v>80</v>
      </c>
      <c r="K130" s="50">
        <f t="shared" ref="K130:L130" si="154">SUM(K131,K136,K140,K141,K144,K151,K159,K160,K163)</f>
        <v>0</v>
      </c>
      <c r="L130" s="116">
        <f t="shared" si="154"/>
        <v>80</v>
      </c>
      <c r="M130" s="47">
        <f>SUM(M131,M136,M140,M141,M144,M151,M159,M160,M163)</f>
        <v>0</v>
      </c>
      <c r="N130" s="50">
        <f t="shared" ref="N130:O130" si="155">SUM(N131,N136,N140,N141,N144,N151,N159,N160,N163)</f>
        <v>0</v>
      </c>
      <c r="O130" s="116">
        <f t="shared" si="155"/>
        <v>0</v>
      </c>
      <c r="P130" s="122"/>
    </row>
    <row r="131" spans="1:16" ht="24" x14ac:dyDescent="0.25">
      <c r="A131" s="338">
        <v>2310</v>
      </c>
      <c r="B131" s="52" t="s">
        <v>114</v>
      </c>
      <c r="C131" s="53">
        <f t="shared" si="98"/>
        <v>14044</v>
      </c>
      <c r="D131" s="217">
        <f t="shared" ref="D131:O131" si="156">SUM(D132:D135)</f>
        <v>14044</v>
      </c>
      <c r="E131" s="514">
        <f t="shared" si="156"/>
        <v>0</v>
      </c>
      <c r="F131" s="509">
        <f t="shared" si="156"/>
        <v>14044</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3187</v>
      </c>
      <c r="D132" s="214">
        <v>3187</v>
      </c>
      <c r="E132" s="510"/>
      <c r="F132" s="468">
        <f t="shared" ref="F132:F135" si="157">D132+E132</f>
        <v>3187</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10430</v>
      </c>
      <c r="D133" s="214">
        <v>10430</v>
      </c>
      <c r="E133" s="510"/>
      <c r="F133" s="468">
        <f t="shared" si="157"/>
        <v>10430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427</v>
      </c>
      <c r="D135" s="214">
        <v>427</v>
      </c>
      <c r="E135" s="510"/>
      <c r="F135" s="468">
        <f t="shared" si="157"/>
        <v>427</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291</v>
      </c>
      <c r="D136" s="215">
        <f>SUM(D137:D139)</f>
        <v>211</v>
      </c>
      <c r="E136" s="511">
        <f t="shared" ref="E136:F136" si="161">SUM(E137:E139)</f>
        <v>0</v>
      </c>
      <c r="F136" s="468">
        <f t="shared" si="161"/>
        <v>211</v>
      </c>
      <c r="G136" s="215">
        <f>SUM(G137:G139)</f>
        <v>0</v>
      </c>
      <c r="H136" s="120">
        <f t="shared" ref="H136:I136" si="162">SUM(H137:H139)</f>
        <v>0</v>
      </c>
      <c r="I136" s="113">
        <f t="shared" si="162"/>
        <v>0</v>
      </c>
      <c r="J136" s="120">
        <f>SUM(J137:J139)</f>
        <v>80</v>
      </c>
      <c r="K136" s="112">
        <f t="shared" ref="K136:L136" si="163">SUM(K137:K139)</f>
        <v>0</v>
      </c>
      <c r="L136" s="113">
        <f t="shared" si="163"/>
        <v>80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291</v>
      </c>
      <c r="D138" s="214">
        <v>211</v>
      </c>
      <c r="E138" s="510"/>
      <c r="F138" s="468">
        <f t="shared" si="165"/>
        <v>211</v>
      </c>
      <c r="G138" s="214"/>
      <c r="H138" s="246"/>
      <c r="I138" s="113">
        <f t="shared" si="166"/>
        <v>0</v>
      </c>
      <c r="J138" s="246">
        <v>80</v>
      </c>
      <c r="K138" s="60"/>
      <c r="L138" s="113">
        <f t="shared" si="167"/>
        <v>80</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250</v>
      </c>
      <c r="D141" s="215">
        <f>SUM(D142:D143)</f>
        <v>250</v>
      </c>
      <c r="E141" s="511">
        <f t="shared" ref="E141:F141" si="169">SUM(E142:E143)</f>
        <v>0</v>
      </c>
      <c r="F141" s="468">
        <f t="shared" si="169"/>
        <v>250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250</v>
      </c>
      <c r="D142" s="214">
        <v>250</v>
      </c>
      <c r="E142" s="510"/>
      <c r="F142" s="468">
        <f t="shared" ref="F142:F143" si="173">D142+E142</f>
        <v>250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4637</v>
      </c>
      <c r="D144" s="131">
        <f>SUM(D145:D150)</f>
        <v>4637</v>
      </c>
      <c r="E144" s="506">
        <f t="shared" ref="E144:F144" si="177">SUM(E145:E150)</f>
        <v>0</v>
      </c>
      <c r="F144" s="507">
        <f t="shared" si="177"/>
        <v>4637</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x14ac:dyDescent="0.25">
      <c r="A145" s="33">
        <v>2351</v>
      </c>
      <c r="B145" s="52" t="s">
        <v>126</v>
      </c>
      <c r="C145" s="53">
        <f t="shared" si="98"/>
        <v>1352</v>
      </c>
      <c r="D145" s="213">
        <v>1352</v>
      </c>
      <c r="E145" s="508"/>
      <c r="F145" s="509">
        <f t="shared" ref="F145:F150" si="181">D145+E145</f>
        <v>1352</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3185</v>
      </c>
      <c r="D146" s="214">
        <v>3185</v>
      </c>
      <c r="E146" s="510"/>
      <c r="F146" s="468">
        <f t="shared" si="181"/>
        <v>3185</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100</v>
      </c>
      <c r="D149" s="214">
        <v>100</v>
      </c>
      <c r="E149" s="510"/>
      <c r="F149" s="468">
        <f t="shared" si="181"/>
        <v>100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1020</v>
      </c>
      <c r="D151" s="215">
        <f>SUM(D152:D158)</f>
        <v>1020</v>
      </c>
      <c r="E151" s="511">
        <f t="shared" ref="E151:F151" si="186">SUM(E152:E158)</f>
        <v>0</v>
      </c>
      <c r="F151" s="468">
        <f t="shared" si="186"/>
        <v>1020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x14ac:dyDescent="0.25">
      <c r="A152" s="37">
        <v>2361</v>
      </c>
      <c r="B152" s="57" t="s">
        <v>133</v>
      </c>
      <c r="C152" s="58">
        <f t="shared" si="185"/>
        <v>250</v>
      </c>
      <c r="D152" s="214">
        <v>250</v>
      </c>
      <c r="E152" s="510"/>
      <c r="F152" s="468">
        <f t="shared" ref="F152:F159" si="190">D152+E152</f>
        <v>250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770</v>
      </c>
      <c r="D154" s="214">
        <v>770</v>
      </c>
      <c r="E154" s="510"/>
      <c r="F154" s="468">
        <f t="shared" si="190"/>
        <v>770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9552</v>
      </c>
      <c r="D159" s="216">
        <v>5912</v>
      </c>
      <c r="E159" s="513"/>
      <c r="F159" s="507">
        <f t="shared" si="190"/>
        <v>5912</v>
      </c>
      <c r="G159" s="216">
        <v>3640</v>
      </c>
      <c r="H159" s="247"/>
      <c r="I159" s="108">
        <f t="shared" si="191"/>
        <v>3640</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338">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38">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38">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38">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38">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17117</v>
      </c>
      <c r="D194" s="210">
        <f>SUM(D195,D230,D269)</f>
        <v>12808</v>
      </c>
      <c r="E194" s="501">
        <f t="shared" ref="E194:F194" si="251">SUM(E195,E230,E269)</f>
        <v>0</v>
      </c>
      <c r="F194" s="502">
        <f t="shared" si="251"/>
        <v>12808</v>
      </c>
      <c r="G194" s="210">
        <f>SUM(G195,G230,G269)</f>
        <v>4309</v>
      </c>
      <c r="H194" s="243">
        <f t="shared" ref="H194:I194" si="252">SUM(H195,H230,H269)</f>
        <v>0</v>
      </c>
      <c r="I194" s="99">
        <f t="shared" si="252"/>
        <v>4309</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17117</v>
      </c>
      <c r="D195" s="211">
        <f>D196+D204</f>
        <v>12808</v>
      </c>
      <c r="E195" s="503">
        <f t="shared" ref="E195:F195" si="255">E196+E204</f>
        <v>0</v>
      </c>
      <c r="F195" s="504">
        <f t="shared" si="255"/>
        <v>12808</v>
      </c>
      <c r="G195" s="211">
        <f>G196+G204</f>
        <v>4309</v>
      </c>
      <c r="H195" s="244">
        <f t="shared" ref="H195:I195" si="256">H196+H204</f>
        <v>0</v>
      </c>
      <c r="I195" s="103">
        <f t="shared" si="256"/>
        <v>4309</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x14ac:dyDescent="0.25">
      <c r="A196" s="46">
        <v>5100</v>
      </c>
      <c r="B196" s="104" t="s">
        <v>176</v>
      </c>
      <c r="C196" s="47">
        <f t="shared" si="185"/>
        <v>390</v>
      </c>
      <c r="D196" s="212">
        <f>D197+D198+D201+D202+D203</f>
        <v>390</v>
      </c>
      <c r="E196" s="505">
        <f t="shared" ref="E196:F196" si="259">E197+E198+E201+E202+E203</f>
        <v>0</v>
      </c>
      <c r="F196" s="472">
        <f t="shared" si="259"/>
        <v>390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38">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390</v>
      </c>
      <c r="D198" s="215">
        <f>D199+D200</f>
        <v>390</v>
      </c>
      <c r="E198" s="511">
        <f t="shared" ref="E198:F198" si="263">E199+E200</f>
        <v>0</v>
      </c>
      <c r="F198" s="468">
        <f t="shared" si="263"/>
        <v>390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390</v>
      </c>
      <c r="D199" s="214">
        <v>390</v>
      </c>
      <c r="E199" s="510"/>
      <c r="F199" s="468">
        <f t="shared" ref="F199:F203" si="267">D199+E199</f>
        <v>390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16727</v>
      </c>
      <c r="D204" s="212">
        <f>D205+D215+D216+D225+D226+D227+D229</f>
        <v>12418</v>
      </c>
      <c r="E204" s="505">
        <f t="shared" ref="E204:F204" si="271">E205+E215+E216+E225+E226+E227+E229</f>
        <v>0</v>
      </c>
      <c r="F204" s="472">
        <f t="shared" si="271"/>
        <v>12418</v>
      </c>
      <c r="G204" s="212">
        <f>G205+G215+G216+G225+G226+G227+G229</f>
        <v>4309</v>
      </c>
      <c r="H204" s="105">
        <f t="shared" ref="H204:I204" si="272">H205+H215+H216+H225+H226+H227+H229</f>
        <v>0</v>
      </c>
      <c r="I204" s="116">
        <f t="shared" si="272"/>
        <v>4309</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16727</v>
      </c>
      <c r="D216" s="215">
        <f>SUM(D217:D224)</f>
        <v>12418</v>
      </c>
      <c r="E216" s="511">
        <f t="shared" ref="E216:F216" si="284">SUM(E217:E224)</f>
        <v>0</v>
      </c>
      <c r="F216" s="468">
        <f t="shared" si="284"/>
        <v>12418</v>
      </c>
      <c r="G216" s="215">
        <f>SUM(G217:G224)</f>
        <v>4309</v>
      </c>
      <c r="H216" s="120">
        <f t="shared" ref="H216:I216" si="285">SUM(H217:H224)</f>
        <v>0</v>
      </c>
      <c r="I216" s="113">
        <f t="shared" si="285"/>
        <v>4309</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x14ac:dyDescent="0.25">
      <c r="A218" s="38">
        <v>5232</v>
      </c>
      <c r="B218" s="57" t="s">
        <v>198</v>
      </c>
      <c r="C218" s="58">
        <f t="shared" si="283"/>
        <v>1100</v>
      </c>
      <c r="D218" s="214">
        <v>1100</v>
      </c>
      <c r="E218" s="510"/>
      <c r="F218" s="468">
        <f t="shared" si="288"/>
        <v>1100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7518</v>
      </c>
      <c r="D219" s="214">
        <v>3209</v>
      </c>
      <c r="E219" s="510"/>
      <c r="F219" s="468">
        <f t="shared" si="288"/>
        <v>3209</v>
      </c>
      <c r="G219" s="214">
        <v>4309</v>
      </c>
      <c r="H219" s="246"/>
      <c r="I219" s="113">
        <f t="shared" si="289"/>
        <v>4309</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7530</v>
      </c>
      <c r="D223" s="214">
        <v>7530</v>
      </c>
      <c r="E223" s="510"/>
      <c r="F223" s="468">
        <f t="shared" si="288"/>
        <v>7530</v>
      </c>
      <c r="G223" s="214"/>
      <c r="H223" s="246"/>
      <c r="I223" s="113">
        <f t="shared" si="289"/>
        <v>0</v>
      </c>
      <c r="J223" s="246"/>
      <c r="K223" s="60"/>
      <c r="L223" s="113">
        <f t="shared" si="290"/>
        <v>0</v>
      </c>
      <c r="M223" s="292"/>
      <c r="N223" s="60"/>
      <c r="O223" s="113">
        <f t="shared" si="291"/>
        <v>0</v>
      </c>
      <c r="P223" s="110"/>
    </row>
    <row r="224" spans="1:16" ht="24" x14ac:dyDescent="0.25">
      <c r="A224" s="38">
        <v>5239</v>
      </c>
      <c r="B224" s="57" t="s">
        <v>204</v>
      </c>
      <c r="C224" s="58">
        <f t="shared" si="283"/>
        <v>579</v>
      </c>
      <c r="D224" s="214">
        <v>579</v>
      </c>
      <c r="E224" s="510"/>
      <c r="F224" s="468">
        <f t="shared" si="288"/>
        <v>579</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38">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38">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38">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38">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38">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38">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944821</v>
      </c>
      <c r="D286" s="224">
        <f t="shared" ref="D286:O286" si="382">SUM(D283,D269,D230,D195,D187,D173,D75,D53)</f>
        <v>447079</v>
      </c>
      <c r="E286" s="525">
        <f t="shared" si="382"/>
        <v>0</v>
      </c>
      <c r="F286" s="526">
        <f t="shared" si="382"/>
        <v>447079</v>
      </c>
      <c r="G286" s="224">
        <f t="shared" si="382"/>
        <v>473258</v>
      </c>
      <c r="H286" s="166">
        <f t="shared" si="382"/>
        <v>2940</v>
      </c>
      <c r="I286" s="264">
        <f t="shared" si="382"/>
        <v>476198</v>
      </c>
      <c r="J286" s="166">
        <f t="shared" si="382"/>
        <v>21544</v>
      </c>
      <c r="K286" s="165">
        <f t="shared" si="382"/>
        <v>0</v>
      </c>
      <c r="L286" s="264">
        <f t="shared" si="382"/>
        <v>21544</v>
      </c>
      <c r="M286" s="280">
        <f t="shared" si="382"/>
        <v>0</v>
      </c>
      <c r="N286" s="165">
        <f t="shared" si="382"/>
        <v>0</v>
      </c>
      <c r="O286" s="264">
        <f t="shared" si="382"/>
        <v>0</v>
      </c>
      <c r="P286" s="319"/>
    </row>
    <row r="287" spans="1:16" s="21" customFormat="1" ht="13.5" thickTop="1" thickBot="1" x14ac:dyDescent="0.3">
      <c r="A287" s="707" t="s">
        <v>262</v>
      </c>
      <c r="B287" s="708"/>
      <c r="C287" s="172">
        <f t="shared" si="368"/>
        <v>-6597</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-6597</v>
      </c>
      <c r="K287" s="168">
        <f t="shared" ref="K287:L287" si="385">(K26+K43)-K51</f>
        <v>0</v>
      </c>
      <c r="L287" s="265">
        <f t="shared" si="385"/>
        <v>-6597</v>
      </c>
      <c r="M287" s="172">
        <f>M45-M51</f>
        <v>0</v>
      </c>
      <c r="N287" s="168">
        <f t="shared" ref="N287:O287" si="386">N45-N51</f>
        <v>0</v>
      </c>
      <c r="O287" s="265">
        <f t="shared" si="386"/>
        <v>0</v>
      </c>
      <c r="P287" s="174"/>
    </row>
    <row r="288" spans="1:16" s="21" customFormat="1" ht="12.75" thickTop="1" x14ac:dyDescent="0.25">
      <c r="A288" s="709" t="s">
        <v>263</v>
      </c>
      <c r="B288" s="710"/>
      <c r="C288" s="156">
        <f t="shared" si="368"/>
        <v>6597</v>
      </c>
      <c r="D288" s="226">
        <f t="shared" ref="D288:O288" si="387">SUM(D289,D290)-D297+D298</f>
        <v>0</v>
      </c>
      <c r="E288" s="529">
        <f t="shared" si="387"/>
        <v>0</v>
      </c>
      <c r="F288" s="530">
        <f t="shared" si="387"/>
        <v>0</v>
      </c>
      <c r="G288" s="226">
        <f t="shared" si="387"/>
        <v>0</v>
      </c>
      <c r="H288" s="256">
        <f t="shared" si="387"/>
        <v>0</v>
      </c>
      <c r="I288" s="154">
        <f t="shared" si="387"/>
        <v>0</v>
      </c>
      <c r="J288" s="256">
        <f t="shared" si="387"/>
        <v>6597</v>
      </c>
      <c r="K288" s="153">
        <f t="shared" si="387"/>
        <v>0</v>
      </c>
      <c r="L288" s="154">
        <f t="shared" si="387"/>
        <v>6597</v>
      </c>
      <c r="M288" s="156">
        <f t="shared" si="387"/>
        <v>0</v>
      </c>
      <c r="N288" s="153">
        <f t="shared" si="387"/>
        <v>0</v>
      </c>
      <c r="O288" s="154">
        <f t="shared" si="387"/>
        <v>0</v>
      </c>
      <c r="P288" s="320"/>
    </row>
    <row r="289" spans="1:16" s="21" customFormat="1" ht="12.75" thickBot="1" x14ac:dyDescent="0.3">
      <c r="A289" s="87" t="s">
        <v>264</v>
      </c>
      <c r="B289" s="87" t="s">
        <v>265</v>
      </c>
      <c r="C289" s="88">
        <f t="shared" si="368"/>
        <v>6597</v>
      </c>
      <c r="D289" s="208">
        <f t="shared" ref="D289:O289" si="388">D21-D283</f>
        <v>0</v>
      </c>
      <c r="E289" s="497">
        <f t="shared" si="388"/>
        <v>0</v>
      </c>
      <c r="F289" s="498">
        <f t="shared" si="388"/>
        <v>0</v>
      </c>
      <c r="G289" s="208">
        <f t="shared" si="388"/>
        <v>0</v>
      </c>
      <c r="H289" s="241">
        <f t="shared" si="388"/>
        <v>0</v>
      </c>
      <c r="I289" s="90">
        <f t="shared" si="388"/>
        <v>0</v>
      </c>
      <c r="J289" s="241">
        <f t="shared" si="388"/>
        <v>6597</v>
      </c>
      <c r="K289" s="89">
        <f t="shared" si="388"/>
        <v>0</v>
      </c>
      <c r="L289" s="90">
        <f t="shared" si="388"/>
        <v>6597</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Zr7m+1cqu7EYeOUIwl/aQSkNISzRqxm6ypCIYDhvTcp2hnVNR2D+1DIln22PznfkhJeAYe+wKmK36R+QgMwL7w==" saltValue="y2n2cs0Kj9xHoYZYcP63HA==" spinCount="100000" sheet="1" objects="1" scenarios="1" formatCells="0" formatColumns="0" formatRows="0"/>
  <autoFilter ref="A18:P298">
    <filterColumn colId="2">
      <filters blank="1">
        <filter val="1 020"/>
        <filter val="1 093"/>
        <filter val="1 100"/>
        <filter val="1 352"/>
        <filter val="1 547"/>
        <filter val="10 247"/>
        <filter val="10 430"/>
        <filter val="100"/>
        <filter val="119 302"/>
        <filter val="120"/>
        <filter val="14 044"/>
        <filter val="14 897"/>
        <filter val="14 941"/>
        <filter val="153 929"/>
        <filter val="16 727"/>
        <filter val="17 117"/>
        <filter val="17 808"/>
        <filter val="170"/>
        <filter val="199 342"/>
        <filter val="2 038"/>
        <filter val="2 094"/>
        <filter val="2 393"/>
        <filter val="2 940"/>
        <filter val="2 977"/>
        <filter val="23 750"/>
        <filter val="23 775"/>
        <filter val="250"/>
        <filter val="28"/>
        <filter val="29 794"/>
        <filter val="29 912"/>
        <filter val="291"/>
        <filter val="3 185"/>
        <filter val="3 187"/>
        <filter val="3 485"/>
        <filter val="3 545"/>
        <filter val="37"/>
        <filter val="390"/>
        <filter val="4 153"/>
        <filter val="4 637"/>
        <filter val="4 650"/>
        <filter val="427"/>
        <filter val="449"/>
        <filter val="45 413"/>
        <filter val="46 012"/>
        <filter val="5 608"/>
        <filter val="5 977"/>
        <filter val="50"/>
        <filter val="50 374"/>
        <filter val="52"/>
        <filter val="545"/>
        <filter val="556 293"/>
        <filter val="560"/>
        <filter val="579"/>
        <filter val="597"/>
        <filter val="6 597"/>
        <filter val="-6 597"/>
        <filter val="60"/>
        <filter val="609 060"/>
        <filter val="654"/>
        <filter val="7 518"/>
        <filter val="7 530"/>
        <filter val="759"/>
        <filter val="76 220"/>
        <filter val="770"/>
        <filter val="808 402"/>
        <filter val="85"/>
        <filter val="850"/>
        <filter val="89 508"/>
        <filter val="9 552"/>
        <filter val="923 277"/>
        <filter val="927 704"/>
        <filter val="944 821"/>
        <filter val="945"/>
        <filter val="98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12.pielikums Jūrmalas pilsētas domes
2018.gada 5.septembra saistošajiem noteikumiem Nr.32 
(protokols Nr.12, 1.punkts)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V4" sqref="V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40.85546875" style="175"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453</v>
      </c>
      <c r="P1" s="357"/>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446</v>
      </c>
      <c r="D3" s="750"/>
      <c r="E3" s="750"/>
      <c r="F3" s="750"/>
      <c r="G3" s="750"/>
      <c r="H3" s="750"/>
      <c r="I3" s="750"/>
      <c r="J3" s="750"/>
      <c r="K3" s="750"/>
      <c r="L3" s="750"/>
      <c r="M3" s="750"/>
      <c r="N3" s="750"/>
      <c r="O3" s="750"/>
      <c r="P3" s="751"/>
      <c r="Q3" s="457"/>
    </row>
    <row r="4" spans="1:17" ht="12.75" customHeight="1" x14ac:dyDescent="0.25">
      <c r="A4" s="4" t="s">
        <v>1</v>
      </c>
      <c r="B4" s="5"/>
      <c r="C4" s="750" t="s">
        <v>447</v>
      </c>
      <c r="D4" s="750"/>
      <c r="E4" s="750"/>
      <c r="F4" s="750"/>
      <c r="G4" s="750"/>
      <c r="H4" s="750"/>
      <c r="I4" s="750"/>
      <c r="J4" s="750"/>
      <c r="K4" s="750"/>
      <c r="L4" s="750"/>
      <c r="M4" s="750"/>
      <c r="N4" s="750"/>
      <c r="O4" s="750"/>
      <c r="P4" s="751"/>
      <c r="Q4" s="457"/>
    </row>
    <row r="5" spans="1:17" ht="12.75" customHeight="1" x14ac:dyDescent="0.25">
      <c r="A5" s="2" t="s">
        <v>2</v>
      </c>
      <c r="B5" s="3"/>
      <c r="C5" s="745" t="s">
        <v>448</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5.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449</v>
      </c>
      <c r="D9" s="745"/>
      <c r="E9" s="745"/>
      <c r="F9" s="745"/>
      <c r="G9" s="745"/>
      <c r="H9" s="745"/>
      <c r="I9" s="745"/>
      <c r="J9" s="745"/>
      <c r="K9" s="745"/>
      <c r="L9" s="745"/>
      <c r="M9" s="745"/>
      <c r="N9" s="745"/>
      <c r="O9" s="745"/>
      <c r="P9" s="746"/>
      <c r="Q9" s="457"/>
    </row>
    <row r="10" spans="1:17" ht="12.75" customHeight="1" x14ac:dyDescent="0.25">
      <c r="A10" s="2"/>
      <c r="B10" s="3" t="s">
        <v>7</v>
      </c>
      <c r="C10" s="745" t="s">
        <v>450</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451</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358">
        <v>16</v>
      </c>
    </row>
    <row r="19" spans="1:16" s="21" customFormat="1" x14ac:dyDescent="0.25">
      <c r="A19" s="16"/>
      <c r="B19" s="17" t="s">
        <v>18</v>
      </c>
      <c r="C19" s="18"/>
      <c r="D19" s="194"/>
      <c r="E19" s="460"/>
      <c r="F19" s="96"/>
      <c r="G19" s="194"/>
      <c r="H19" s="229"/>
      <c r="I19" s="321"/>
      <c r="J19" s="229"/>
      <c r="K19" s="19"/>
      <c r="L19" s="321"/>
      <c r="M19" s="281"/>
      <c r="N19" s="19"/>
      <c r="O19" s="321"/>
      <c r="P19" s="359"/>
    </row>
    <row r="20" spans="1:16" s="21" customFormat="1" ht="12.75" thickBot="1" x14ac:dyDescent="0.3">
      <c r="A20" s="22"/>
      <c r="B20" s="23" t="s">
        <v>19</v>
      </c>
      <c r="C20" s="24">
        <f>F20+I20+L20+O20</f>
        <v>1106785</v>
      </c>
      <c r="D20" s="195">
        <f>SUM(D21,D24,D25,D41,D43)</f>
        <v>549653</v>
      </c>
      <c r="E20" s="461">
        <f t="shared" ref="E20:F20" si="0">SUM(E21,E24,E25,E41,E43)</f>
        <v>0</v>
      </c>
      <c r="F20" s="462">
        <f t="shared" si="0"/>
        <v>549653</v>
      </c>
      <c r="G20" s="195">
        <f>SUM(G21,G24,G43)</f>
        <v>532215</v>
      </c>
      <c r="H20" s="230">
        <f t="shared" ref="H20:I20" si="1">SUM(H21,H24,H43)</f>
        <v>2954</v>
      </c>
      <c r="I20" s="26">
        <f t="shared" si="1"/>
        <v>535169</v>
      </c>
      <c r="J20" s="230">
        <f>SUM(J21,J26,J43)</f>
        <v>21963</v>
      </c>
      <c r="K20" s="25">
        <f t="shared" ref="K20:L20" si="2">SUM(K21,K26,K43)</f>
        <v>0</v>
      </c>
      <c r="L20" s="26">
        <f t="shared" si="2"/>
        <v>21963</v>
      </c>
      <c r="M20" s="24">
        <f>SUM(M21,M45)</f>
        <v>0</v>
      </c>
      <c r="N20" s="25">
        <f t="shared" ref="N20:O20" si="3">SUM(N21,N45)</f>
        <v>0</v>
      </c>
      <c r="O20" s="26">
        <f t="shared" si="3"/>
        <v>0</v>
      </c>
      <c r="P20" s="360"/>
    </row>
    <row r="21" spans="1:16" ht="12.75" thickTop="1" x14ac:dyDescent="0.25">
      <c r="A21" s="27"/>
      <c r="B21" s="28" t="s">
        <v>20</v>
      </c>
      <c r="C21" s="29">
        <f t="shared" ref="C21:C84" si="4">F21+I21+L21+O21</f>
        <v>4775</v>
      </c>
      <c r="D21" s="196">
        <f>SUM(D22:D23)</f>
        <v>0</v>
      </c>
      <c r="E21" s="463">
        <f t="shared" ref="E21" si="5">SUM(E22:E23)</f>
        <v>0</v>
      </c>
      <c r="F21" s="464">
        <f>SUM(F22:F23)</f>
        <v>0</v>
      </c>
      <c r="G21" s="196">
        <f>SUM(G22:G23)</f>
        <v>0</v>
      </c>
      <c r="H21" s="231">
        <f t="shared" ref="H21:I21" si="6">SUM(H22:H23)</f>
        <v>0</v>
      </c>
      <c r="I21" s="31">
        <f t="shared" si="6"/>
        <v>0</v>
      </c>
      <c r="J21" s="231">
        <f>SUM(J22:J23)</f>
        <v>4775</v>
      </c>
      <c r="K21" s="30">
        <f t="shared" ref="K21:L21" si="7">SUM(K22:K23)</f>
        <v>0</v>
      </c>
      <c r="L21" s="31">
        <f t="shared" si="7"/>
        <v>4775</v>
      </c>
      <c r="M21" s="29">
        <f>SUM(M22:M23)</f>
        <v>0</v>
      </c>
      <c r="N21" s="30">
        <f t="shared" ref="N21:O21" si="8">SUM(N22:N23)</f>
        <v>0</v>
      </c>
      <c r="O21" s="31">
        <f t="shared" si="8"/>
        <v>0</v>
      </c>
      <c r="P21" s="361"/>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2"/>
    </row>
    <row r="23" spans="1:16" x14ac:dyDescent="0.25">
      <c r="A23" s="37"/>
      <c r="B23" s="38" t="s">
        <v>22</v>
      </c>
      <c r="C23" s="39">
        <f t="shared" si="4"/>
        <v>4775</v>
      </c>
      <c r="D23" s="198"/>
      <c r="E23" s="467"/>
      <c r="F23" s="468">
        <f>D23+E23</f>
        <v>0</v>
      </c>
      <c r="G23" s="198"/>
      <c r="H23" s="233"/>
      <c r="I23" s="275">
        <f>G23+H23</f>
        <v>0</v>
      </c>
      <c r="J23" s="233">
        <v>4775</v>
      </c>
      <c r="K23" s="40">
        <v>0</v>
      </c>
      <c r="L23" s="275">
        <f>J23+K23</f>
        <v>4775</v>
      </c>
      <c r="M23" s="331"/>
      <c r="N23" s="40"/>
      <c r="O23" s="275">
        <f>M23+N23</f>
        <v>0</v>
      </c>
      <c r="P23" s="549"/>
    </row>
    <row r="24" spans="1:16" s="21" customFormat="1" ht="24.75" thickBot="1" x14ac:dyDescent="0.3">
      <c r="A24" s="41">
        <v>19300</v>
      </c>
      <c r="B24" s="41" t="s">
        <v>304</v>
      </c>
      <c r="C24" s="42">
        <f>F24+I24</f>
        <v>1084822</v>
      </c>
      <c r="D24" s="199">
        <v>549653</v>
      </c>
      <c r="E24" s="469"/>
      <c r="F24" s="470">
        <f>D24+E24</f>
        <v>549653</v>
      </c>
      <c r="G24" s="199">
        <v>532215</v>
      </c>
      <c r="H24" s="234">
        <v>2954</v>
      </c>
      <c r="I24" s="323">
        <f>G24+H24</f>
        <v>535169</v>
      </c>
      <c r="J24" s="259" t="s">
        <v>23</v>
      </c>
      <c r="K24" s="44" t="s">
        <v>23</v>
      </c>
      <c r="L24" s="45" t="s">
        <v>23</v>
      </c>
      <c r="M24" s="283" t="s">
        <v>23</v>
      </c>
      <c r="N24" s="44" t="s">
        <v>23</v>
      </c>
      <c r="O24" s="45" t="s">
        <v>23</v>
      </c>
      <c r="P24" s="339"/>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63"/>
    </row>
    <row r="26" spans="1:16" s="21" customFormat="1" ht="36.75" thickTop="1" x14ac:dyDescent="0.25">
      <c r="A26" s="46">
        <v>21300</v>
      </c>
      <c r="B26" s="46" t="s">
        <v>305</v>
      </c>
      <c r="C26" s="47">
        <f>L26</f>
        <v>17188</v>
      </c>
      <c r="D26" s="201" t="s">
        <v>23</v>
      </c>
      <c r="E26" s="473" t="s">
        <v>23</v>
      </c>
      <c r="F26" s="474" t="s">
        <v>23</v>
      </c>
      <c r="G26" s="201" t="s">
        <v>23</v>
      </c>
      <c r="H26" s="235" t="s">
        <v>23</v>
      </c>
      <c r="I26" s="49" t="s">
        <v>23</v>
      </c>
      <c r="J26" s="105">
        <f>SUM(J27,J31,J33,J36)</f>
        <v>17188</v>
      </c>
      <c r="K26" s="50">
        <f t="shared" ref="K26:L26" si="9">SUM(K27,K31,K33,K36)</f>
        <v>0</v>
      </c>
      <c r="L26" s="116">
        <f t="shared" si="9"/>
        <v>17188</v>
      </c>
      <c r="M26" s="284" t="s">
        <v>23</v>
      </c>
      <c r="N26" s="48" t="s">
        <v>23</v>
      </c>
      <c r="O26" s="49" t="s">
        <v>23</v>
      </c>
      <c r="P26" s="36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6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6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6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6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6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66"/>
    </row>
    <row r="33" spans="1:16" s="21" customFormat="1" x14ac:dyDescent="0.25">
      <c r="A33" s="51">
        <v>21380</v>
      </c>
      <c r="B33" s="46" t="s">
        <v>31</v>
      </c>
      <c r="C33" s="47">
        <f t="shared" si="10"/>
        <v>11744</v>
      </c>
      <c r="D33" s="201" t="s">
        <v>23</v>
      </c>
      <c r="E33" s="473" t="s">
        <v>23</v>
      </c>
      <c r="F33" s="474" t="s">
        <v>23</v>
      </c>
      <c r="G33" s="201" t="s">
        <v>23</v>
      </c>
      <c r="H33" s="235" t="s">
        <v>23</v>
      </c>
      <c r="I33" s="49" t="s">
        <v>23</v>
      </c>
      <c r="J33" s="105">
        <f>SUM(J34:J35)</f>
        <v>11744</v>
      </c>
      <c r="K33" s="50">
        <f t="shared" ref="K33:L33" si="13">SUM(K34:K35)</f>
        <v>0</v>
      </c>
      <c r="L33" s="116">
        <f t="shared" si="13"/>
        <v>11744</v>
      </c>
      <c r="M33" s="284" t="s">
        <v>23</v>
      </c>
      <c r="N33" s="48" t="s">
        <v>23</v>
      </c>
      <c r="O33" s="49" t="s">
        <v>23</v>
      </c>
      <c r="P33" s="363"/>
    </row>
    <row r="34" spans="1:16" x14ac:dyDescent="0.25">
      <c r="A34" s="33">
        <v>21381</v>
      </c>
      <c r="B34" s="52" t="s">
        <v>306</v>
      </c>
      <c r="C34" s="53">
        <f t="shared" si="10"/>
        <v>11744</v>
      </c>
      <c r="D34" s="202" t="s">
        <v>23</v>
      </c>
      <c r="E34" s="475" t="s">
        <v>23</v>
      </c>
      <c r="F34" s="476" t="s">
        <v>23</v>
      </c>
      <c r="G34" s="202" t="s">
        <v>23</v>
      </c>
      <c r="H34" s="236" t="s">
        <v>23</v>
      </c>
      <c r="I34" s="56" t="s">
        <v>23</v>
      </c>
      <c r="J34" s="245">
        <v>11744</v>
      </c>
      <c r="K34" s="55"/>
      <c r="L34" s="322">
        <f>J34+K34</f>
        <v>11744</v>
      </c>
      <c r="M34" s="285" t="s">
        <v>23</v>
      </c>
      <c r="N34" s="54" t="s">
        <v>23</v>
      </c>
      <c r="O34" s="56" t="s">
        <v>23</v>
      </c>
      <c r="P34" s="36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65"/>
    </row>
    <row r="36" spans="1:16" s="21" customFormat="1" ht="25.5" customHeight="1" x14ac:dyDescent="0.25">
      <c r="A36" s="51">
        <v>21390</v>
      </c>
      <c r="B36" s="46" t="s">
        <v>307</v>
      </c>
      <c r="C36" s="47">
        <f t="shared" si="10"/>
        <v>5444</v>
      </c>
      <c r="D36" s="201" t="s">
        <v>23</v>
      </c>
      <c r="E36" s="473" t="s">
        <v>23</v>
      </c>
      <c r="F36" s="474" t="s">
        <v>23</v>
      </c>
      <c r="G36" s="201" t="s">
        <v>23</v>
      </c>
      <c r="H36" s="235" t="s">
        <v>23</v>
      </c>
      <c r="I36" s="49" t="s">
        <v>23</v>
      </c>
      <c r="J36" s="105">
        <f>SUM(J37:J40)</f>
        <v>5444</v>
      </c>
      <c r="K36" s="50">
        <f t="shared" ref="K36:L36" si="14">SUM(K37:K40)</f>
        <v>0</v>
      </c>
      <c r="L36" s="116">
        <f t="shared" si="14"/>
        <v>5444</v>
      </c>
      <c r="M36" s="284" t="s">
        <v>23</v>
      </c>
      <c r="N36" s="48" t="s">
        <v>23</v>
      </c>
      <c r="O36" s="49" t="s">
        <v>23</v>
      </c>
      <c r="P36" s="36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6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6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65"/>
    </row>
    <row r="40" spans="1:16" ht="24" x14ac:dyDescent="0.25">
      <c r="A40" s="179">
        <v>21399</v>
      </c>
      <c r="B40" s="158" t="s">
        <v>36</v>
      </c>
      <c r="C40" s="159">
        <f t="shared" si="10"/>
        <v>5444</v>
      </c>
      <c r="D40" s="205" t="s">
        <v>23</v>
      </c>
      <c r="E40" s="482" t="s">
        <v>23</v>
      </c>
      <c r="F40" s="483" t="s">
        <v>23</v>
      </c>
      <c r="G40" s="205" t="s">
        <v>23</v>
      </c>
      <c r="H40" s="239" t="s">
        <v>23</v>
      </c>
      <c r="I40" s="181" t="s">
        <v>23</v>
      </c>
      <c r="J40" s="260">
        <v>5444</v>
      </c>
      <c r="K40" s="180"/>
      <c r="L40" s="484">
        <f>J40+K40</f>
        <v>5444</v>
      </c>
      <c r="M40" s="288" t="s">
        <v>23</v>
      </c>
      <c r="N40" s="75" t="s">
        <v>23</v>
      </c>
      <c r="O40" s="181" t="s">
        <v>23</v>
      </c>
      <c r="P40" s="36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6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67"/>
    </row>
    <row r="43" spans="1:16" s="21" customFormat="1" ht="24" hidden="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63"/>
    </row>
    <row r="44" spans="1:16" s="21" customFormat="1" ht="24" hidden="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6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6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37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370"/>
    </row>
    <row r="48" spans="1:16" x14ac:dyDescent="0.25">
      <c r="A48" s="82"/>
      <c r="B48" s="77"/>
      <c r="C48" s="83"/>
      <c r="D48" s="325"/>
      <c r="E48" s="494"/>
      <c r="F48" s="493"/>
      <c r="G48" s="325"/>
      <c r="H48" s="328"/>
      <c r="I48" s="275"/>
      <c r="J48" s="330"/>
      <c r="K48" s="270"/>
      <c r="L48" s="162"/>
      <c r="M48" s="290"/>
      <c r="N48" s="270"/>
      <c r="O48" s="162"/>
      <c r="P48" s="370"/>
    </row>
    <row r="49" spans="1:16" s="21" customFormat="1" x14ac:dyDescent="0.25">
      <c r="A49" s="84"/>
      <c r="B49" s="85" t="s">
        <v>43</v>
      </c>
      <c r="C49" s="86"/>
      <c r="D49" s="326"/>
      <c r="E49" s="495"/>
      <c r="F49" s="496"/>
      <c r="G49" s="326"/>
      <c r="H49" s="329"/>
      <c r="I49" s="163"/>
      <c r="J49" s="329"/>
      <c r="K49" s="327"/>
      <c r="L49" s="163"/>
      <c r="M49" s="332"/>
      <c r="N49" s="327"/>
      <c r="O49" s="163"/>
      <c r="P49" s="371"/>
    </row>
    <row r="50" spans="1:16" s="21" customFormat="1" ht="12.75" thickBot="1" x14ac:dyDescent="0.3">
      <c r="A50" s="87"/>
      <c r="B50" s="22" t="s">
        <v>44</v>
      </c>
      <c r="C50" s="88">
        <f t="shared" si="4"/>
        <v>1106785</v>
      </c>
      <c r="D50" s="208">
        <f>SUM(D51,D283)</f>
        <v>549653</v>
      </c>
      <c r="E50" s="497">
        <f t="shared" ref="E50:F50" si="19">SUM(E51,E283)</f>
        <v>0</v>
      </c>
      <c r="F50" s="498">
        <f t="shared" si="19"/>
        <v>549653</v>
      </c>
      <c r="G50" s="208">
        <f>SUM(G51,G283)</f>
        <v>532215</v>
      </c>
      <c r="H50" s="241">
        <f t="shared" ref="H50:I50" si="20">SUM(H51,H283)</f>
        <v>2954</v>
      </c>
      <c r="I50" s="90">
        <f t="shared" si="20"/>
        <v>535169</v>
      </c>
      <c r="J50" s="241">
        <f>SUM(J51,J283)</f>
        <v>21963</v>
      </c>
      <c r="K50" s="89">
        <f t="shared" ref="K50:L50" si="21">SUM(K51,K283)</f>
        <v>0</v>
      </c>
      <c r="L50" s="90">
        <f t="shared" si="21"/>
        <v>21963</v>
      </c>
      <c r="M50" s="88">
        <f>SUM(M51,M283)</f>
        <v>0</v>
      </c>
      <c r="N50" s="89">
        <f t="shared" ref="N50:O50" si="22">SUM(N51,N283)</f>
        <v>0</v>
      </c>
      <c r="O50" s="90">
        <f t="shared" si="22"/>
        <v>0</v>
      </c>
      <c r="P50" s="372"/>
    </row>
    <row r="51" spans="1:16" s="21" customFormat="1" ht="36.75" thickTop="1" x14ac:dyDescent="0.25">
      <c r="A51" s="91"/>
      <c r="B51" s="92" t="s">
        <v>45</v>
      </c>
      <c r="C51" s="93">
        <f t="shared" si="4"/>
        <v>1106785</v>
      </c>
      <c r="D51" s="209">
        <f>SUM(D52,D194)</f>
        <v>549653</v>
      </c>
      <c r="E51" s="499">
        <f t="shared" ref="E51:F51" si="23">SUM(E52,E194)</f>
        <v>0</v>
      </c>
      <c r="F51" s="500">
        <f t="shared" si="23"/>
        <v>549653</v>
      </c>
      <c r="G51" s="209">
        <f>SUM(G52,G194)</f>
        <v>532215</v>
      </c>
      <c r="H51" s="242">
        <f t="shared" ref="H51:I51" si="24">SUM(H52,H194)</f>
        <v>2954</v>
      </c>
      <c r="I51" s="95">
        <f t="shared" si="24"/>
        <v>535169</v>
      </c>
      <c r="J51" s="242">
        <f>SUM(J52,J194)</f>
        <v>21963</v>
      </c>
      <c r="K51" s="94">
        <f t="shared" ref="K51:L51" si="25">SUM(K52,K194)</f>
        <v>0</v>
      </c>
      <c r="L51" s="95">
        <f t="shared" si="25"/>
        <v>21963</v>
      </c>
      <c r="M51" s="93">
        <f>SUM(M52,M194)</f>
        <v>0</v>
      </c>
      <c r="N51" s="94">
        <f t="shared" ref="N51:O51" si="26">SUM(N52,N194)</f>
        <v>0</v>
      </c>
      <c r="O51" s="95">
        <f t="shared" si="26"/>
        <v>0</v>
      </c>
      <c r="P51" s="373"/>
    </row>
    <row r="52" spans="1:16" s="21" customFormat="1" ht="24" x14ac:dyDescent="0.25">
      <c r="A52" s="96"/>
      <c r="B52" s="16" t="s">
        <v>46</v>
      </c>
      <c r="C52" s="97">
        <f t="shared" si="4"/>
        <v>1070061</v>
      </c>
      <c r="D52" s="210">
        <f>SUM(D53,D75,D173,D187)</f>
        <v>516929</v>
      </c>
      <c r="E52" s="501">
        <f t="shared" ref="E52:F52" si="27">SUM(E53,E75,E173,E187)</f>
        <v>0</v>
      </c>
      <c r="F52" s="502">
        <f t="shared" si="27"/>
        <v>516929</v>
      </c>
      <c r="G52" s="210">
        <f>SUM(G53,G75,G173,G187)</f>
        <v>528215</v>
      </c>
      <c r="H52" s="243">
        <f t="shared" ref="H52:I52" si="28">SUM(H53,H75,H173,H187)</f>
        <v>2954</v>
      </c>
      <c r="I52" s="99">
        <f t="shared" si="28"/>
        <v>531169</v>
      </c>
      <c r="J52" s="243">
        <f>SUM(J53,J75,J173,J187)</f>
        <v>21963</v>
      </c>
      <c r="K52" s="98">
        <f t="shared" ref="K52:L52" si="29">SUM(K53,K75,K173,K187)</f>
        <v>0</v>
      </c>
      <c r="L52" s="99">
        <f t="shared" si="29"/>
        <v>21963</v>
      </c>
      <c r="M52" s="97">
        <f>SUM(M53,M75,M173,M187)</f>
        <v>0</v>
      </c>
      <c r="N52" s="98">
        <f t="shared" ref="N52:O52" si="30">SUM(N53,N75,N173,N187)</f>
        <v>0</v>
      </c>
      <c r="O52" s="99">
        <f t="shared" si="30"/>
        <v>0</v>
      </c>
      <c r="P52" s="374"/>
    </row>
    <row r="53" spans="1:16" s="21" customFormat="1" x14ac:dyDescent="0.25">
      <c r="A53" s="100">
        <v>1000</v>
      </c>
      <c r="B53" s="100" t="s">
        <v>47</v>
      </c>
      <c r="C53" s="101">
        <f t="shared" si="4"/>
        <v>938677</v>
      </c>
      <c r="D53" s="211">
        <f>SUM(D54,D67)</f>
        <v>414952</v>
      </c>
      <c r="E53" s="503">
        <f t="shared" ref="E53:F53" si="31">SUM(E54,E67)</f>
        <v>0</v>
      </c>
      <c r="F53" s="504">
        <f t="shared" si="31"/>
        <v>414952</v>
      </c>
      <c r="G53" s="211">
        <f>SUM(G54,G67)</f>
        <v>523725</v>
      </c>
      <c r="H53" s="244">
        <f t="shared" ref="H53:I53" si="32">SUM(H54,H67)</f>
        <v>0</v>
      </c>
      <c r="I53" s="103">
        <f t="shared" si="32"/>
        <v>523725</v>
      </c>
      <c r="J53" s="244">
        <f>SUM(J54,J67)</f>
        <v>0</v>
      </c>
      <c r="K53" s="102">
        <f t="shared" ref="K53:L53" si="33">SUM(K54,K67)</f>
        <v>0</v>
      </c>
      <c r="L53" s="103">
        <f t="shared" si="33"/>
        <v>0</v>
      </c>
      <c r="M53" s="101">
        <f>SUM(M54,M67)</f>
        <v>0</v>
      </c>
      <c r="N53" s="102">
        <f t="shared" ref="N53:O53" si="34">SUM(N54,N67)</f>
        <v>0</v>
      </c>
      <c r="O53" s="103">
        <f t="shared" si="34"/>
        <v>0</v>
      </c>
      <c r="P53" s="375"/>
    </row>
    <row r="54" spans="1:16" x14ac:dyDescent="0.25">
      <c r="A54" s="46">
        <v>1100</v>
      </c>
      <c r="B54" s="104" t="s">
        <v>48</v>
      </c>
      <c r="C54" s="47">
        <f t="shared" si="4"/>
        <v>704915</v>
      </c>
      <c r="D54" s="212">
        <f>SUM(D55,D58,D66)</f>
        <v>288603</v>
      </c>
      <c r="E54" s="505">
        <f t="shared" ref="E54:F54" si="35">SUM(E55,E58,E66)</f>
        <v>0</v>
      </c>
      <c r="F54" s="472">
        <f t="shared" si="35"/>
        <v>288603</v>
      </c>
      <c r="G54" s="212">
        <f>SUM(G55,G58,G66)</f>
        <v>416312</v>
      </c>
      <c r="H54" s="105">
        <f t="shared" ref="H54:I54" si="36">SUM(H55,H58,H66)</f>
        <v>0</v>
      </c>
      <c r="I54" s="116">
        <f t="shared" si="36"/>
        <v>416312</v>
      </c>
      <c r="J54" s="105">
        <f>SUM(J55,J58,J66)</f>
        <v>0</v>
      </c>
      <c r="K54" s="50">
        <f t="shared" ref="K54:L54" si="37">SUM(K55,K58,K66)</f>
        <v>0</v>
      </c>
      <c r="L54" s="116">
        <f t="shared" si="37"/>
        <v>0</v>
      </c>
      <c r="M54" s="129">
        <f>SUM(M55,M58,M66)</f>
        <v>0</v>
      </c>
      <c r="N54" s="130">
        <f t="shared" ref="N54:O54" si="38">SUM(N55,N58,N66)</f>
        <v>0</v>
      </c>
      <c r="O54" s="262">
        <f t="shared" si="38"/>
        <v>0</v>
      </c>
      <c r="P54" s="376"/>
    </row>
    <row r="55" spans="1:16" x14ac:dyDescent="0.25">
      <c r="A55" s="106">
        <v>1110</v>
      </c>
      <c r="B55" s="77" t="s">
        <v>49</v>
      </c>
      <c r="C55" s="83">
        <f t="shared" si="4"/>
        <v>639715</v>
      </c>
      <c r="D55" s="131">
        <f>SUM(D56:D57)</f>
        <v>243807</v>
      </c>
      <c r="E55" s="506">
        <f t="shared" ref="E55:F55" si="39">SUM(E56:E57)</f>
        <v>0</v>
      </c>
      <c r="F55" s="507">
        <f t="shared" si="39"/>
        <v>243807</v>
      </c>
      <c r="G55" s="131">
        <f>SUM(G56:G57)</f>
        <v>395908</v>
      </c>
      <c r="H55" s="190">
        <f t="shared" ref="H55:I55" si="40">SUM(H56:H57)</f>
        <v>0</v>
      </c>
      <c r="I55" s="108">
        <f t="shared" si="40"/>
        <v>395908</v>
      </c>
      <c r="J55" s="190">
        <f>SUM(J56:J57)</f>
        <v>0</v>
      </c>
      <c r="K55" s="107">
        <f t="shared" ref="K55:L55" si="41">SUM(K56:K57)</f>
        <v>0</v>
      </c>
      <c r="L55" s="108">
        <f t="shared" si="41"/>
        <v>0</v>
      </c>
      <c r="M55" s="83">
        <f>SUM(M56:M57)</f>
        <v>0</v>
      </c>
      <c r="N55" s="107">
        <f t="shared" ref="N55:O55" si="42">SUM(N56:N57)</f>
        <v>0</v>
      </c>
      <c r="O55" s="108">
        <f t="shared" si="42"/>
        <v>0</v>
      </c>
      <c r="P55" s="350"/>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353"/>
    </row>
    <row r="57" spans="1:16" ht="21.75" customHeight="1" x14ac:dyDescent="0.25">
      <c r="A57" s="38">
        <v>1119</v>
      </c>
      <c r="B57" s="57" t="s">
        <v>51</v>
      </c>
      <c r="C57" s="58">
        <f t="shared" si="4"/>
        <v>639715</v>
      </c>
      <c r="D57" s="214">
        <v>243807</v>
      </c>
      <c r="E57" s="510"/>
      <c r="F57" s="468">
        <f t="shared" si="43"/>
        <v>243807</v>
      </c>
      <c r="G57" s="214">
        <v>395908</v>
      </c>
      <c r="H57" s="246"/>
      <c r="I57" s="113">
        <f t="shared" si="44"/>
        <v>395908</v>
      </c>
      <c r="J57" s="246"/>
      <c r="K57" s="60"/>
      <c r="L57" s="113">
        <f t="shared" si="45"/>
        <v>0</v>
      </c>
      <c r="M57" s="292"/>
      <c r="N57" s="60"/>
      <c r="O57" s="113">
        <f>M57+N57</f>
        <v>0</v>
      </c>
      <c r="P57" s="335"/>
    </row>
    <row r="58" spans="1:16" x14ac:dyDescent="0.25">
      <c r="A58" s="111">
        <v>1140</v>
      </c>
      <c r="B58" s="57" t="s">
        <v>295</v>
      </c>
      <c r="C58" s="58">
        <f t="shared" si="4"/>
        <v>63062</v>
      </c>
      <c r="D58" s="215">
        <f>SUM(D59:D65)</f>
        <v>42658</v>
      </c>
      <c r="E58" s="511">
        <f t="shared" ref="E58:F58" si="46">SUM(E59:E65)</f>
        <v>0</v>
      </c>
      <c r="F58" s="468">
        <f t="shared" si="46"/>
        <v>42658</v>
      </c>
      <c r="G58" s="215">
        <f>SUM(G59:G65)</f>
        <v>20404</v>
      </c>
      <c r="H58" s="120">
        <f t="shared" ref="H58:I58" si="47">SUM(H59:H65)</f>
        <v>0</v>
      </c>
      <c r="I58" s="113">
        <f t="shared" si="47"/>
        <v>20404</v>
      </c>
      <c r="J58" s="120">
        <f>SUM(J59:J65)</f>
        <v>0</v>
      </c>
      <c r="K58" s="112">
        <f t="shared" ref="K58:L58" si="48">SUM(K59:K65)</f>
        <v>0</v>
      </c>
      <c r="L58" s="113">
        <f t="shared" si="48"/>
        <v>0</v>
      </c>
      <c r="M58" s="58">
        <f>SUM(M59:M65)</f>
        <v>0</v>
      </c>
      <c r="N58" s="112">
        <f t="shared" ref="N58:O58" si="49">SUM(N59:N65)</f>
        <v>0</v>
      </c>
      <c r="O58" s="113">
        <f t="shared" si="49"/>
        <v>0</v>
      </c>
      <c r="P58" s="335"/>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335"/>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335"/>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335"/>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335"/>
    </row>
    <row r="63" spans="1:16" x14ac:dyDescent="0.25">
      <c r="A63" s="38">
        <v>1147</v>
      </c>
      <c r="B63" s="57" t="s">
        <v>56</v>
      </c>
      <c r="C63" s="58">
        <f t="shared" si="4"/>
        <v>4183</v>
      </c>
      <c r="D63" s="214">
        <v>4183</v>
      </c>
      <c r="E63" s="510"/>
      <c r="F63" s="468">
        <f t="shared" si="50"/>
        <v>4183</v>
      </c>
      <c r="G63" s="214"/>
      <c r="H63" s="246"/>
      <c r="I63" s="113">
        <f t="shared" si="51"/>
        <v>0</v>
      </c>
      <c r="J63" s="246"/>
      <c r="K63" s="60"/>
      <c r="L63" s="113">
        <f t="shared" si="52"/>
        <v>0</v>
      </c>
      <c r="M63" s="292"/>
      <c r="N63" s="60"/>
      <c r="O63" s="113">
        <f t="shared" si="53"/>
        <v>0</v>
      </c>
      <c r="P63" s="335"/>
    </row>
    <row r="64" spans="1:16" x14ac:dyDescent="0.25">
      <c r="A64" s="38">
        <v>1148</v>
      </c>
      <c r="B64" s="57" t="s">
        <v>57</v>
      </c>
      <c r="C64" s="58">
        <f t="shared" si="4"/>
        <v>31196</v>
      </c>
      <c r="D64" s="214">
        <v>31196</v>
      </c>
      <c r="E64" s="510"/>
      <c r="F64" s="468">
        <f t="shared" si="50"/>
        <v>31196</v>
      </c>
      <c r="G64" s="214"/>
      <c r="H64" s="246"/>
      <c r="I64" s="113">
        <f t="shared" si="51"/>
        <v>0</v>
      </c>
      <c r="J64" s="246"/>
      <c r="K64" s="60"/>
      <c r="L64" s="113">
        <f t="shared" si="52"/>
        <v>0</v>
      </c>
      <c r="M64" s="292"/>
      <c r="N64" s="60"/>
      <c r="O64" s="113">
        <f t="shared" si="53"/>
        <v>0</v>
      </c>
      <c r="P64" s="335"/>
    </row>
    <row r="65" spans="1:16" ht="39.75" customHeight="1" x14ac:dyDescent="0.25">
      <c r="A65" s="38">
        <v>1149</v>
      </c>
      <c r="B65" s="57" t="s">
        <v>58</v>
      </c>
      <c r="C65" s="58">
        <f>F65+I65+L65+O65</f>
        <v>22437</v>
      </c>
      <c r="D65" s="214">
        <v>2033</v>
      </c>
      <c r="E65" s="510"/>
      <c r="F65" s="468">
        <f t="shared" si="50"/>
        <v>2033</v>
      </c>
      <c r="G65" s="214">
        <v>20404</v>
      </c>
      <c r="H65" s="246"/>
      <c r="I65" s="113">
        <f t="shared" si="51"/>
        <v>20404</v>
      </c>
      <c r="J65" s="246"/>
      <c r="K65" s="60"/>
      <c r="L65" s="113">
        <f t="shared" si="52"/>
        <v>0</v>
      </c>
      <c r="M65" s="292"/>
      <c r="N65" s="60"/>
      <c r="O65" s="113">
        <f t="shared" si="53"/>
        <v>0</v>
      </c>
      <c r="P65" s="335"/>
    </row>
    <row r="66" spans="1:16" ht="21.75" customHeight="1" x14ac:dyDescent="0.25">
      <c r="A66" s="106">
        <v>1150</v>
      </c>
      <c r="B66" s="77" t="s">
        <v>59</v>
      </c>
      <c r="C66" s="83">
        <f>F66+I66+L66+O66</f>
        <v>2138</v>
      </c>
      <c r="D66" s="216">
        <v>2138</v>
      </c>
      <c r="E66" s="513"/>
      <c r="F66" s="507">
        <f t="shared" si="50"/>
        <v>2138</v>
      </c>
      <c r="G66" s="216"/>
      <c r="H66" s="247"/>
      <c r="I66" s="108">
        <f t="shared" si="51"/>
        <v>0</v>
      </c>
      <c r="J66" s="247"/>
      <c r="K66" s="114"/>
      <c r="L66" s="108">
        <f t="shared" si="52"/>
        <v>0</v>
      </c>
      <c r="M66" s="293"/>
      <c r="N66" s="114"/>
      <c r="O66" s="108">
        <f t="shared" si="53"/>
        <v>0</v>
      </c>
      <c r="P66" s="350"/>
    </row>
    <row r="67" spans="1:16" ht="24" x14ac:dyDescent="0.25">
      <c r="A67" s="46">
        <v>1200</v>
      </c>
      <c r="B67" s="104" t="s">
        <v>296</v>
      </c>
      <c r="C67" s="47">
        <f t="shared" si="4"/>
        <v>233762</v>
      </c>
      <c r="D67" s="212">
        <f>SUM(D68:D69)</f>
        <v>126349</v>
      </c>
      <c r="E67" s="505">
        <f t="shared" ref="E67:F67" si="54">SUM(E68:E69)</f>
        <v>0</v>
      </c>
      <c r="F67" s="472">
        <f t="shared" si="54"/>
        <v>126349</v>
      </c>
      <c r="G67" s="212">
        <f>SUM(G68:G69)</f>
        <v>107413</v>
      </c>
      <c r="H67" s="105">
        <f t="shared" ref="H67:I67" si="55">SUM(H68:H69)</f>
        <v>0</v>
      </c>
      <c r="I67" s="116">
        <f t="shared" si="55"/>
        <v>107413</v>
      </c>
      <c r="J67" s="105">
        <f>SUM(J68:J69)</f>
        <v>0</v>
      </c>
      <c r="K67" s="50">
        <f t="shared" ref="K67:L67" si="56">SUM(K68:K69)</f>
        <v>0</v>
      </c>
      <c r="L67" s="116">
        <f t="shared" si="56"/>
        <v>0</v>
      </c>
      <c r="M67" s="47">
        <f>SUM(M68:M69)</f>
        <v>0</v>
      </c>
      <c r="N67" s="50">
        <f t="shared" ref="N67:O67" si="57">SUM(N68:N69)</f>
        <v>0</v>
      </c>
      <c r="O67" s="116">
        <f t="shared" si="57"/>
        <v>0</v>
      </c>
      <c r="P67" s="377"/>
    </row>
    <row r="68" spans="1:16" ht="24" x14ac:dyDescent="0.25">
      <c r="A68" s="532">
        <v>1210</v>
      </c>
      <c r="B68" s="52" t="s">
        <v>60</v>
      </c>
      <c r="C68" s="53">
        <f t="shared" si="4"/>
        <v>178899</v>
      </c>
      <c r="D68" s="213">
        <v>77226</v>
      </c>
      <c r="E68" s="508"/>
      <c r="F68" s="509">
        <f>D68+E68</f>
        <v>77226</v>
      </c>
      <c r="G68" s="213">
        <v>101673</v>
      </c>
      <c r="H68" s="245"/>
      <c r="I68" s="119">
        <f>G68+H68</f>
        <v>101673</v>
      </c>
      <c r="J68" s="245"/>
      <c r="K68" s="55"/>
      <c r="L68" s="119">
        <f>J68+K68</f>
        <v>0</v>
      </c>
      <c r="M68" s="291"/>
      <c r="N68" s="55"/>
      <c r="O68" s="119">
        <f>M68+N68</f>
        <v>0</v>
      </c>
      <c r="P68" s="353"/>
    </row>
    <row r="69" spans="1:16" ht="24" x14ac:dyDescent="0.25">
      <c r="A69" s="111">
        <v>1220</v>
      </c>
      <c r="B69" s="57" t="s">
        <v>61</v>
      </c>
      <c r="C69" s="58">
        <f t="shared" si="4"/>
        <v>54863</v>
      </c>
      <c r="D69" s="215">
        <f>SUM(D70:D74)</f>
        <v>49123</v>
      </c>
      <c r="E69" s="511">
        <f t="shared" ref="E69:F69" si="58">SUM(E70:E74)</f>
        <v>0</v>
      </c>
      <c r="F69" s="468">
        <f t="shared" si="58"/>
        <v>49123</v>
      </c>
      <c r="G69" s="215">
        <f>SUM(G70:G74)</f>
        <v>5740</v>
      </c>
      <c r="H69" s="120">
        <f t="shared" ref="H69:I69" si="59">SUM(H70:H74)</f>
        <v>0</v>
      </c>
      <c r="I69" s="113">
        <f t="shared" si="59"/>
        <v>5740</v>
      </c>
      <c r="J69" s="120">
        <f>SUM(J70:J74)</f>
        <v>0</v>
      </c>
      <c r="K69" s="112">
        <f t="shared" ref="K69:L69" si="60">SUM(K70:K74)</f>
        <v>0</v>
      </c>
      <c r="L69" s="113">
        <f t="shared" si="60"/>
        <v>0</v>
      </c>
      <c r="M69" s="58">
        <f>SUM(M70:M74)</f>
        <v>0</v>
      </c>
      <c r="N69" s="112">
        <f t="shared" ref="N69:O69" si="61">SUM(N70:N74)</f>
        <v>0</v>
      </c>
      <c r="O69" s="113">
        <f t="shared" si="61"/>
        <v>0</v>
      </c>
      <c r="P69" s="335"/>
    </row>
    <row r="70" spans="1:16" ht="26.25" customHeight="1" x14ac:dyDescent="0.25">
      <c r="A70" s="38">
        <v>1221</v>
      </c>
      <c r="B70" s="57" t="s">
        <v>297</v>
      </c>
      <c r="C70" s="58">
        <f t="shared" si="4"/>
        <v>37715</v>
      </c>
      <c r="D70" s="214">
        <v>31975</v>
      </c>
      <c r="E70" s="510"/>
      <c r="F70" s="468">
        <f t="shared" ref="F70:F74" si="62">D70+E70</f>
        <v>31975</v>
      </c>
      <c r="G70" s="214">
        <v>5740</v>
      </c>
      <c r="H70" s="246"/>
      <c r="I70" s="113">
        <f t="shared" ref="I70:I74" si="63">G70+H70</f>
        <v>5740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335"/>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335"/>
    </row>
    <row r="73" spans="1:16" ht="22.5" customHeight="1" x14ac:dyDescent="0.25">
      <c r="A73" s="38">
        <v>1227</v>
      </c>
      <c r="B73" s="57" t="s">
        <v>64</v>
      </c>
      <c r="C73" s="58">
        <f t="shared" si="4"/>
        <v>16648</v>
      </c>
      <c r="D73" s="214">
        <v>16648</v>
      </c>
      <c r="E73" s="510"/>
      <c r="F73" s="468">
        <f t="shared" si="62"/>
        <v>16648</v>
      </c>
      <c r="G73" s="214"/>
      <c r="H73" s="246"/>
      <c r="I73" s="113">
        <f t="shared" si="63"/>
        <v>0</v>
      </c>
      <c r="J73" s="246"/>
      <c r="K73" s="60"/>
      <c r="L73" s="113">
        <f t="shared" si="64"/>
        <v>0</v>
      </c>
      <c r="M73" s="292"/>
      <c r="N73" s="60"/>
      <c r="O73" s="113">
        <f t="shared" si="65"/>
        <v>0</v>
      </c>
      <c r="P73" s="335"/>
    </row>
    <row r="74" spans="1:16" ht="27.75" customHeight="1" x14ac:dyDescent="0.25">
      <c r="A74" s="38">
        <v>1228</v>
      </c>
      <c r="B74" s="57" t="s">
        <v>298</v>
      </c>
      <c r="C74" s="58">
        <f t="shared" si="4"/>
        <v>500</v>
      </c>
      <c r="D74" s="214">
        <v>500</v>
      </c>
      <c r="E74" s="510"/>
      <c r="F74" s="468">
        <f t="shared" si="62"/>
        <v>500</v>
      </c>
      <c r="G74" s="214"/>
      <c r="H74" s="246"/>
      <c r="I74" s="113">
        <f t="shared" si="63"/>
        <v>0</v>
      </c>
      <c r="J74" s="246"/>
      <c r="K74" s="60"/>
      <c r="L74" s="113">
        <f t="shared" si="64"/>
        <v>0</v>
      </c>
      <c r="M74" s="292"/>
      <c r="N74" s="60"/>
      <c r="O74" s="113">
        <f t="shared" si="65"/>
        <v>0</v>
      </c>
      <c r="P74" s="335"/>
    </row>
    <row r="75" spans="1:16" x14ac:dyDescent="0.25">
      <c r="A75" s="100">
        <v>2000</v>
      </c>
      <c r="B75" s="100" t="s">
        <v>65</v>
      </c>
      <c r="C75" s="101">
        <f t="shared" si="4"/>
        <v>131384</v>
      </c>
      <c r="D75" s="211">
        <f>SUM(D76,D83,D130,D164,D165,D172)</f>
        <v>101977</v>
      </c>
      <c r="E75" s="503">
        <f t="shared" ref="E75:F75" si="66">SUM(E76,E83,E130,E164,E165,E172)</f>
        <v>0</v>
      </c>
      <c r="F75" s="504">
        <f t="shared" si="66"/>
        <v>101977</v>
      </c>
      <c r="G75" s="211">
        <f>SUM(G76,G83,G130,G164,G165,G172)</f>
        <v>4490</v>
      </c>
      <c r="H75" s="244">
        <f t="shared" ref="H75:I75" si="67">SUM(H76,H83,H130,H164,H165,H172)</f>
        <v>2954</v>
      </c>
      <c r="I75" s="103">
        <f t="shared" si="67"/>
        <v>7444</v>
      </c>
      <c r="J75" s="244">
        <f>SUM(J76,J83,J130,J164,J165,J172)</f>
        <v>21963</v>
      </c>
      <c r="K75" s="102">
        <f t="shared" ref="K75:L75" si="68">SUM(K76,K83,K130,K164,K165,K172)</f>
        <v>0</v>
      </c>
      <c r="L75" s="103">
        <f t="shared" si="68"/>
        <v>21963</v>
      </c>
      <c r="M75" s="101">
        <f>SUM(M76,M83,M130,M164,M165,M172)</f>
        <v>0</v>
      </c>
      <c r="N75" s="102">
        <f t="shared" ref="N75:O75" si="69">SUM(N76,N83,N130,N164,N165,N172)</f>
        <v>0</v>
      </c>
      <c r="O75" s="103">
        <f t="shared" si="69"/>
        <v>0</v>
      </c>
      <c r="P75" s="375"/>
    </row>
    <row r="76" spans="1:16" ht="24" x14ac:dyDescent="0.25">
      <c r="A76" s="46">
        <v>2100</v>
      </c>
      <c r="B76" s="104" t="s">
        <v>66</v>
      </c>
      <c r="C76" s="47">
        <f t="shared" si="4"/>
        <v>252</v>
      </c>
      <c r="D76" s="212">
        <f>SUM(D77,D80)</f>
        <v>252</v>
      </c>
      <c r="E76" s="505">
        <f t="shared" ref="E76:F76" si="70">SUM(E77,E80)</f>
        <v>0</v>
      </c>
      <c r="F76" s="472">
        <f t="shared" si="70"/>
        <v>252</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377"/>
    </row>
    <row r="77" spans="1:16" ht="24" x14ac:dyDescent="0.25">
      <c r="A77" s="532">
        <v>2110</v>
      </c>
      <c r="B77" s="52" t="s">
        <v>67</v>
      </c>
      <c r="C77" s="53">
        <f t="shared" si="4"/>
        <v>252</v>
      </c>
      <c r="D77" s="217">
        <f>SUM(D78:D79)</f>
        <v>252</v>
      </c>
      <c r="E77" s="514">
        <f t="shared" ref="E77:F77" si="74">SUM(E78:E79)</f>
        <v>0</v>
      </c>
      <c r="F77" s="509">
        <f t="shared" si="74"/>
        <v>252</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353"/>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335"/>
    </row>
    <row r="79" spans="1:16" ht="24" x14ac:dyDescent="0.25">
      <c r="A79" s="38">
        <v>2112</v>
      </c>
      <c r="B79" s="57" t="s">
        <v>69</v>
      </c>
      <c r="C79" s="58">
        <f t="shared" si="4"/>
        <v>252</v>
      </c>
      <c r="D79" s="214">
        <v>252</v>
      </c>
      <c r="E79" s="510"/>
      <c r="F79" s="468">
        <f t="shared" si="78"/>
        <v>252</v>
      </c>
      <c r="G79" s="214"/>
      <c r="H79" s="246"/>
      <c r="I79" s="113">
        <f t="shared" si="79"/>
        <v>0</v>
      </c>
      <c r="J79" s="246"/>
      <c r="K79" s="60"/>
      <c r="L79" s="113">
        <f t="shared" si="80"/>
        <v>0</v>
      </c>
      <c r="M79" s="292"/>
      <c r="N79" s="60"/>
      <c r="O79" s="113">
        <f t="shared" si="81"/>
        <v>0</v>
      </c>
      <c r="P79" s="335"/>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335"/>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335"/>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335"/>
    </row>
    <row r="83" spans="1:16" x14ac:dyDescent="0.25">
      <c r="A83" s="46">
        <v>2200</v>
      </c>
      <c r="B83" s="104" t="s">
        <v>71</v>
      </c>
      <c r="C83" s="47">
        <f t="shared" si="4"/>
        <v>91588</v>
      </c>
      <c r="D83" s="212">
        <f>SUM(D84,D89,D95,D103,D112,D116,D122,D128)</f>
        <v>68812</v>
      </c>
      <c r="E83" s="505">
        <f t="shared" ref="E83:F83" si="90">SUM(E84,E89,E95,E103,E112,E116,E122,E128)</f>
        <v>0</v>
      </c>
      <c r="F83" s="472">
        <f t="shared" si="90"/>
        <v>68812</v>
      </c>
      <c r="G83" s="212">
        <f>SUM(G84,G89,G95,G103,G112,G116,G122,G128)</f>
        <v>0</v>
      </c>
      <c r="H83" s="105">
        <f t="shared" ref="H83:I83" si="91">SUM(H84,H89,H95,H103,H112,H116,H122,H128)</f>
        <v>2954</v>
      </c>
      <c r="I83" s="116">
        <f t="shared" si="91"/>
        <v>2954</v>
      </c>
      <c r="J83" s="105">
        <f>SUM(J84,J89,J95,J103,J112,J116,J122,J128)</f>
        <v>19822</v>
      </c>
      <c r="K83" s="50">
        <f t="shared" ref="K83:L83" si="92">SUM(K84,K89,K95,K103,K112,K116,K122,K128)</f>
        <v>0</v>
      </c>
      <c r="L83" s="116">
        <f t="shared" si="92"/>
        <v>19822</v>
      </c>
      <c r="M83" s="159">
        <f>SUM(M84,M89,M95,M103,M112,M116,M122,M128)</f>
        <v>0</v>
      </c>
      <c r="N83" s="160">
        <f t="shared" ref="N83:O83" si="93">SUM(N84,N89,N95,N103,N112,N116,N122,N128)</f>
        <v>0</v>
      </c>
      <c r="O83" s="161">
        <f t="shared" si="93"/>
        <v>0</v>
      </c>
      <c r="P83" s="378"/>
    </row>
    <row r="84" spans="1:16" ht="24" x14ac:dyDescent="0.25">
      <c r="A84" s="106">
        <v>2210</v>
      </c>
      <c r="B84" s="77" t="s">
        <v>72</v>
      </c>
      <c r="C84" s="83">
        <f t="shared" si="4"/>
        <v>2334</v>
      </c>
      <c r="D84" s="131">
        <f>SUM(D85:D88)</f>
        <v>2334</v>
      </c>
      <c r="E84" s="506">
        <f t="shared" ref="E84:F84" si="94">SUM(E85:E88)</f>
        <v>0</v>
      </c>
      <c r="F84" s="507">
        <f t="shared" si="94"/>
        <v>2334</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350"/>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353"/>
    </row>
    <row r="86" spans="1:16" ht="24" customHeight="1" x14ac:dyDescent="0.25">
      <c r="A86" s="38">
        <v>2212</v>
      </c>
      <c r="B86" s="57" t="s">
        <v>74</v>
      </c>
      <c r="C86" s="58">
        <f t="shared" si="98"/>
        <v>1684</v>
      </c>
      <c r="D86" s="214">
        <v>1684</v>
      </c>
      <c r="E86" s="510"/>
      <c r="F86" s="468">
        <f t="shared" si="99"/>
        <v>1684</v>
      </c>
      <c r="G86" s="214"/>
      <c r="H86" s="246"/>
      <c r="I86" s="113">
        <f t="shared" si="100"/>
        <v>0</v>
      </c>
      <c r="J86" s="246"/>
      <c r="K86" s="60"/>
      <c r="L86" s="113">
        <f t="shared" si="101"/>
        <v>0</v>
      </c>
      <c r="M86" s="292"/>
      <c r="N86" s="60"/>
      <c r="O86" s="113">
        <f t="shared" si="102"/>
        <v>0</v>
      </c>
      <c r="P86" s="335"/>
    </row>
    <row r="87" spans="1:16" ht="24" x14ac:dyDescent="0.25">
      <c r="A87" s="38">
        <v>2214</v>
      </c>
      <c r="B87" s="57" t="s">
        <v>75</v>
      </c>
      <c r="C87" s="58">
        <f t="shared" si="98"/>
        <v>597</v>
      </c>
      <c r="D87" s="214">
        <v>597</v>
      </c>
      <c r="E87" s="510"/>
      <c r="F87" s="468">
        <f t="shared" si="99"/>
        <v>597</v>
      </c>
      <c r="G87" s="214"/>
      <c r="H87" s="246"/>
      <c r="I87" s="113">
        <f t="shared" si="100"/>
        <v>0</v>
      </c>
      <c r="J87" s="246"/>
      <c r="K87" s="60"/>
      <c r="L87" s="113">
        <f t="shared" si="101"/>
        <v>0</v>
      </c>
      <c r="M87" s="292"/>
      <c r="N87" s="60"/>
      <c r="O87" s="113">
        <f t="shared" si="102"/>
        <v>0</v>
      </c>
      <c r="P87" s="335"/>
    </row>
    <row r="88" spans="1:16" x14ac:dyDescent="0.25">
      <c r="A88" s="38">
        <v>2219</v>
      </c>
      <c r="B88" s="57" t="s">
        <v>76</v>
      </c>
      <c r="C88" s="58">
        <f t="shared" si="98"/>
        <v>53</v>
      </c>
      <c r="D88" s="214">
        <v>53</v>
      </c>
      <c r="E88" s="510"/>
      <c r="F88" s="468">
        <f t="shared" si="99"/>
        <v>53</v>
      </c>
      <c r="G88" s="214"/>
      <c r="H88" s="246"/>
      <c r="I88" s="113">
        <f t="shared" si="100"/>
        <v>0</v>
      </c>
      <c r="J88" s="246"/>
      <c r="K88" s="60"/>
      <c r="L88" s="113">
        <f t="shared" si="101"/>
        <v>0</v>
      </c>
      <c r="M88" s="292"/>
      <c r="N88" s="60"/>
      <c r="O88" s="113">
        <f t="shared" si="102"/>
        <v>0</v>
      </c>
      <c r="P88" s="335"/>
    </row>
    <row r="89" spans="1:16" ht="24" x14ac:dyDescent="0.25">
      <c r="A89" s="111">
        <v>2220</v>
      </c>
      <c r="B89" s="57" t="s">
        <v>77</v>
      </c>
      <c r="C89" s="58">
        <f t="shared" si="98"/>
        <v>76809</v>
      </c>
      <c r="D89" s="215">
        <f>SUM(D90:D94)</f>
        <v>57484</v>
      </c>
      <c r="E89" s="511">
        <f t="shared" ref="E89:F89" si="103">SUM(E90:E94)</f>
        <v>0</v>
      </c>
      <c r="F89" s="468">
        <f t="shared" si="103"/>
        <v>57484</v>
      </c>
      <c r="G89" s="215">
        <f>SUM(G90:G94)</f>
        <v>0</v>
      </c>
      <c r="H89" s="120">
        <f t="shared" ref="H89:I89" si="104">SUM(H90:H94)</f>
        <v>0</v>
      </c>
      <c r="I89" s="113">
        <f t="shared" si="104"/>
        <v>0</v>
      </c>
      <c r="J89" s="120">
        <f>SUM(J90:J94)</f>
        <v>19325</v>
      </c>
      <c r="K89" s="112">
        <f t="shared" ref="K89:L89" si="105">SUM(K90:K94)</f>
        <v>0</v>
      </c>
      <c r="L89" s="113">
        <f t="shared" si="105"/>
        <v>19325</v>
      </c>
      <c r="M89" s="58">
        <f>SUM(M90:M94)</f>
        <v>0</v>
      </c>
      <c r="N89" s="112">
        <f t="shared" ref="N89:O89" si="106">SUM(N90:N94)</f>
        <v>0</v>
      </c>
      <c r="O89" s="113">
        <f t="shared" si="106"/>
        <v>0</v>
      </c>
      <c r="P89" s="335"/>
    </row>
    <row r="90" spans="1:16" ht="35.25" customHeight="1" x14ac:dyDescent="0.25">
      <c r="A90" s="38">
        <v>2221</v>
      </c>
      <c r="B90" s="57" t="s">
        <v>289</v>
      </c>
      <c r="C90" s="58">
        <f t="shared" si="98"/>
        <v>48899</v>
      </c>
      <c r="D90" s="214">
        <v>39162</v>
      </c>
      <c r="E90" s="510"/>
      <c r="F90" s="468">
        <f t="shared" ref="F90:F94" si="107">D90+E90</f>
        <v>39162</v>
      </c>
      <c r="G90" s="214"/>
      <c r="H90" s="246"/>
      <c r="I90" s="113">
        <f t="shared" ref="I90:I94" si="108">G90+H90</f>
        <v>0</v>
      </c>
      <c r="J90" s="246">
        <v>9737</v>
      </c>
      <c r="K90" s="60"/>
      <c r="L90" s="113">
        <f t="shared" ref="L90:L94" si="109">J90+K90</f>
        <v>9737</v>
      </c>
      <c r="M90" s="292"/>
      <c r="N90" s="60"/>
      <c r="O90" s="113">
        <f t="shared" ref="O90:O94" si="110">M90+N90</f>
        <v>0</v>
      </c>
      <c r="P90" s="335"/>
    </row>
    <row r="91" spans="1:16" ht="35.25" customHeight="1" x14ac:dyDescent="0.25">
      <c r="A91" s="38">
        <v>2222</v>
      </c>
      <c r="B91" s="57" t="s">
        <v>78</v>
      </c>
      <c r="C91" s="58">
        <f t="shared" si="98"/>
        <v>7399</v>
      </c>
      <c r="D91" s="214">
        <v>3199</v>
      </c>
      <c r="E91" s="510"/>
      <c r="F91" s="468">
        <f t="shared" si="107"/>
        <v>3199</v>
      </c>
      <c r="G91" s="214"/>
      <c r="H91" s="246"/>
      <c r="I91" s="113">
        <f t="shared" si="108"/>
        <v>0</v>
      </c>
      <c r="J91" s="246">
        <v>4200</v>
      </c>
      <c r="K91" s="60"/>
      <c r="L91" s="113">
        <f t="shared" si="109"/>
        <v>4200</v>
      </c>
      <c r="M91" s="292"/>
      <c r="N91" s="60"/>
      <c r="O91" s="113">
        <f t="shared" si="110"/>
        <v>0</v>
      </c>
      <c r="P91" s="335"/>
    </row>
    <row r="92" spans="1:16" ht="39" customHeight="1" x14ac:dyDescent="0.25">
      <c r="A92" s="38">
        <v>2223</v>
      </c>
      <c r="B92" s="57" t="s">
        <v>79</v>
      </c>
      <c r="C92" s="58">
        <f t="shared" si="98"/>
        <v>18828</v>
      </c>
      <c r="D92" s="214">
        <v>13940</v>
      </c>
      <c r="E92" s="510"/>
      <c r="F92" s="468">
        <f t="shared" si="107"/>
        <v>13940</v>
      </c>
      <c r="G92" s="214"/>
      <c r="H92" s="246"/>
      <c r="I92" s="113">
        <f t="shared" si="108"/>
        <v>0</v>
      </c>
      <c r="J92" s="246">
        <v>4888</v>
      </c>
      <c r="K92" s="60"/>
      <c r="L92" s="113">
        <f t="shared" si="109"/>
        <v>4888</v>
      </c>
      <c r="M92" s="292"/>
      <c r="N92" s="60"/>
      <c r="O92" s="113">
        <f t="shared" si="110"/>
        <v>0</v>
      </c>
      <c r="P92" s="335"/>
    </row>
    <row r="93" spans="1:16" ht="29.25" customHeight="1" x14ac:dyDescent="0.25">
      <c r="A93" s="38">
        <v>2224</v>
      </c>
      <c r="B93" s="57" t="s">
        <v>299</v>
      </c>
      <c r="C93" s="58">
        <f t="shared" si="98"/>
        <v>1683</v>
      </c>
      <c r="D93" s="214">
        <v>1183</v>
      </c>
      <c r="E93" s="510"/>
      <c r="F93" s="468">
        <f t="shared" si="107"/>
        <v>1183</v>
      </c>
      <c r="G93" s="214"/>
      <c r="H93" s="246"/>
      <c r="I93" s="113">
        <f t="shared" si="108"/>
        <v>0</v>
      </c>
      <c r="J93" s="246">
        <v>500</v>
      </c>
      <c r="K93" s="60"/>
      <c r="L93" s="113">
        <f t="shared" si="109"/>
        <v>500</v>
      </c>
      <c r="M93" s="292"/>
      <c r="N93" s="60"/>
      <c r="O93" s="113">
        <f t="shared" si="110"/>
        <v>0</v>
      </c>
      <c r="P93" s="55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335"/>
    </row>
    <row r="95" spans="1:16" ht="41.25" customHeight="1" x14ac:dyDescent="0.25">
      <c r="A95" s="111">
        <v>2230</v>
      </c>
      <c r="B95" s="57" t="s">
        <v>81</v>
      </c>
      <c r="C95" s="58">
        <f t="shared" si="98"/>
        <v>1725</v>
      </c>
      <c r="D95" s="215">
        <f>SUM(D96:D102)</f>
        <v>1725</v>
      </c>
      <c r="E95" s="511">
        <f t="shared" ref="E95:F95" si="111">SUM(E96:E102)</f>
        <v>0</v>
      </c>
      <c r="F95" s="468">
        <f t="shared" si="111"/>
        <v>1725</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335"/>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335"/>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335"/>
    </row>
    <row r="98" spans="1:16" ht="27.75" customHeight="1" x14ac:dyDescent="0.25">
      <c r="A98" s="33">
        <v>2233</v>
      </c>
      <c r="B98" s="52" t="s">
        <v>84</v>
      </c>
      <c r="C98" s="53">
        <f t="shared" si="98"/>
        <v>360</v>
      </c>
      <c r="D98" s="213">
        <v>360</v>
      </c>
      <c r="E98" s="508"/>
      <c r="F98" s="509">
        <f t="shared" si="115"/>
        <v>360</v>
      </c>
      <c r="G98" s="213"/>
      <c r="H98" s="245"/>
      <c r="I98" s="119">
        <f t="shared" si="116"/>
        <v>0</v>
      </c>
      <c r="J98" s="245"/>
      <c r="K98" s="55"/>
      <c r="L98" s="119">
        <f t="shared" si="117"/>
        <v>0</v>
      </c>
      <c r="M98" s="291"/>
      <c r="N98" s="55"/>
      <c r="O98" s="119">
        <f t="shared" si="118"/>
        <v>0</v>
      </c>
      <c r="P98" s="353"/>
    </row>
    <row r="99" spans="1:16" ht="36" x14ac:dyDescent="0.25">
      <c r="A99" s="38">
        <v>2234</v>
      </c>
      <c r="B99" s="57" t="s">
        <v>85</v>
      </c>
      <c r="C99" s="58">
        <f t="shared" si="98"/>
        <v>26</v>
      </c>
      <c r="D99" s="214">
        <v>26</v>
      </c>
      <c r="E99" s="510"/>
      <c r="F99" s="468">
        <f t="shared" si="115"/>
        <v>26</v>
      </c>
      <c r="G99" s="214"/>
      <c r="H99" s="246"/>
      <c r="I99" s="113">
        <f t="shared" si="116"/>
        <v>0</v>
      </c>
      <c r="J99" s="246"/>
      <c r="K99" s="60"/>
      <c r="L99" s="113">
        <f t="shared" si="117"/>
        <v>0</v>
      </c>
      <c r="M99" s="292"/>
      <c r="N99" s="60"/>
      <c r="O99" s="113">
        <f t="shared" si="118"/>
        <v>0</v>
      </c>
      <c r="P99" s="335"/>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335"/>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335"/>
    </row>
    <row r="102" spans="1:16" ht="24" x14ac:dyDescent="0.25">
      <c r="A102" s="38">
        <v>2239</v>
      </c>
      <c r="B102" s="57" t="s">
        <v>88</v>
      </c>
      <c r="C102" s="58">
        <f t="shared" si="98"/>
        <v>1339</v>
      </c>
      <c r="D102" s="214">
        <v>1339</v>
      </c>
      <c r="E102" s="510"/>
      <c r="F102" s="468">
        <f t="shared" si="115"/>
        <v>1339</v>
      </c>
      <c r="G102" s="214"/>
      <c r="H102" s="246"/>
      <c r="I102" s="113">
        <f t="shared" si="116"/>
        <v>0</v>
      </c>
      <c r="J102" s="246"/>
      <c r="K102" s="60"/>
      <c r="L102" s="113">
        <f t="shared" si="117"/>
        <v>0</v>
      </c>
      <c r="M102" s="292"/>
      <c r="N102" s="60"/>
      <c r="O102" s="113">
        <f t="shared" si="118"/>
        <v>0</v>
      </c>
      <c r="P102" s="335"/>
    </row>
    <row r="103" spans="1:16" ht="36" x14ac:dyDescent="0.25">
      <c r="A103" s="111">
        <v>2240</v>
      </c>
      <c r="B103" s="57" t="s">
        <v>89</v>
      </c>
      <c r="C103" s="58">
        <f t="shared" si="98"/>
        <v>6814</v>
      </c>
      <c r="D103" s="215">
        <f>SUM(D104:D111)</f>
        <v>6367</v>
      </c>
      <c r="E103" s="511">
        <f t="shared" ref="E103:F103" si="119">SUM(E104:E111)</f>
        <v>0</v>
      </c>
      <c r="F103" s="468">
        <f t="shared" si="119"/>
        <v>6367</v>
      </c>
      <c r="G103" s="215">
        <f>SUM(G104:G111)</f>
        <v>0</v>
      </c>
      <c r="H103" s="120">
        <f t="shared" ref="H103:I103" si="120">SUM(H104:H111)</f>
        <v>0</v>
      </c>
      <c r="I103" s="113">
        <f t="shared" si="120"/>
        <v>0</v>
      </c>
      <c r="J103" s="120">
        <f>SUM(J104:J111)</f>
        <v>447</v>
      </c>
      <c r="K103" s="112">
        <f t="shared" ref="K103:L103" si="121">SUM(K104:K111)</f>
        <v>0</v>
      </c>
      <c r="L103" s="113">
        <f t="shared" si="121"/>
        <v>447</v>
      </c>
      <c r="M103" s="58">
        <f>SUM(M104:M111)</f>
        <v>0</v>
      </c>
      <c r="N103" s="112">
        <f t="shared" ref="N103:O103" si="122">SUM(N104:N111)</f>
        <v>0</v>
      </c>
      <c r="O103" s="113">
        <f t="shared" si="122"/>
        <v>0</v>
      </c>
      <c r="P103" s="335"/>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335"/>
    </row>
    <row r="105" spans="1:16" ht="24" x14ac:dyDescent="0.25">
      <c r="A105" s="38">
        <v>2242</v>
      </c>
      <c r="B105" s="57" t="s">
        <v>91</v>
      </c>
      <c r="C105" s="58">
        <f t="shared" si="98"/>
        <v>327</v>
      </c>
      <c r="D105" s="214"/>
      <c r="E105" s="510"/>
      <c r="F105" s="468">
        <f t="shared" si="123"/>
        <v>0</v>
      </c>
      <c r="G105" s="214"/>
      <c r="H105" s="246"/>
      <c r="I105" s="113">
        <f t="shared" si="124"/>
        <v>0</v>
      </c>
      <c r="J105" s="246">
        <v>327</v>
      </c>
      <c r="K105" s="60"/>
      <c r="L105" s="113">
        <f t="shared" si="125"/>
        <v>327</v>
      </c>
      <c r="M105" s="292"/>
      <c r="N105" s="60"/>
      <c r="O105" s="113">
        <f t="shared" si="126"/>
        <v>0</v>
      </c>
      <c r="P105" s="335"/>
    </row>
    <row r="106" spans="1:16" ht="24" x14ac:dyDescent="0.25">
      <c r="A106" s="38">
        <v>2243</v>
      </c>
      <c r="B106" s="57" t="s">
        <v>92</v>
      </c>
      <c r="C106" s="58">
        <f t="shared" si="98"/>
        <v>528</v>
      </c>
      <c r="D106" s="214">
        <v>408</v>
      </c>
      <c r="E106" s="510"/>
      <c r="F106" s="468">
        <f t="shared" si="123"/>
        <v>408</v>
      </c>
      <c r="G106" s="214"/>
      <c r="H106" s="246"/>
      <c r="I106" s="113">
        <f t="shared" si="124"/>
        <v>0</v>
      </c>
      <c r="J106" s="246">
        <v>120</v>
      </c>
      <c r="K106" s="60"/>
      <c r="L106" s="113">
        <f t="shared" si="125"/>
        <v>120</v>
      </c>
      <c r="M106" s="292"/>
      <c r="N106" s="60"/>
      <c r="O106" s="113">
        <f t="shared" si="126"/>
        <v>0</v>
      </c>
      <c r="P106" s="335"/>
    </row>
    <row r="107" spans="1:16" ht="24" customHeight="1" x14ac:dyDescent="0.2">
      <c r="A107" s="38">
        <v>2244</v>
      </c>
      <c r="B107" s="57" t="s">
        <v>93</v>
      </c>
      <c r="C107" s="58">
        <f t="shared" si="98"/>
        <v>4892</v>
      </c>
      <c r="D107" s="214">
        <v>4892</v>
      </c>
      <c r="E107" s="510"/>
      <c r="F107" s="468">
        <f t="shared" si="123"/>
        <v>4892</v>
      </c>
      <c r="G107" s="214"/>
      <c r="H107" s="246"/>
      <c r="I107" s="113">
        <f t="shared" si="124"/>
        <v>0</v>
      </c>
      <c r="J107" s="246"/>
      <c r="K107" s="60"/>
      <c r="L107" s="113">
        <f t="shared" si="125"/>
        <v>0</v>
      </c>
      <c r="M107" s="292"/>
      <c r="N107" s="60"/>
      <c r="O107" s="113">
        <f t="shared" si="126"/>
        <v>0</v>
      </c>
      <c r="P107" s="551"/>
    </row>
    <row r="108" spans="1:16" ht="24" hidden="1" x14ac:dyDescent="0.25">
      <c r="A108" s="38">
        <v>2246</v>
      </c>
      <c r="B108" s="57" t="s">
        <v>94</v>
      </c>
      <c r="C108" s="58">
        <f t="shared" si="98"/>
        <v>0</v>
      </c>
      <c r="D108" s="214">
        <v>0</v>
      </c>
      <c r="E108" s="510"/>
      <c r="F108" s="468">
        <f t="shared" si="123"/>
        <v>0</v>
      </c>
      <c r="G108" s="214"/>
      <c r="H108" s="246"/>
      <c r="I108" s="113">
        <f t="shared" si="124"/>
        <v>0</v>
      </c>
      <c r="J108" s="246"/>
      <c r="K108" s="60"/>
      <c r="L108" s="113">
        <f t="shared" si="125"/>
        <v>0</v>
      </c>
      <c r="M108" s="292"/>
      <c r="N108" s="60"/>
      <c r="O108" s="113">
        <f t="shared" si="126"/>
        <v>0</v>
      </c>
      <c r="P108" s="335"/>
    </row>
    <row r="109" spans="1:16" x14ac:dyDescent="0.25">
      <c r="A109" s="38">
        <v>2247</v>
      </c>
      <c r="B109" s="57" t="s">
        <v>95</v>
      </c>
      <c r="C109" s="58">
        <f t="shared" si="98"/>
        <v>128</v>
      </c>
      <c r="D109" s="214">
        <v>128</v>
      </c>
      <c r="E109" s="510"/>
      <c r="F109" s="468">
        <f t="shared" si="123"/>
        <v>128</v>
      </c>
      <c r="G109" s="214"/>
      <c r="H109" s="246"/>
      <c r="I109" s="113">
        <f t="shared" si="124"/>
        <v>0</v>
      </c>
      <c r="J109" s="246"/>
      <c r="K109" s="60"/>
      <c r="L109" s="113">
        <f t="shared" si="125"/>
        <v>0</v>
      </c>
      <c r="M109" s="292"/>
      <c r="N109" s="60"/>
      <c r="O109" s="113">
        <f t="shared" si="126"/>
        <v>0</v>
      </c>
      <c r="P109" s="335"/>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335"/>
    </row>
    <row r="111" spans="1:16" ht="20.25" customHeight="1" x14ac:dyDescent="0.25">
      <c r="A111" s="38">
        <v>2249</v>
      </c>
      <c r="B111" s="57" t="s">
        <v>96</v>
      </c>
      <c r="C111" s="58">
        <f t="shared" si="98"/>
        <v>939</v>
      </c>
      <c r="D111" s="214">
        <v>939</v>
      </c>
      <c r="E111" s="510"/>
      <c r="F111" s="468">
        <f t="shared" si="123"/>
        <v>939</v>
      </c>
      <c r="G111" s="214"/>
      <c r="H111" s="246"/>
      <c r="I111" s="113">
        <f t="shared" si="124"/>
        <v>0</v>
      </c>
      <c r="J111" s="246"/>
      <c r="K111" s="60"/>
      <c r="L111" s="113">
        <f t="shared" si="125"/>
        <v>0</v>
      </c>
      <c r="M111" s="292"/>
      <c r="N111" s="60"/>
      <c r="O111" s="113">
        <f t="shared" si="126"/>
        <v>0</v>
      </c>
      <c r="P111" s="550"/>
    </row>
    <row r="112" spans="1:16" x14ac:dyDescent="0.25">
      <c r="A112" s="111">
        <v>2250</v>
      </c>
      <c r="B112" s="57" t="s">
        <v>97</v>
      </c>
      <c r="C112" s="58">
        <f t="shared" si="98"/>
        <v>655</v>
      </c>
      <c r="D112" s="215">
        <f>SUM(D113:D115)</f>
        <v>655</v>
      </c>
      <c r="E112" s="511">
        <f t="shared" ref="E112:F112" si="127">SUM(E113:E115)</f>
        <v>0</v>
      </c>
      <c r="F112" s="468">
        <f t="shared" si="127"/>
        <v>655</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335"/>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335"/>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335"/>
    </row>
    <row r="115" spans="1:16" ht="24" x14ac:dyDescent="0.25">
      <c r="A115" s="38">
        <v>2259</v>
      </c>
      <c r="B115" s="57" t="s">
        <v>100</v>
      </c>
      <c r="C115" s="58">
        <f t="shared" si="98"/>
        <v>570</v>
      </c>
      <c r="D115" s="214">
        <v>570</v>
      </c>
      <c r="E115" s="510"/>
      <c r="F115" s="468">
        <f t="shared" si="131"/>
        <v>570</v>
      </c>
      <c r="G115" s="214"/>
      <c r="H115" s="246"/>
      <c r="I115" s="113">
        <f t="shared" si="132"/>
        <v>0</v>
      </c>
      <c r="J115" s="246"/>
      <c r="K115" s="60"/>
      <c r="L115" s="113">
        <f t="shared" si="133"/>
        <v>0</v>
      </c>
      <c r="M115" s="292"/>
      <c r="N115" s="60"/>
      <c r="O115" s="113">
        <f t="shared" si="134"/>
        <v>0</v>
      </c>
      <c r="P115" s="335"/>
    </row>
    <row r="116" spans="1:16" x14ac:dyDescent="0.25">
      <c r="A116" s="111">
        <v>2260</v>
      </c>
      <c r="B116" s="57" t="s">
        <v>101</v>
      </c>
      <c r="C116" s="58">
        <f t="shared" si="98"/>
        <v>102</v>
      </c>
      <c r="D116" s="215">
        <f>SUM(D117:D121)</f>
        <v>52</v>
      </c>
      <c r="E116" s="511">
        <f t="shared" ref="E116:F116" si="135">SUM(E117:E121)</f>
        <v>0</v>
      </c>
      <c r="F116" s="468">
        <f t="shared" si="135"/>
        <v>52</v>
      </c>
      <c r="G116" s="215">
        <f>SUM(G117:G121)</f>
        <v>0</v>
      </c>
      <c r="H116" s="120">
        <f t="shared" ref="H116:I116" si="136">SUM(H117:H121)</f>
        <v>0</v>
      </c>
      <c r="I116" s="113">
        <f t="shared" si="136"/>
        <v>0</v>
      </c>
      <c r="J116" s="120">
        <f>SUM(J117:J121)</f>
        <v>50</v>
      </c>
      <c r="K116" s="112">
        <f t="shared" ref="K116:L116" si="137">SUM(K117:K121)</f>
        <v>0</v>
      </c>
      <c r="L116" s="113">
        <f t="shared" si="137"/>
        <v>50</v>
      </c>
      <c r="M116" s="58">
        <f>SUM(M117:M121)</f>
        <v>0</v>
      </c>
      <c r="N116" s="112">
        <f t="shared" ref="N116:O116" si="138">SUM(N117:N121)</f>
        <v>0</v>
      </c>
      <c r="O116" s="113">
        <f t="shared" si="138"/>
        <v>0</v>
      </c>
      <c r="P116" s="335"/>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335"/>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335"/>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335"/>
    </row>
    <row r="120" spans="1:16" ht="24" x14ac:dyDescent="0.25">
      <c r="A120" s="38">
        <v>2264</v>
      </c>
      <c r="B120" s="57" t="s">
        <v>105</v>
      </c>
      <c r="C120" s="58">
        <f t="shared" si="98"/>
        <v>50</v>
      </c>
      <c r="D120" s="214"/>
      <c r="E120" s="510"/>
      <c r="F120" s="468">
        <f t="shared" si="139"/>
        <v>0</v>
      </c>
      <c r="G120" s="214"/>
      <c r="H120" s="246"/>
      <c r="I120" s="113">
        <f t="shared" si="140"/>
        <v>0</v>
      </c>
      <c r="J120" s="246">
        <v>50</v>
      </c>
      <c r="K120" s="60"/>
      <c r="L120" s="113">
        <f t="shared" si="141"/>
        <v>50</v>
      </c>
      <c r="M120" s="292"/>
      <c r="N120" s="60"/>
      <c r="O120" s="113">
        <f t="shared" si="142"/>
        <v>0</v>
      </c>
      <c r="P120" s="335"/>
    </row>
    <row r="121" spans="1:16" x14ac:dyDescent="0.25">
      <c r="A121" s="38">
        <v>2269</v>
      </c>
      <c r="B121" s="57" t="s">
        <v>106</v>
      </c>
      <c r="C121" s="58">
        <f t="shared" si="98"/>
        <v>52</v>
      </c>
      <c r="D121" s="214">
        <v>52</v>
      </c>
      <c r="E121" s="510"/>
      <c r="F121" s="468">
        <f t="shared" si="139"/>
        <v>52</v>
      </c>
      <c r="G121" s="214"/>
      <c r="H121" s="246"/>
      <c r="I121" s="113">
        <f t="shared" si="140"/>
        <v>0</v>
      </c>
      <c r="J121" s="246"/>
      <c r="K121" s="60"/>
      <c r="L121" s="113">
        <f t="shared" si="141"/>
        <v>0</v>
      </c>
      <c r="M121" s="292"/>
      <c r="N121" s="60"/>
      <c r="O121" s="113">
        <f t="shared" si="142"/>
        <v>0</v>
      </c>
      <c r="P121" s="335"/>
    </row>
    <row r="122" spans="1:16" x14ac:dyDescent="0.25">
      <c r="A122" s="111">
        <v>2270</v>
      </c>
      <c r="B122" s="57" t="s">
        <v>107</v>
      </c>
      <c r="C122" s="58">
        <f t="shared" si="98"/>
        <v>3149</v>
      </c>
      <c r="D122" s="215">
        <f>SUM(D123:D127)</f>
        <v>195</v>
      </c>
      <c r="E122" s="511">
        <f t="shared" ref="E122:F122" si="143">SUM(E123:E127)</f>
        <v>0</v>
      </c>
      <c r="F122" s="468">
        <f t="shared" si="143"/>
        <v>195</v>
      </c>
      <c r="G122" s="215">
        <f>SUM(G123:G127)</f>
        <v>0</v>
      </c>
      <c r="H122" s="120">
        <f t="shared" ref="H122:I122" si="144">SUM(H123:H127)</f>
        <v>2954</v>
      </c>
      <c r="I122" s="113">
        <f t="shared" si="144"/>
        <v>2954</v>
      </c>
      <c r="J122" s="120">
        <f>SUM(J123:J127)</f>
        <v>0</v>
      </c>
      <c r="K122" s="112">
        <f t="shared" ref="K122:L122" si="145">SUM(K123:K127)</f>
        <v>0</v>
      </c>
      <c r="L122" s="113">
        <f t="shared" si="145"/>
        <v>0</v>
      </c>
      <c r="M122" s="58">
        <f>SUM(M123:M127)</f>
        <v>0</v>
      </c>
      <c r="N122" s="112">
        <f t="shared" ref="N122:O122" si="146">SUM(N123:N127)</f>
        <v>0</v>
      </c>
      <c r="O122" s="113">
        <f t="shared" si="146"/>
        <v>0</v>
      </c>
      <c r="P122" s="335"/>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335"/>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335"/>
    </row>
    <row r="125" spans="1:16" ht="24" customHeight="1" x14ac:dyDescent="0.25">
      <c r="A125" s="38">
        <v>2275</v>
      </c>
      <c r="B125" s="57" t="s">
        <v>109</v>
      </c>
      <c r="C125" s="58">
        <f t="shared" si="98"/>
        <v>2954</v>
      </c>
      <c r="D125" s="214">
        <v>0</v>
      </c>
      <c r="E125" s="510"/>
      <c r="F125" s="468">
        <f t="shared" si="147"/>
        <v>0</v>
      </c>
      <c r="G125" s="214"/>
      <c r="H125" s="246">
        <v>2954</v>
      </c>
      <c r="I125" s="113">
        <f t="shared" si="148"/>
        <v>2954</v>
      </c>
      <c r="J125" s="246"/>
      <c r="K125" s="60"/>
      <c r="L125" s="113">
        <f t="shared" si="149"/>
        <v>0</v>
      </c>
      <c r="M125" s="292"/>
      <c r="N125" s="60"/>
      <c r="O125" s="113">
        <f t="shared" si="150"/>
        <v>0</v>
      </c>
      <c r="P125" s="335" t="s">
        <v>452</v>
      </c>
    </row>
    <row r="126" spans="1:16" ht="23.25" hidden="1" customHeight="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335"/>
    </row>
    <row r="127" spans="1:16" ht="24" x14ac:dyDescent="0.25">
      <c r="A127" s="38">
        <v>2279</v>
      </c>
      <c r="B127" s="57" t="s">
        <v>111</v>
      </c>
      <c r="C127" s="58">
        <f t="shared" si="98"/>
        <v>195</v>
      </c>
      <c r="D127" s="214">
        <v>195</v>
      </c>
      <c r="E127" s="510"/>
      <c r="F127" s="468">
        <f t="shared" si="147"/>
        <v>195</v>
      </c>
      <c r="G127" s="214"/>
      <c r="H127" s="246"/>
      <c r="I127" s="113">
        <f t="shared" si="148"/>
        <v>0</v>
      </c>
      <c r="J127" s="246"/>
      <c r="K127" s="60"/>
      <c r="L127" s="113">
        <f t="shared" si="149"/>
        <v>0</v>
      </c>
      <c r="M127" s="292"/>
      <c r="N127" s="60"/>
      <c r="O127" s="113">
        <f t="shared" si="150"/>
        <v>0</v>
      </c>
      <c r="P127" s="335"/>
    </row>
    <row r="128" spans="1:16" ht="24" hidden="1" x14ac:dyDescent="0.25">
      <c r="A128" s="532">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335"/>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335"/>
    </row>
    <row r="130" spans="1:16" ht="28.5" customHeight="1" x14ac:dyDescent="0.25">
      <c r="A130" s="46">
        <v>2300</v>
      </c>
      <c r="B130" s="104" t="s">
        <v>113</v>
      </c>
      <c r="C130" s="47">
        <f t="shared" si="98"/>
        <v>39443</v>
      </c>
      <c r="D130" s="212">
        <f>SUM(D131,D136,D140,D141,D144,D151,D159,D160,D163)</f>
        <v>32812</v>
      </c>
      <c r="E130" s="505">
        <f t="shared" ref="E130:F130" si="152">SUM(E131,E136,E140,E141,E144,E151,E159,E160,E163)</f>
        <v>0</v>
      </c>
      <c r="F130" s="472">
        <f t="shared" si="152"/>
        <v>32812</v>
      </c>
      <c r="G130" s="212">
        <f>SUM(G131,G136,G140,G141,G144,G151,G159,G160,G163)</f>
        <v>4490</v>
      </c>
      <c r="H130" s="105">
        <f t="shared" ref="H130:I130" si="153">SUM(H131,H136,H140,H141,H144,H151,H159,H160,H163)</f>
        <v>0</v>
      </c>
      <c r="I130" s="116">
        <f t="shared" si="153"/>
        <v>4490</v>
      </c>
      <c r="J130" s="105">
        <f>SUM(J131,J136,J140,J141,J144,J151,J159,J160,J163)</f>
        <v>2141</v>
      </c>
      <c r="K130" s="50">
        <f t="shared" ref="K130:L130" si="154">SUM(K131,K136,K140,K141,K144,K151,K159,K160,K163)</f>
        <v>0</v>
      </c>
      <c r="L130" s="116">
        <f t="shared" si="154"/>
        <v>2141</v>
      </c>
      <c r="M130" s="47">
        <f>SUM(M131,M136,M140,M141,M144,M151,M159,M160,M163)</f>
        <v>0</v>
      </c>
      <c r="N130" s="50">
        <f t="shared" ref="N130:O130" si="155">SUM(N131,N136,N140,N141,N144,N151,N159,N160,N163)</f>
        <v>0</v>
      </c>
      <c r="O130" s="116">
        <f t="shared" si="155"/>
        <v>0</v>
      </c>
      <c r="P130" s="377"/>
    </row>
    <row r="131" spans="1:16" ht="24" x14ac:dyDescent="0.25">
      <c r="A131" s="532">
        <v>2310</v>
      </c>
      <c r="B131" s="52" t="s">
        <v>114</v>
      </c>
      <c r="C131" s="53">
        <f t="shared" si="98"/>
        <v>14651</v>
      </c>
      <c r="D131" s="217">
        <f t="shared" ref="D131:O131" si="156">SUM(D132:D135)</f>
        <v>14651</v>
      </c>
      <c r="E131" s="514">
        <f t="shared" si="156"/>
        <v>0</v>
      </c>
      <c r="F131" s="509">
        <f t="shared" si="156"/>
        <v>14651</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353"/>
    </row>
    <row r="132" spans="1:16" ht="15.75" customHeight="1" x14ac:dyDescent="0.25">
      <c r="A132" s="38">
        <v>2311</v>
      </c>
      <c r="B132" s="57" t="s">
        <v>115</v>
      </c>
      <c r="C132" s="58">
        <f t="shared" si="98"/>
        <v>2185</v>
      </c>
      <c r="D132" s="214">
        <v>2185</v>
      </c>
      <c r="E132" s="510"/>
      <c r="F132" s="468">
        <f t="shared" ref="F132:F135" si="157">D132+E132</f>
        <v>2185</v>
      </c>
      <c r="G132" s="214"/>
      <c r="H132" s="246"/>
      <c r="I132" s="113">
        <f t="shared" ref="I132:I135" si="158">G132+H132</f>
        <v>0</v>
      </c>
      <c r="J132" s="246"/>
      <c r="K132" s="60"/>
      <c r="L132" s="113">
        <f t="shared" ref="L132:L135" si="159">J132+K132</f>
        <v>0</v>
      </c>
      <c r="M132" s="292"/>
      <c r="N132" s="60"/>
      <c r="O132" s="113">
        <f t="shared" ref="O132:O135" si="160">M132+N132</f>
        <v>0</v>
      </c>
      <c r="P132" s="335"/>
    </row>
    <row r="133" spans="1:16" ht="18.75" customHeight="1" x14ac:dyDescent="0.25">
      <c r="A133" s="38">
        <v>2312</v>
      </c>
      <c r="B133" s="57" t="s">
        <v>116</v>
      </c>
      <c r="C133" s="58">
        <f t="shared" si="98"/>
        <v>12216</v>
      </c>
      <c r="D133" s="214">
        <v>12216</v>
      </c>
      <c r="E133" s="510"/>
      <c r="F133" s="468">
        <f t="shared" si="157"/>
        <v>12216</v>
      </c>
      <c r="G133" s="214"/>
      <c r="H133" s="246"/>
      <c r="I133" s="113">
        <f t="shared" si="158"/>
        <v>0</v>
      </c>
      <c r="J133" s="246"/>
      <c r="K133" s="60"/>
      <c r="L133" s="113">
        <f t="shared" si="159"/>
        <v>0</v>
      </c>
      <c r="M133" s="292"/>
      <c r="N133" s="60"/>
      <c r="O133" s="113">
        <f t="shared" si="160"/>
        <v>0</v>
      </c>
      <c r="P133" s="335"/>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335"/>
    </row>
    <row r="135" spans="1:16" ht="36" customHeight="1" x14ac:dyDescent="0.25">
      <c r="A135" s="38">
        <v>2314</v>
      </c>
      <c r="B135" s="57" t="s">
        <v>291</v>
      </c>
      <c r="C135" s="58">
        <f t="shared" si="98"/>
        <v>250</v>
      </c>
      <c r="D135" s="214">
        <v>250</v>
      </c>
      <c r="E135" s="510"/>
      <c r="F135" s="468">
        <f t="shared" si="157"/>
        <v>250</v>
      </c>
      <c r="G135" s="214"/>
      <c r="H135" s="246"/>
      <c r="I135" s="113">
        <f t="shared" si="158"/>
        <v>0</v>
      </c>
      <c r="J135" s="246"/>
      <c r="K135" s="60"/>
      <c r="L135" s="113">
        <f t="shared" si="159"/>
        <v>0</v>
      </c>
      <c r="M135" s="292"/>
      <c r="N135" s="60"/>
      <c r="O135" s="113">
        <f t="shared" si="160"/>
        <v>0</v>
      </c>
      <c r="P135" s="335"/>
    </row>
    <row r="136" spans="1:16" x14ac:dyDescent="0.25">
      <c r="A136" s="111">
        <v>2320</v>
      </c>
      <c r="B136" s="57" t="s">
        <v>118</v>
      </c>
      <c r="C136" s="58">
        <f t="shared" si="98"/>
        <v>810</v>
      </c>
      <c r="D136" s="215">
        <f>SUM(D137:D139)</f>
        <v>0</v>
      </c>
      <c r="E136" s="511">
        <f t="shared" ref="E136:F136" si="161">SUM(E137:E139)</f>
        <v>0</v>
      </c>
      <c r="F136" s="468">
        <f t="shared" si="161"/>
        <v>0</v>
      </c>
      <c r="G136" s="215">
        <f>SUM(G137:G139)</f>
        <v>0</v>
      </c>
      <c r="H136" s="120">
        <f t="shared" ref="H136:I136" si="162">SUM(H137:H139)</f>
        <v>0</v>
      </c>
      <c r="I136" s="113">
        <f t="shared" si="162"/>
        <v>0</v>
      </c>
      <c r="J136" s="120">
        <f>SUM(J137:J139)</f>
        <v>810</v>
      </c>
      <c r="K136" s="112">
        <f t="shared" ref="K136:L136" si="163">SUM(K137:K139)</f>
        <v>0</v>
      </c>
      <c r="L136" s="113">
        <f t="shared" si="163"/>
        <v>810</v>
      </c>
      <c r="M136" s="58">
        <f>SUM(M137:M139)</f>
        <v>0</v>
      </c>
      <c r="N136" s="112">
        <f t="shared" ref="N136:O136" si="164">SUM(N137:N139)</f>
        <v>0</v>
      </c>
      <c r="O136" s="113">
        <f t="shared" si="164"/>
        <v>0</v>
      </c>
      <c r="P136" s="335"/>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335"/>
    </row>
    <row r="138" spans="1:16" x14ac:dyDescent="0.25">
      <c r="A138" s="38">
        <v>2322</v>
      </c>
      <c r="B138" s="57" t="s">
        <v>120</v>
      </c>
      <c r="C138" s="58">
        <f t="shared" si="98"/>
        <v>810</v>
      </c>
      <c r="D138" s="214"/>
      <c r="E138" s="510"/>
      <c r="F138" s="468">
        <f t="shared" si="165"/>
        <v>0</v>
      </c>
      <c r="G138" s="214"/>
      <c r="H138" s="246"/>
      <c r="I138" s="113">
        <f t="shared" si="166"/>
        <v>0</v>
      </c>
      <c r="J138" s="246">
        <v>810</v>
      </c>
      <c r="K138" s="60"/>
      <c r="L138" s="113">
        <f t="shared" si="167"/>
        <v>810</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335"/>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335"/>
    </row>
    <row r="141" spans="1:16" ht="48" x14ac:dyDescent="0.25">
      <c r="A141" s="111">
        <v>2340</v>
      </c>
      <c r="B141" s="57" t="s">
        <v>302</v>
      </c>
      <c r="C141" s="58">
        <f t="shared" si="98"/>
        <v>200</v>
      </c>
      <c r="D141" s="215">
        <f>SUM(D142:D143)</f>
        <v>200</v>
      </c>
      <c r="E141" s="511">
        <f t="shared" ref="E141:F141" si="169">SUM(E142:E143)</f>
        <v>0</v>
      </c>
      <c r="F141" s="468">
        <f t="shared" si="169"/>
        <v>200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335"/>
    </row>
    <row r="142" spans="1:16" x14ac:dyDescent="0.25">
      <c r="A142" s="38">
        <v>2341</v>
      </c>
      <c r="B142" s="57" t="s">
        <v>123</v>
      </c>
      <c r="C142" s="58">
        <f t="shared" si="98"/>
        <v>200</v>
      </c>
      <c r="D142" s="214">
        <v>200</v>
      </c>
      <c r="E142" s="510"/>
      <c r="F142" s="468">
        <f t="shared" ref="F142:F143" si="173">D142+E142</f>
        <v>200</v>
      </c>
      <c r="G142" s="214"/>
      <c r="H142" s="246"/>
      <c r="I142" s="113">
        <f t="shared" ref="I142:I143" si="174">G142+H142</f>
        <v>0</v>
      </c>
      <c r="J142" s="246"/>
      <c r="K142" s="60"/>
      <c r="L142" s="113">
        <f t="shared" ref="L142:L143" si="175">J142+K142</f>
        <v>0</v>
      </c>
      <c r="M142" s="292"/>
      <c r="N142" s="60"/>
      <c r="O142" s="113">
        <f t="shared" ref="O142:O143" si="176">M142+N142</f>
        <v>0</v>
      </c>
      <c r="P142" s="335"/>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335"/>
    </row>
    <row r="144" spans="1:16" ht="24" x14ac:dyDescent="0.25">
      <c r="A144" s="106">
        <v>2350</v>
      </c>
      <c r="B144" s="77" t="s">
        <v>125</v>
      </c>
      <c r="C144" s="83">
        <f t="shared" si="98"/>
        <v>6081</v>
      </c>
      <c r="D144" s="131">
        <f>SUM(D145:D150)</f>
        <v>4750</v>
      </c>
      <c r="E144" s="506">
        <f t="shared" ref="E144:F144" si="177">SUM(E145:E150)</f>
        <v>0</v>
      </c>
      <c r="F144" s="507">
        <f t="shared" si="177"/>
        <v>4750</v>
      </c>
      <c r="G144" s="131">
        <f>SUM(G145:G150)</f>
        <v>0</v>
      </c>
      <c r="H144" s="190">
        <f t="shared" ref="H144:I144" si="178">SUM(H145:H150)</f>
        <v>0</v>
      </c>
      <c r="I144" s="108">
        <f t="shared" si="178"/>
        <v>0</v>
      </c>
      <c r="J144" s="190">
        <f>SUM(J145:J150)</f>
        <v>1331</v>
      </c>
      <c r="K144" s="107">
        <f t="shared" ref="K144:L144" si="179">SUM(K145:K150)</f>
        <v>0</v>
      </c>
      <c r="L144" s="108">
        <f t="shared" si="179"/>
        <v>1331</v>
      </c>
      <c r="M144" s="83">
        <f>SUM(M145:M150)</f>
        <v>0</v>
      </c>
      <c r="N144" s="107">
        <f t="shared" ref="N144:O144" si="180">SUM(N145:N150)</f>
        <v>0</v>
      </c>
      <c r="O144" s="108">
        <f t="shared" si="180"/>
        <v>0</v>
      </c>
      <c r="P144" s="350"/>
    </row>
    <row r="145" spans="1:16" x14ac:dyDescent="0.25">
      <c r="A145" s="33">
        <v>2351</v>
      </c>
      <c r="B145" s="52" t="s">
        <v>126</v>
      </c>
      <c r="C145" s="53">
        <f t="shared" si="98"/>
        <v>2600</v>
      </c>
      <c r="D145" s="213">
        <v>2600</v>
      </c>
      <c r="E145" s="508"/>
      <c r="F145" s="509">
        <f t="shared" ref="F145:F150" si="181">D145+E145</f>
        <v>2600</v>
      </c>
      <c r="G145" s="213"/>
      <c r="H145" s="245"/>
      <c r="I145" s="119">
        <f t="shared" ref="I145:I150" si="182">G145+H145</f>
        <v>0</v>
      </c>
      <c r="J145" s="245"/>
      <c r="K145" s="55"/>
      <c r="L145" s="119">
        <f t="shared" ref="L145:L150" si="183">J145+K145</f>
        <v>0</v>
      </c>
      <c r="M145" s="291"/>
      <c r="N145" s="55"/>
      <c r="O145" s="119">
        <f t="shared" ref="O145:O150" si="184">M145+N145</f>
        <v>0</v>
      </c>
      <c r="P145" s="353"/>
    </row>
    <row r="146" spans="1:16" x14ac:dyDescent="0.25">
      <c r="A146" s="38">
        <v>2352</v>
      </c>
      <c r="B146" s="57" t="s">
        <v>127</v>
      </c>
      <c r="C146" s="58">
        <f t="shared" si="98"/>
        <v>2831</v>
      </c>
      <c r="D146" s="214">
        <v>2000</v>
      </c>
      <c r="E146" s="510"/>
      <c r="F146" s="468">
        <f t="shared" si="181"/>
        <v>2000</v>
      </c>
      <c r="G146" s="214"/>
      <c r="H146" s="246"/>
      <c r="I146" s="113">
        <f t="shared" si="182"/>
        <v>0</v>
      </c>
      <c r="J146" s="246">
        <v>831</v>
      </c>
      <c r="K146" s="60"/>
      <c r="L146" s="113">
        <f t="shared" si="183"/>
        <v>831</v>
      </c>
      <c r="M146" s="292"/>
      <c r="N146" s="60"/>
      <c r="O146" s="113">
        <f t="shared" si="184"/>
        <v>0</v>
      </c>
      <c r="P146" s="335"/>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335"/>
    </row>
    <row r="148" spans="1:16" ht="24" x14ac:dyDescent="0.25">
      <c r="A148" s="38">
        <v>2354</v>
      </c>
      <c r="B148" s="57" t="s">
        <v>129</v>
      </c>
      <c r="C148" s="58">
        <f t="shared" si="98"/>
        <v>500</v>
      </c>
      <c r="D148" s="214"/>
      <c r="E148" s="510"/>
      <c r="F148" s="468">
        <f t="shared" si="181"/>
        <v>0</v>
      </c>
      <c r="G148" s="214"/>
      <c r="H148" s="246"/>
      <c r="I148" s="113">
        <f t="shared" si="182"/>
        <v>0</v>
      </c>
      <c r="J148" s="246">
        <v>500</v>
      </c>
      <c r="K148" s="60"/>
      <c r="L148" s="113">
        <f t="shared" si="183"/>
        <v>500</v>
      </c>
      <c r="M148" s="292"/>
      <c r="N148" s="60"/>
      <c r="O148" s="113">
        <f t="shared" si="184"/>
        <v>0</v>
      </c>
      <c r="P148" s="335"/>
    </row>
    <row r="149" spans="1:16" ht="24" x14ac:dyDescent="0.25">
      <c r="A149" s="38">
        <v>2355</v>
      </c>
      <c r="B149" s="57" t="s">
        <v>130</v>
      </c>
      <c r="C149" s="58">
        <f t="shared" ref="C149:C212" si="185">F149+I149+L149+O149</f>
        <v>150</v>
      </c>
      <c r="D149" s="214">
        <v>150</v>
      </c>
      <c r="E149" s="510"/>
      <c r="F149" s="468">
        <f t="shared" si="181"/>
        <v>150</v>
      </c>
      <c r="G149" s="214"/>
      <c r="H149" s="246"/>
      <c r="I149" s="113">
        <f t="shared" si="182"/>
        <v>0</v>
      </c>
      <c r="J149" s="246"/>
      <c r="K149" s="60"/>
      <c r="L149" s="113">
        <f t="shared" si="183"/>
        <v>0</v>
      </c>
      <c r="M149" s="292"/>
      <c r="N149" s="60"/>
      <c r="O149" s="113">
        <f t="shared" si="184"/>
        <v>0</v>
      </c>
      <c r="P149" s="335"/>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335"/>
    </row>
    <row r="151" spans="1:16" ht="24.75" customHeight="1" x14ac:dyDescent="0.25">
      <c r="A151" s="111">
        <v>2360</v>
      </c>
      <c r="B151" s="57" t="s">
        <v>132</v>
      </c>
      <c r="C151" s="58">
        <f t="shared" si="185"/>
        <v>4892</v>
      </c>
      <c r="D151" s="215">
        <f>SUM(D152:D158)</f>
        <v>4892</v>
      </c>
      <c r="E151" s="511">
        <f t="shared" ref="E151:F151" si="186">SUM(E152:E158)</f>
        <v>0</v>
      </c>
      <c r="F151" s="468">
        <f t="shared" si="186"/>
        <v>4892</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335"/>
    </row>
    <row r="152" spans="1:16" x14ac:dyDescent="0.25">
      <c r="A152" s="37">
        <v>2361</v>
      </c>
      <c r="B152" s="57" t="s">
        <v>133</v>
      </c>
      <c r="C152" s="58">
        <f t="shared" si="185"/>
        <v>2504</v>
      </c>
      <c r="D152" s="214">
        <v>2504</v>
      </c>
      <c r="E152" s="510"/>
      <c r="F152" s="468">
        <f t="shared" ref="F152:F159" si="190">D152+E152</f>
        <v>2504</v>
      </c>
      <c r="G152" s="214"/>
      <c r="H152" s="246"/>
      <c r="I152" s="113">
        <f t="shared" ref="I152:I159" si="191">G152+H152</f>
        <v>0</v>
      </c>
      <c r="J152" s="246"/>
      <c r="K152" s="60"/>
      <c r="L152" s="113">
        <f t="shared" ref="L152:L159" si="192">J152+K152</f>
        <v>0</v>
      </c>
      <c r="M152" s="292"/>
      <c r="N152" s="60"/>
      <c r="O152" s="113">
        <f t="shared" ref="O152:O159" si="193">M152+N152</f>
        <v>0</v>
      </c>
      <c r="P152" s="335"/>
    </row>
    <row r="153" spans="1:16" ht="24" x14ac:dyDescent="0.25">
      <c r="A153" s="37">
        <v>2362</v>
      </c>
      <c r="B153" s="57" t="s">
        <v>134</v>
      </c>
      <c r="C153" s="58">
        <f t="shared" si="185"/>
        <v>288</v>
      </c>
      <c r="D153" s="214">
        <v>288</v>
      </c>
      <c r="E153" s="510"/>
      <c r="F153" s="468">
        <f t="shared" si="190"/>
        <v>288</v>
      </c>
      <c r="G153" s="214"/>
      <c r="H153" s="246"/>
      <c r="I153" s="113">
        <f t="shared" si="191"/>
        <v>0</v>
      </c>
      <c r="J153" s="246"/>
      <c r="K153" s="60"/>
      <c r="L153" s="113">
        <f t="shared" si="192"/>
        <v>0</v>
      </c>
      <c r="M153" s="292"/>
      <c r="N153" s="60"/>
      <c r="O153" s="113">
        <f t="shared" si="193"/>
        <v>0</v>
      </c>
      <c r="P153" s="335"/>
    </row>
    <row r="154" spans="1:16" x14ac:dyDescent="0.25">
      <c r="A154" s="37">
        <v>2363</v>
      </c>
      <c r="B154" s="57" t="s">
        <v>135</v>
      </c>
      <c r="C154" s="58">
        <f t="shared" si="185"/>
        <v>2100</v>
      </c>
      <c r="D154" s="214">
        <v>2100</v>
      </c>
      <c r="E154" s="510"/>
      <c r="F154" s="468">
        <f t="shared" si="190"/>
        <v>2100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335"/>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335"/>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335"/>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335"/>
    </row>
    <row r="159" spans="1:16" x14ac:dyDescent="0.25">
      <c r="A159" s="106">
        <v>2370</v>
      </c>
      <c r="B159" s="77" t="s">
        <v>140</v>
      </c>
      <c r="C159" s="83">
        <f t="shared" si="185"/>
        <v>12809</v>
      </c>
      <c r="D159" s="216">
        <v>8319</v>
      </c>
      <c r="E159" s="513"/>
      <c r="F159" s="507">
        <f t="shared" si="190"/>
        <v>8319</v>
      </c>
      <c r="G159" s="216">
        <v>4490</v>
      </c>
      <c r="H159" s="247"/>
      <c r="I159" s="108">
        <f t="shared" si="191"/>
        <v>4490</v>
      </c>
      <c r="J159" s="247"/>
      <c r="K159" s="114"/>
      <c r="L159" s="108">
        <f t="shared" si="192"/>
        <v>0</v>
      </c>
      <c r="M159" s="293"/>
      <c r="N159" s="114"/>
      <c r="O159" s="108">
        <f t="shared" si="193"/>
        <v>0</v>
      </c>
      <c r="P159" s="350"/>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350"/>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353"/>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335"/>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350"/>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9">
        <f t="shared" si="201"/>
        <v>0</v>
      </c>
      <c r="P164" s="377"/>
    </row>
    <row r="165" spans="1:16" ht="24" x14ac:dyDescent="0.25">
      <c r="A165" s="46">
        <v>2500</v>
      </c>
      <c r="B165" s="104" t="s">
        <v>146</v>
      </c>
      <c r="C165" s="47">
        <f t="shared" si="185"/>
        <v>101</v>
      </c>
      <c r="D165" s="212">
        <f>SUM(D166,D171)</f>
        <v>101</v>
      </c>
      <c r="E165" s="505">
        <f t="shared" ref="E165:O165" si="202">SUM(E166,E171)</f>
        <v>0</v>
      </c>
      <c r="F165" s="472">
        <f t="shared" si="202"/>
        <v>101</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58">
        <f t="shared" si="202"/>
        <v>0</v>
      </c>
      <c r="P165" s="376"/>
    </row>
    <row r="166" spans="1:16" ht="16.5" customHeight="1" x14ac:dyDescent="0.25">
      <c r="A166" s="532">
        <v>2510</v>
      </c>
      <c r="B166" s="52" t="s">
        <v>147</v>
      </c>
      <c r="C166" s="53">
        <f t="shared" si="185"/>
        <v>101</v>
      </c>
      <c r="D166" s="217">
        <f>SUM(D167:D170)</f>
        <v>101</v>
      </c>
      <c r="E166" s="514">
        <f t="shared" ref="E166:O166" si="203">SUM(E167:E170)</f>
        <v>0</v>
      </c>
      <c r="F166" s="509">
        <f t="shared" si="203"/>
        <v>101</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379"/>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335"/>
    </row>
    <row r="168" spans="1:16" ht="38.25" hidden="1" customHeight="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335"/>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335"/>
    </row>
    <row r="170" spans="1:16" ht="24" x14ac:dyDescent="0.25">
      <c r="A170" s="38">
        <v>2519</v>
      </c>
      <c r="B170" s="57" t="s">
        <v>151</v>
      </c>
      <c r="C170" s="58">
        <f t="shared" si="185"/>
        <v>101</v>
      </c>
      <c r="D170" s="214">
        <v>101</v>
      </c>
      <c r="E170" s="510"/>
      <c r="F170" s="468">
        <f t="shared" si="204"/>
        <v>101</v>
      </c>
      <c r="G170" s="214"/>
      <c r="H170" s="246"/>
      <c r="I170" s="113">
        <f t="shared" si="205"/>
        <v>0</v>
      </c>
      <c r="J170" s="246"/>
      <c r="K170" s="60"/>
      <c r="L170" s="113">
        <f t="shared" si="206"/>
        <v>0</v>
      </c>
      <c r="M170" s="292"/>
      <c r="N170" s="60"/>
      <c r="O170" s="113">
        <f t="shared" si="207"/>
        <v>0</v>
      </c>
      <c r="P170" s="335"/>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335"/>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2"/>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75"/>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76"/>
    </row>
    <row r="175" spans="1:16" ht="36" hidden="1" x14ac:dyDescent="0.25">
      <c r="A175" s="532">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353"/>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335"/>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335"/>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335"/>
    </row>
    <row r="179" spans="1:16" ht="84" hidden="1" x14ac:dyDescent="0.25">
      <c r="A179" s="532">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380"/>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335"/>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335"/>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335"/>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380"/>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76"/>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350"/>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353"/>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75"/>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377"/>
    </row>
    <row r="189" spans="1:16" ht="36" hidden="1" x14ac:dyDescent="0.25">
      <c r="A189" s="532">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353"/>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335"/>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377"/>
    </row>
    <row r="192" spans="1:16" ht="24" hidden="1" x14ac:dyDescent="0.25">
      <c r="A192" s="532">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353"/>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335"/>
    </row>
    <row r="194" spans="1:16" s="21" customFormat="1" ht="24" x14ac:dyDescent="0.25">
      <c r="A194" s="134"/>
      <c r="B194" s="17" t="s">
        <v>174</v>
      </c>
      <c r="C194" s="97">
        <f t="shared" si="185"/>
        <v>36724</v>
      </c>
      <c r="D194" s="210">
        <f>SUM(D195,D230,D269)</f>
        <v>32724</v>
      </c>
      <c r="E194" s="501">
        <f t="shared" ref="E194:F194" si="251">SUM(E195,E230,E269)</f>
        <v>0</v>
      </c>
      <c r="F194" s="502">
        <f t="shared" si="251"/>
        <v>32724</v>
      </c>
      <c r="G194" s="210">
        <f>SUM(G195,G230,G269)</f>
        <v>4000</v>
      </c>
      <c r="H194" s="243">
        <f t="shared" ref="H194:I194" si="252">SUM(H195,H230,H269)</f>
        <v>0</v>
      </c>
      <c r="I194" s="99">
        <f t="shared" si="252"/>
        <v>4000</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81"/>
    </row>
    <row r="195" spans="1:16" x14ac:dyDescent="0.25">
      <c r="A195" s="100">
        <v>5000</v>
      </c>
      <c r="B195" s="100" t="s">
        <v>175</v>
      </c>
      <c r="C195" s="101">
        <f t="shared" si="185"/>
        <v>36724</v>
      </c>
      <c r="D195" s="211">
        <f>D196+D204</f>
        <v>32724</v>
      </c>
      <c r="E195" s="503">
        <f t="shared" ref="E195:F195" si="255">E196+E204</f>
        <v>0</v>
      </c>
      <c r="F195" s="504">
        <f t="shared" si="255"/>
        <v>32724</v>
      </c>
      <c r="G195" s="211">
        <f>G196+G204</f>
        <v>4000</v>
      </c>
      <c r="H195" s="244">
        <f t="shared" ref="H195:I195" si="256">H196+H204</f>
        <v>0</v>
      </c>
      <c r="I195" s="103">
        <f t="shared" si="256"/>
        <v>4000</v>
      </c>
      <c r="J195" s="244">
        <f>J196+J204</f>
        <v>0</v>
      </c>
      <c r="K195" s="102">
        <f t="shared" ref="K195:L195" si="257">K196+K204</f>
        <v>0</v>
      </c>
      <c r="L195" s="103">
        <f t="shared" si="257"/>
        <v>0</v>
      </c>
      <c r="M195" s="101">
        <f>M196+M204</f>
        <v>0</v>
      </c>
      <c r="N195" s="102">
        <f t="shared" ref="N195:O195" si="258">N196+N204</f>
        <v>0</v>
      </c>
      <c r="O195" s="103">
        <f t="shared" si="258"/>
        <v>0</v>
      </c>
      <c r="P195" s="375"/>
    </row>
    <row r="196" spans="1:16" x14ac:dyDescent="0.25">
      <c r="A196" s="46">
        <v>5100</v>
      </c>
      <c r="B196" s="104" t="s">
        <v>176</v>
      </c>
      <c r="C196" s="47">
        <f t="shared" si="185"/>
        <v>1455</v>
      </c>
      <c r="D196" s="212">
        <f>D197+D198+D201+D202+D203</f>
        <v>1455</v>
      </c>
      <c r="E196" s="505">
        <f t="shared" ref="E196:F196" si="259">E197+E198+E201+E202+E203</f>
        <v>0</v>
      </c>
      <c r="F196" s="472">
        <f t="shared" si="259"/>
        <v>1455</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377"/>
    </row>
    <row r="197" spans="1:16" hidden="1" x14ac:dyDescent="0.25">
      <c r="A197" s="532">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353"/>
    </row>
    <row r="198" spans="1:16" ht="24" x14ac:dyDescent="0.25">
      <c r="A198" s="111">
        <v>5120</v>
      </c>
      <c r="B198" s="57" t="s">
        <v>178</v>
      </c>
      <c r="C198" s="58">
        <f t="shared" si="185"/>
        <v>1455</v>
      </c>
      <c r="D198" s="215">
        <f>D199+D200</f>
        <v>1455</v>
      </c>
      <c r="E198" s="511">
        <f t="shared" ref="E198:F198" si="263">E199+E200</f>
        <v>0</v>
      </c>
      <c r="F198" s="468">
        <f t="shared" si="263"/>
        <v>1455</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335"/>
    </row>
    <row r="199" spans="1:16" ht="27" customHeight="1" x14ac:dyDescent="0.25">
      <c r="A199" s="38">
        <v>5121</v>
      </c>
      <c r="B199" s="57" t="s">
        <v>179</v>
      </c>
      <c r="C199" s="58">
        <f t="shared" si="185"/>
        <v>1455</v>
      </c>
      <c r="D199" s="214">
        <v>1455</v>
      </c>
      <c r="E199" s="510"/>
      <c r="F199" s="468">
        <f t="shared" ref="F199:F203" si="267">D199+E199</f>
        <v>1455</v>
      </c>
      <c r="G199" s="214"/>
      <c r="H199" s="246"/>
      <c r="I199" s="113">
        <f t="shared" ref="I199:I203" si="268">G199+H199</f>
        <v>0</v>
      </c>
      <c r="J199" s="246"/>
      <c r="K199" s="60"/>
      <c r="L199" s="113">
        <f t="shared" ref="L199:L203" si="269">J199+K199</f>
        <v>0</v>
      </c>
      <c r="M199" s="292"/>
      <c r="N199" s="60"/>
      <c r="O199" s="113">
        <f t="shared" ref="O199:O203" si="270">M199+N199</f>
        <v>0</v>
      </c>
      <c r="P199" s="335"/>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335"/>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335"/>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335"/>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335"/>
    </row>
    <row r="204" spans="1:16" x14ac:dyDescent="0.25">
      <c r="A204" s="46">
        <v>5200</v>
      </c>
      <c r="B204" s="104" t="s">
        <v>184</v>
      </c>
      <c r="C204" s="47">
        <f t="shared" si="185"/>
        <v>35269</v>
      </c>
      <c r="D204" s="212">
        <f>D205+D215+D216+D225+D226+D227+D229</f>
        <v>31269</v>
      </c>
      <c r="E204" s="505">
        <f t="shared" ref="E204:F204" si="271">E205+E215+E216+E225+E226+E227+E229</f>
        <v>0</v>
      </c>
      <c r="F204" s="472">
        <f t="shared" si="271"/>
        <v>31269</v>
      </c>
      <c r="G204" s="212">
        <f>G205+G215+G216+G225+G226+G227+G229</f>
        <v>4000</v>
      </c>
      <c r="H204" s="105">
        <f t="shared" ref="H204:I204" si="272">H205+H215+H216+H225+H226+H227+H229</f>
        <v>0</v>
      </c>
      <c r="I204" s="116">
        <f t="shared" si="272"/>
        <v>4000</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377"/>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350"/>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353"/>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335"/>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335"/>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335"/>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335"/>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335"/>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335"/>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335"/>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335"/>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335"/>
    </row>
    <row r="216" spans="1:16" x14ac:dyDescent="0.25">
      <c r="A216" s="111">
        <v>5230</v>
      </c>
      <c r="B216" s="57" t="s">
        <v>196</v>
      </c>
      <c r="C216" s="58">
        <f t="shared" si="283"/>
        <v>35269</v>
      </c>
      <c r="D216" s="215">
        <f>SUM(D217:D224)</f>
        <v>31269</v>
      </c>
      <c r="E216" s="511">
        <f t="shared" ref="E216:F216" si="284">SUM(E217:E224)</f>
        <v>0</v>
      </c>
      <c r="F216" s="468">
        <f t="shared" si="284"/>
        <v>31269</v>
      </c>
      <c r="G216" s="215">
        <f>SUM(G217:G224)</f>
        <v>4000</v>
      </c>
      <c r="H216" s="120">
        <f t="shared" ref="H216:I216" si="285">SUM(H217:H224)</f>
        <v>0</v>
      </c>
      <c r="I216" s="113">
        <f t="shared" si="285"/>
        <v>4000</v>
      </c>
      <c r="J216" s="120">
        <f>SUM(J217:J224)</f>
        <v>0</v>
      </c>
      <c r="K216" s="112">
        <f t="shared" ref="K216:L216" si="286">SUM(K217:K224)</f>
        <v>0</v>
      </c>
      <c r="L216" s="113">
        <f t="shared" si="286"/>
        <v>0</v>
      </c>
      <c r="M216" s="58">
        <f>SUM(M217:M224)</f>
        <v>0</v>
      </c>
      <c r="N216" s="112">
        <f t="shared" ref="N216:O216" si="287">SUM(N217:N224)</f>
        <v>0</v>
      </c>
      <c r="O216" s="113">
        <f t="shared" si="287"/>
        <v>0</v>
      </c>
      <c r="P216" s="335"/>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335"/>
    </row>
    <row r="218" spans="1:16" x14ac:dyDescent="0.25">
      <c r="A218" s="38">
        <v>5232</v>
      </c>
      <c r="B218" s="57" t="s">
        <v>198</v>
      </c>
      <c r="C218" s="58">
        <f t="shared" si="283"/>
        <v>3520</v>
      </c>
      <c r="D218" s="214">
        <v>3520</v>
      </c>
      <c r="E218" s="510"/>
      <c r="F218" s="468">
        <f t="shared" si="288"/>
        <v>3520</v>
      </c>
      <c r="G218" s="214"/>
      <c r="H218" s="246"/>
      <c r="I218" s="113">
        <f t="shared" si="289"/>
        <v>0</v>
      </c>
      <c r="J218" s="246"/>
      <c r="K218" s="60"/>
      <c r="L218" s="113">
        <f t="shared" si="290"/>
        <v>0</v>
      </c>
      <c r="M218" s="292"/>
      <c r="N218" s="60"/>
      <c r="O218" s="113">
        <f t="shared" si="291"/>
        <v>0</v>
      </c>
      <c r="P218" s="335"/>
    </row>
    <row r="219" spans="1:16" x14ac:dyDescent="0.25">
      <c r="A219" s="38">
        <v>5233</v>
      </c>
      <c r="B219" s="57" t="s">
        <v>199</v>
      </c>
      <c r="C219" s="58">
        <f t="shared" si="283"/>
        <v>8714</v>
      </c>
      <c r="D219" s="214">
        <v>4714</v>
      </c>
      <c r="E219" s="510"/>
      <c r="F219" s="468">
        <f t="shared" si="288"/>
        <v>4714</v>
      </c>
      <c r="G219" s="214">
        <v>4000</v>
      </c>
      <c r="H219" s="246"/>
      <c r="I219" s="113">
        <f t="shared" si="289"/>
        <v>4000</v>
      </c>
      <c r="J219" s="246"/>
      <c r="K219" s="60"/>
      <c r="L219" s="113">
        <f t="shared" si="290"/>
        <v>0</v>
      </c>
      <c r="M219" s="292"/>
      <c r="N219" s="60"/>
      <c r="O219" s="113">
        <f t="shared" si="291"/>
        <v>0</v>
      </c>
      <c r="P219" s="335"/>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335"/>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335"/>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335"/>
    </row>
    <row r="223" spans="1:16" ht="23.25" customHeight="1" x14ac:dyDescent="0.25">
      <c r="A223" s="38">
        <v>5238</v>
      </c>
      <c r="B223" s="57" t="s">
        <v>203</v>
      </c>
      <c r="C223" s="58">
        <f t="shared" si="283"/>
        <v>23035</v>
      </c>
      <c r="D223" s="214">
        <v>23035</v>
      </c>
      <c r="E223" s="510"/>
      <c r="F223" s="468">
        <f t="shared" si="288"/>
        <v>23035</v>
      </c>
      <c r="G223" s="214"/>
      <c r="H223" s="246"/>
      <c r="I223" s="113">
        <f t="shared" si="289"/>
        <v>0</v>
      </c>
      <c r="J223" s="246"/>
      <c r="K223" s="60"/>
      <c r="L223" s="113">
        <f t="shared" si="290"/>
        <v>0</v>
      </c>
      <c r="M223" s="292"/>
      <c r="N223" s="60"/>
      <c r="O223" s="113">
        <f t="shared" si="291"/>
        <v>0</v>
      </c>
      <c r="P223" s="335"/>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335"/>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335"/>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335"/>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335"/>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335"/>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350"/>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75"/>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76"/>
    </row>
    <row r="232" spans="1:16" ht="24" hidden="1" x14ac:dyDescent="0.25">
      <c r="A232" s="532">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353"/>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335"/>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353"/>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335"/>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335"/>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335"/>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335"/>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335"/>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335"/>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335"/>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335"/>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335"/>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335"/>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335"/>
    </row>
    <row r="246" spans="1:16" ht="24" hidden="1" x14ac:dyDescent="0.25">
      <c r="A246" s="532">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380"/>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335"/>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335"/>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335"/>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335"/>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78"/>
    </row>
    <row r="252" spans="1:16" ht="24" hidden="1" x14ac:dyDescent="0.25">
      <c r="A252" s="532">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353"/>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335"/>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335"/>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335"/>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353"/>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380"/>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335"/>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78"/>
    </row>
    <row r="260" spans="1:16" ht="24" hidden="1" x14ac:dyDescent="0.25">
      <c r="A260" s="532">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379"/>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335"/>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335"/>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335"/>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335"/>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335"/>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335"/>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335"/>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335"/>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82"/>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76"/>
    </row>
    <row r="271" spans="1:16" ht="24" hidden="1" x14ac:dyDescent="0.25">
      <c r="A271" s="532">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353"/>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335"/>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335"/>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335"/>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335"/>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335"/>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335"/>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335"/>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335"/>
    </row>
    <row r="280" spans="1:16" ht="24" hidden="1" x14ac:dyDescent="0.25">
      <c r="A280" s="532">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353"/>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78"/>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379"/>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335"/>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335"/>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353"/>
    </row>
    <row r="286" spans="1:16" ht="12.75" thickBot="1" x14ac:dyDescent="0.3">
      <c r="A286" s="164"/>
      <c r="B286" s="164" t="s">
        <v>261</v>
      </c>
      <c r="C286" s="280">
        <f t="shared" si="368"/>
        <v>1106785</v>
      </c>
      <c r="D286" s="224">
        <f t="shared" ref="D286:O286" si="382">SUM(D283,D269,D230,D195,D187,D173,D75,D53)</f>
        <v>549653</v>
      </c>
      <c r="E286" s="525">
        <f t="shared" si="382"/>
        <v>0</v>
      </c>
      <c r="F286" s="526">
        <f t="shared" si="382"/>
        <v>549653</v>
      </c>
      <c r="G286" s="224">
        <f t="shared" si="382"/>
        <v>532215</v>
      </c>
      <c r="H286" s="166">
        <f t="shared" si="382"/>
        <v>2954</v>
      </c>
      <c r="I286" s="264">
        <f t="shared" si="382"/>
        <v>535169</v>
      </c>
      <c r="J286" s="166">
        <f t="shared" si="382"/>
        <v>21963</v>
      </c>
      <c r="K286" s="165">
        <f t="shared" si="382"/>
        <v>0</v>
      </c>
      <c r="L286" s="264">
        <f t="shared" si="382"/>
        <v>21963</v>
      </c>
      <c r="M286" s="280">
        <f t="shared" si="382"/>
        <v>0</v>
      </c>
      <c r="N286" s="165">
        <f t="shared" si="382"/>
        <v>0</v>
      </c>
      <c r="O286" s="264">
        <f t="shared" si="382"/>
        <v>0</v>
      </c>
      <c r="P286" s="383"/>
    </row>
    <row r="287" spans="1:16" s="21" customFormat="1" ht="13.5" thickTop="1" thickBot="1" x14ac:dyDescent="0.3">
      <c r="A287" s="707" t="s">
        <v>262</v>
      </c>
      <c r="B287" s="708"/>
      <c r="C287" s="172">
        <f t="shared" si="368"/>
        <v>-4775</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-4775</v>
      </c>
      <c r="K287" s="168">
        <f t="shared" ref="K287:L287" si="385">(K26+K43)-K51</f>
        <v>0</v>
      </c>
      <c r="L287" s="265">
        <f t="shared" si="385"/>
        <v>-4775</v>
      </c>
      <c r="M287" s="172">
        <f>M45-M51</f>
        <v>0</v>
      </c>
      <c r="N287" s="168">
        <f t="shared" ref="N287:O287" si="386">N45-N51</f>
        <v>0</v>
      </c>
      <c r="O287" s="265">
        <f t="shared" si="386"/>
        <v>0</v>
      </c>
      <c r="P287" s="384"/>
    </row>
    <row r="288" spans="1:16" s="21" customFormat="1" ht="12.75" thickTop="1" x14ac:dyDescent="0.25">
      <c r="A288" s="709" t="s">
        <v>263</v>
      </c>
      <c r="B288" s="710"/>
      <c r="C288" s="156">
        <f t="shared" si="368"/>
        <v>4775</v>
      </c>
      <c r="D288" s="226">
        <f t="shared" ref="D288:O288" si="387">SUM(D289,D290)-D297+D298</f>
        <v>0</v>
      </c>
      <c r="E288" s="529">
        <f t="shared" si="387"/>
        <v>0</v>
      </c>
      <c r="F288" s="530">
        <f t="shared" si="387"/>
        <v>0</v>
      </c>
      <c r="G288" s="226">
        <f t="shared" si="387"/>
        <v>0</v>
      </c>
      <c r="H288" s="256">
        <f t="shared" si="387"/>
        <v>0</v>
      </c>
      <c r="I288" s="154">
        <f t="shared" si="387"/>
        <v>0</v>
      </c>
      <c r="J288" s="256">
        <f t="shared" si="387"/>
        <v>4775</v>
      </c>
      <c r="K288" s="153">
        <f t="shared" si="387"/>
        <v>0</v>
      </c>
      <c r="L288" s="154">
        <f t="shared" si="387"/>
        <v>4775</v>
      </c>
      <c r="M288" s="156">
        <f t="shared" si="387"/>
        <v>0</v>
      </c>
      <c r="N288" s="153">
        <f t="shared" si="387"/>
        <v>0</v>
      </c>
      <c r="O288" s="154">
        <f t="shared" si="387"/>
        <v>0</v>
      </c>
      <c r="P288" s="385"/>
    </row>
    <row r="289" spans="1:16" s="21" customFormat="1" ht="12.75" thickBot="1" x14ac:dyDescent="0.3">
      <c r="A289" s="87" t="s">
        <v>264</v>
      </c>
      <c r="B289" s="87" t="s">
        <v>265</v>
      </c>
      <c r="C289" s="88">
        <f t="shared" si="368"/>
        <v>4775</v>
      </c>
      <c r="D289" s="208">
        <f t="shared" ref="D289:O289" si="388">D21-D283</f>
        <v>0</v>
      </c>
      <c r="E289" s="497">
        <f t="shared" si="388"/>
        <v>0</v>
      </c>
      <c r="F289" s="498">
        <f t="shared" si="388"/>
        <v>0</v>
      </c>
      <c r="G289" s="208">
        <f t="shared" si="388"/>
        <v>0</v>
      </c>
      <c r="H289" s="241">
        <f t="shared" si="388"/>
        <v>0</v>
      </c>
      <c r="I289" s="90">
        <f t="shared" si="388"/>
        <v>0</v>
      </c>
      <c r="J289" s="241">
        <f t="shared" si="388"/>
        <v>4775</v>
      </c>
      <c r="K289" s="89">
        <f t="shared" si="388"/>
        <v>0</v>
      </c>
      <c r="L289" s="90">
        <f t="shared" si="388"/>
        <v>4775</v>
      </c>
      <c r="M289" s="88">
        <f t="shared" si="388"/>
        <v>0</v>
      </c>
      <c r="N289" s="89">
        <f t="shared" si="388"/>
        <v>0</v>
      </c>
      <c r="O289" s="90">
        <f t="shared" si="388"/>
        <v>0</v>
      </c>
      <c r="P289" s="372"/>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85"/>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379"/>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335"/>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335"/>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335"/>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335"/>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380"/>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38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377"/>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j/fi8ov6TGHtI9W2Q8Vczte/gYpOUbuK+Qg02QJhbz1G170sQZDpXX/U7mtDEiKCpo3DE24O85Hu7x2hD38z2w==" saltValue="gu+jnCK7/Z+B05cr8jSvfw==" spinCount="100000" sheet="1" objects="1" scenarios="1" formatCells="0" formatColumns="0" formatRows="0"/>
  <autoFilter ref="A18:P298">
    <filterColumn colId="2">
      <filters blank="1">
        <filter val="1 070 061"/>
        <filter val="1 084 822"/>
        <filter val="1 093"/>
        <filter val="1 106 785"/>
        <filter val="1 339"/>
        <filter val="1 455"/>
        <filter val="1 683"/>
        <filter val="1 684"/>
        <filter val="1 725"/>
        <filter val="101"/>
        <filter val="102"/>
        <filter val="11 744"/>
        <filter val="12 216"/>
        <filter val="12 809"/>
        <filter val="128"/>
        <filter val="131 384"/>
        <filter val="14 651"/>
        <filter val="150"/>
        <filter val="16 648"/>
        <filter val="17 188"/>
        <filter val="178 899"/>
        <filter val="18 828"/>
        <filter val="195"/>
        <filter val="2 100"/>
        <filter val="2 138"/>
        <filter val="2 185"/>
        <filter val="2 334"/>
        <filter val="2 504"/>
        <filter val="2 600"/>
        <filter val="2 831"/>
        <filter val="2 954"/>
        <filter val="200"/>
        <filter val="22 437"/>
        <filter val="23 035"/>
        <filter val="233 762"/>
        <filter val="250"/>
        <filter val="252"/>
        <filter val="26"/>
        <filter val="288"/>
        <filter val="3 149"/>
        <filter val="3 520"/>
        <filter val="31 196"/>
        <filter val="327"/>
        <filter val="35 269"/>
        <filter val="36 724"/>
        <filter val="360"/>
        <filter val="37 715"/>
        <filter val="39 443"/>
        <filter val="4 153"/>
        <filter val="4 183"/>
        <filter val="4 775"/>
        <filter val="-4 775"/>
        <filter val="4 892"/>
        <filter val="48 899"/>
        <filter val="5 444"/>
        <filter val="50"/>
        <filter val="500"/>
        <filter val="52"/>
        <filter val="528"/>
        <filter val="53"/>
        <filter val="54 863"/>
        <filter val="570"/>
        <filter val="597"/>
        <filter val="6 081"/>
        <filter val="6 814"/>
        <filter val="63 062"/>
        <filter val="639 715"/>
        <filter val="655"/>
        <filter val="7 399"/>
        <filter val="704 915"/>
        <filter val="76 809"/>
        <filter val="8 714"/>
        <filter val="810"/>
        <filter val="85"/>
        <filter val="91 588"/>
        <filter val="938 677"/>
        <filter val="93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13.pielikums Jūrmalas pilsētas domes
2018.gada 5.septembra saistošajiem noteikumiem Nr.32 
(protokols Nr.12, 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view="pageLayout" zoomScaleNormal="100" workbookViewId="0">
      <selection activeCell="U4" sqref="U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437</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445</v>
      </c>
      <c r="D3" s="750"/>
      <c r="E3" s="750"/>
      <c r="F3" s="750"/>
      <c r="G3" s="750"/>
      <c r="H3" s="750"/>
      <c r="I3" s="750"/>
      <c r="J3" s="750"/>
      <c r="K3" s="750"/>
      <c r="L3" s="750"/>
      <c r="M3" s="750"/>
      <c r="N3" s="750"/>
      <c r="O3" s="750"/>
      <c r="P3" s="751"/>
      <c r="Q3" s="457"/>
    </row>
    <row r="4" spans="1:17" ht="12.75" customHeight="1" x14ac:dyDescent="0.25">
      <c r="A4" s="4" t="s">
        <v>1</v>
      </c>
      <c r="B4" s="5"/>
      <c r="C4" s="750" t="s">
        <v>438</v>
      </c>
      <c r="D4" s="750"/>
      <c r="E4" s="750"/>
      <c r="F4" s="750"/>
      <c r="G4" s="750"/>
      <c r="H4" s="750"/>
      <c r="I4" s="750"/>
      <c r="J4" s="750"/>
      <c r="K4" s="750"/>
      <c r="L4" s="750"/>
      <c r="M4" s="750"/>
      <c r="N4" s="750"/>
      <c r="O4" s="750"/>
      <c r="P4" s="751"/>
      <c r="Q4" s="457"/>
    </row>
    <row r="5" spans="1:17" ht="12.75" customHeight="1" x14ac:dyDescent="0.25">
      <c r="A5" s="2" t="s">
        <v>2</v>
      </c>
      <c r="B5" s="3"/>
      <c r="C5" s="745" t="s">
        <v>439</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440</v>
      </c>
      <c r="D9" s="745"/>
      <c r="E9" s="745"/>
      <c r="F9" s="745"/>
      <c r="G9" s="745"/>
      <c r="H9" s="745"/>
      <c r="I9" s="745"/>
      <c r="J9" s="745"/>
      <c r="K9" s="745"/>
      <c r="L9" s="745"/>
      <c r="M9" s="745"/>
      <c r="N9" s="745"/>
      <c r="O9" s="745"/>
      <c r="P9" s="746"/>
      <c r="Q9" s="457"/>
    </row>
    <row r="10" spans="1:17" ht="12.75" customHeight="1" x14ac:dyDescent="0.25">
      <c r="A10" s="2"/>
      <c r="B10" s="3" t="s">
        <v>7</v>
      </c>
      <c r="C10" s="745" t="s">
        <v>441</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442</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1380374</v>
      </c>
      <c r="D20" s="195">
        <f>SUM(D21,D24,D25,D41,D43)</f>
        <v>570357</v>
      </c>
      <c r="E20" s="461">
        <f t="shared" ref="E20:F20" si="0">SUM(E21,E24,E25,E41,E43)</f>
        <v>0</v>
      </c>
      <c r="F20" s="462">
        <f t="shared" si="0"/>
        <v>570357</v>
      </c>
      <c r="G20" s="195">
        <f>SUM(G21,G24,G43)</f>
        <v>777549</v>
      </c>
      <c r="H20" s="230">
        <f t="shared" ref="H20:I20" si="1">SUM(H21,H24,H43)</f>
        <v>3745</v>
      </c>
      <c r="I20" s="26">
        <f t="shared" si="1"/>
        <v>781294</v>
      </c>
      <c r="J20" s="230">
        <f>SUM(J21,J26,J43)</f>
        <v>28723</v>
      </c>
      <c r="K20" s="25">
        <f t="shared" ref="K20:L20" si="2">SUM(K21,K26,K43)</f>
        <v>0</v>
      </c>
      <c r="L20" s="26">
        <f t="shared" si="2"/>
        <v>28723</v>
      </c>
      <c r="M20" s="24">
        <f>SUM(M21,M45)</f>
        <v>0</v>
      </c>
      <c r="N20" s="25">
        <f t="shared" ref="N20:O20" si="3">SUM(N21,N45)</f>
        <v>0</v>
      </c>
      <c r="O20" s="26">
        <f t="shared" si="3"/>
        <v>0</v>
      </c>
      <c r="P20" s="301"/>
    </row>
    <row r="21" spans="1:16" ht="12.75" thickTop="1" x14ac:dyDescent="0.25">
      <c r="A21" s="27"/>
      <c r="B21" s="28" t="s">
        <v>20</v>
      </c>
      <c r="C21" s="29">
        <f t="shared" ref="C21:C84" si="4">F21+I21+L21+O21</f>
        <v>2853</v>
      </c>
      <c r="D21" s="196">
        <f>SUM(D22:D23)</f>
        <v>0</v>
      </c>
      <c r="E21" s="463">
        <f t="shared" ref="E21" si="5">SUM(E22:E23)</f>
        <v>0</v>
      </c>
      <c r="F21" s="464">
        <f>SUM(F22:F23)</f>
        <v>0</v>
      </c>
      <c r="G21" s="196">
        <f>SUM(G22:G23)</f>
        <v>0</v>
      </c>
      <c r="H21" s="231">
        <f t="shared" ref="H21:I21" si="6">SUM(H22:H23)</f>
        <v>0</v>
      </c>
      <c r="I21" s="31">
        <f t="shared" si="6"/>
        <v>0</v>
      </c>
      <c r="J21" s="231">
        <f>SUM(J22:J23)</f>
        <v>2853</v>
      </c>
      <c r="K21" s="30">
        <f t="shared" ref="K21:L21" si="7">SUM(K22:K23)</f>
        <v>0</v>
      </c>
      <c r="L21" s="31">
        <f t="shared" si="7"/>
        <v>2853</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2853</v>
      </c>
      <c r="D23" s="198"/>
      <c r="E23" s="467"/>
      <c r="F23" s="468">
        <f>D23+E23</f>
        <v>0</v>
      </c>
      <c r="G23" s="198"/>
      <c r="H23" s="233"/>
      <c r="I23" s="275">
        <f>G23+H23</f>
        <v>0</v>
      </c>
      <c r="J23" s="233">
        <v>2853</v>
      </c>
      <c r="K23" s="40">
        <v>0</v>
      </c>
      <c r="L23" s="275">
        <f>J23+K23</f>
        <v>2853</v>
      </c>
      <c r="M23" s="331"/>
      <c r="N23" s="40"/>
      <c r="O23" s="275">
        <f>M23+N23</f>
        <v>0</v>
      </c>
      <c r="P23" s="334"/>
    </row>
    <row r="24" spans="1:16" s="21" customFormat="1" ht="24.75" thickBot="1" x14ac:dyDescent="0.3">
      <c r="A24" s="41">
        <v>19300</v>
      </c>
      <c r="B24" s="41" t="s">
        <v>304</v>
      </c>
      <c r="C24" s="42">
        <f>F24+I24</f>
        <v>1351651</v>
      </c>
      <c r="D24" s="199">
        <v>570357</v>
      </c>
      <c r="E24" s="469">
        <v>0</v>
      </c>
      <c r="F24" s="470">
        <f>D24+E24</f>
        <v>570357</v>
      </c>
      <c r="G24" s="199">
        <v>777549</v>
      </c>
      <c r="H24" s="234">
        <v>3745</v>
      </c>
      <c r="I24" s="323">
        <f>G24+H24</f>
        <v>781294</v>
      </c>
      <c r="J24" s="259" t="s">
        <v>23</v>
      </c>
      <c r="K24" s="44" t="s">
        <v>23</v>
      </c>
      <c r="L24" s="45" t="s">
        <v>23</v>
      </c>
      <c r="M24" s="283" t="s">
        <v>23</v>
      </c>
      <c r="N24" s="44" t="s">
        <v>23</v>
      </c>
      <c r="O24" s="45" t="s">
        <v>23</v>
      </c>
      <c r="P24" s="341" t="s">
        <v>443</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25870</v>
      </c>
      <c r="D26" s="201" t="s">
        <v>23</v>
      </c>
      <c r="E26" s="473" t="s">
        <v>23</v>
      </c>
      <c r="F26" s="474" t="s">
        <v>23</v>
      </c>
      <c r="G26" s="201" t="s">
        <v>23</v>
      </c>
      <c r="H26" s="235" t="s">
        <v>23</v>
      </c>
      <c r="I26" s="49" t="s">
        <v>23</v>
      </c>
      <c r="J26" s="105">
        <f>SUM(J27,J31,J33,J36)</f>
        <v>25870</v>
      </c>
      <c r="K26" s="50">
        <f t="shared" ref="K26:L26" si="9">SUM(K27,K31,K33,K36)</f>
        <v>0</v>
      </c>
      <c r="L26" s="116">
        <f t="shared" si="9"/>
        <v>25870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21950</v>
      </c>
      <c r="D33" s="201" t="s">
        <v>23</v>
      </c>
      <c r="E33" s="473" t="s">
        <v>23</v>
      </c>
      <c r="F33" s="474" t="s">
        <v>23</v>
      </c>
      <c r="G33" s="201" t="s">
        <v>23</v>
      </c>
      <c r="H33" s="235" t="s">
        <v>23</v>
      </c>
      <c r="I33" s="49" t="s">
        <v>23</v>
      </c>
      <c r="J33" s="105">
        <f>SUM(J34:J35)</f>
        <v>21950</v>
      </c>
      <c r="K33" s="50">
        <f t="shared" ref="K33:L33" si="13">SUM(K34:K35)</f>
        <v>0</v>
      </c>
      <c r="L33" s="116">
        <f t="shared" si="13"/>
        <v>21950</v>
      </c>
      <c r="M33" s="284" t="s">
        <v>23</v>
      </c>
      <c r="N33" s="48" t="s">
        <v>23</v>
      </c>
      <c r="O33" s="49" t="s">
        <v>23</v>
      </c>
      <c r="P33" s="303"/>
    </row>
    <row r="34" spans="1:16" x14ac:dyDescent="0.25">
      <c r="A34" s="33">
        <v>21381</v>
      </c>
      <c r="B34" s="52" t="s">
        <v>306</v>
      </c>
      <c r="C34" s="53">
        <f t="shared" si="10"/>
        <v>21950</v>
      </c>
      <c r="D34" s="202" t="s">
        <v>23</v>
      </c>
      <c r="E34" s="475" t="s">
        <v>23</v>
      </c>
      <c r="F34" s="476" t="s">
        <v>23</v>
      </c>
      <c r="G34" s="202" t="s">
        <v>23</v>
      </c>
      <c r="H34" s="236" t="s">
        <v>23</v>
      </c>
      <c r="I34" s="56" t="s">
        <v>23</v>
      </c>
      <c r="J34" s="245">
        <v>21950</v>
      </c>
      <c r="K34" s="55"/>
      <c r="L34" s="322">
        <f>J34+K34</f>
        <v>21950</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3920</v>
      </c>
      <c r="D36" s="201" t="s">
        <v>23</v>
      </c>
      <c r="E36" s="473" t="s">
        <v>23</v>
      </c>
      <c r="F36" s="474" t="s">
        <v>23</v>
      </c>
      <c r="G36" s="201" t="s">
        <v>23</v>
      </c>
      <c r="H36" s="235" t="s">
        <v>23</v>
      </c>
      <c r="I36" s="49" t="s">
        <v>23</v>
      </c>
      <c r="J36" s="105">
        <f>SUM(J37:J40)</f>
        <v>3920</v>
      </c>
      <c r="K36" s="50">
        <f t="shared" ref="K36:L36" si="14">SUM(K37:K40)</f>
        <v>0</v>
      </c>
      <c r="L36" s="116">
        <f t="shared" si="14"/>
        <v>3920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3920</v>
      </c>
      <c r="D40" s="205" t="s">
        <v>23</v>
      </c>
      <c r="E40" s="482" t="s">
        <v>23</v>
      </c>
      <c r="F40" s="483" t="s">
        <v>23</v>
      </c>
      <c r="G40" s="205" t="s">
        <v>23</v>
      </c>
      <c r="H40" s="239" t="s">
        <v>23</v>
      </c>
      <c r="I40" s="181" t="s">
        <v>23</v>
      </c>
      <c r="J40" s="260">
        <v>3920</v>
      </c>
      <c r="K40" s="180"/>
      <c r="L40" s="484">
        <f>J40+K40</f>
        <v>3920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hidden="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 hidden="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1380374</v>
      </c>
      <c r="D50" s="208">
        <f>SUM(D51,D283)</f>
        <v>570357</v>
      </c>
      <c r="E50" s="497">
        <f t="shared" ref="E50:F50" si="19">SUM(E51,E283)</f>
        <v>0</v>
      </c>
      <c r="F50" s="498">
        <f t="shared" si="19"/>
        <v>570357</v>
      </c>
      <c r="G50" s="208">
        <f>SUM(G51,G283)</f>
        <v>777549</v>
      </c>
      <c r="H50" s="241">
        <f t="shared" ref="H50:I50" si="20">SUM(H51,H283)</f>
        <v>3745</v>
      </c>
      <c r="I50" s="90">
        <f t="shared" si="20"/>
        <v>781294</v>
      </c>
      <c r="J50" s="241">
        <f>SUM(J51,J283)</f>
        <v>28723</v>
      </c>
      <c r="K50" s="89">
        <f t="shared" ref="K50:L50" si="21">SUM(K51,K283)</f>
        <v>0</v>
      </c>
      <c r="L50" s="90">
        <f t="shared" si="21"/>
        <v>28723</v>
      </c>
      <c r="M50" s="88">
        <f>SUM(M51,M283)</f>
        <v>0</v>
      </c>
      <c r="N50" s="89">
        <f t="shared" ref="N50:O50" si="22">SUM(N51,N283)</f>
        <v>0</v>
      </c>
      <c r="O50" s="90">
        <f t="shared" si="22"/>
        <v>0</v>
      </c>
      <c r="P50" s="311"/>
    </row>
    <row r="51" spans="1:16" s="21" customFormat="1" ht="36.75" thickTop="1" x14ac:dyDescent="0.25">
      <c r="A51" s="91"/>
      <c r="B51" s="92" t="s">
        <v>45</v>
      </c>
      <c r="C51" s="93">
        <f t="shared" si="4"/>
        <v>1380374</v>
      </c>
      <c r="D51" s="209">
        <f>SUM(D52,D194)</f>
        <v>570357</v>
      </c>
      <c r="E51" s="499">
        <f t="shared" ref="E51:F51" si="23">SUM(E52,E194)</f>
        <v>0</v>
      </c>
      <c r="F51" s="500">
        <f t="shared" si="23"/>
        <v>570357</v>
      </c>
      <c r="G51" s="209">
        <f>SUM(G52,G194)</f>
        <v>777549</v>
      </c>
      <c r="H51" s="242">
        <f t="shared" ref="H51:I51" si="24">SUM(H52,H194)</f>
        <v>3745</v>
      </c>
      <c r="I51" s="95">
        <f t="shared" si="24"/>
        <v>781294</v>
      </c>
      <c r="J51" s="242">
        <f>SUM(J52,J194)</f>
        <v>28723</v>
      </c>
      <c r="K51" s="94">
        <f t="shared" ref="K51:L51" si="25">SUM(K52,K194)</f>
        <v>0</v>
      </c>
      <c r="L51" s="95">
        <f t="shared" si="25"/>
        <v>28723</v>
      </c>
      <c r="M51" s="93">
        <f>SUM(M52,M194)</f>
        <v>0</v>
      </c>
      <c r="N51" s="94">
        <f t="shared" ref="N51:O51" si="26">SUM(N52,N194)</f>
        <v>0</v>
      </c>
      <c r="O51" s="95">
        <f t="shared" si="26"/>
        <v>0</v>
      </c>
      <c r="P51" s="312"/>
    </row>
    <row r="52" spans="1:16" s="21" customFormat="1" ht="24" x14ac:dyDescent="0.25">
      <c r="A52" s="96"/>
      <c r="B52" s="16" t="s">
        <v>46</v>
      </c>
      <c r="C52" s="97">
        <f t="shared" si="4"/>
        <v>1311047</v>
      </c>
      <c r="D52" s="210">
        <f>SUM(D53,D75,D173,D187)</f>
        <v>507212</v>
      </c>
      <c r="E52" s="501">
        <f t="shared" ref="E52:F52" si="27">SUM(E53,E75,E173,E187)</f>
        <v>0</v>
      </c>
      <c r="F52" s="502">
        <f t="shared" si="27"/>
        <v>507212</v>
      </c>
      <c r="G52" s="210">
        <f>SUM(G53,G75,G173,G187)</f>
        <v>771367</v>
      </c>
      <c r="H52" s="243">
        <f t="shared" ref="H52:I52" si="28">SUM(H53,H75,H173,H187)</f>
        <v>3745</v>
      </c>
      <c r="I52" s="99">
        <f t="shared" si="28"/>
        <v>775112</v>
      </c>
      <c r="J52" s="243">
        <f>SUM(J53,J75,J173,J187)</f>
        <v>28723</v>
      </c>
      <c r="K52" s="98">
        <f t="shared" ref="K52:L52" si="29">SUM(K53,K75,K173,K187)</f>
        <v>0</v>
      </c>
      <c r="L52" s="99">
        <f t="shared" si="29"/>
        <v>28723</v>
      </c>
      <c r="M52" s="97">
        <f>SUM(M53,M75,M173,M187)</f>
        <v>0</v>
      </c>
      <c r="N52" s="98">
        <f t="shared" ref="N52:O52" si="30">SUM(N53,N75,N173,N187)</f>
        <v>0</v>
      </c>
      <c r="O52" s="99">
        <f t="shared" si="30"/>
        <v>0</v>
      </c>
      <c r="P52" s="313"/>
    </row>
    <row r="53" spans="1:16" s="21" customFormat="1" x14ac:dyDescent="0.25">
      <c r="A53" s="100">
        <v>1000</v>
      </c>
      <c r="B53" s="100" t="s">
        <v>47</v>
      </c>
      <c r="C53" s="101">
        <f t="shared" si="4"/>
        <v>1187422</v>
      </c>
      <c r="D53" s="211">
        <f>SUM(D54,D67)</f>
        <v>420565</v>
      </c>
      <c r="E53" s="503">
        <f t="shared" ref="E53:F53" si="31">SUM(E54,E67)</f>
        <v>0</v>
      </c>
      <c r="F53" s="504">
        <f t="shared" si="31"/>
        <v>420565</v>
      </c>
      <c r="G53" s="211">
        <f>SUM(G54,G67)</f>
        <v>766857</v>
      </c>
      <c r="H53" s="244">
        <f t="shared" ref="H53:I53" si="32">SUM(H54,H67)</f>
        <v>0</v>
      </c>
      <c r="I53" s="103">
        <f t="shared" si="32"/>
        <v>766857</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910157</v>
      </c>
      <c r="D54" s="212">
        <f>SUM(D55,D58,D66)</f>
        <v>294772</v>
      </c>
      <c r="E54" s="505">
        <f t="shared" ref="E54:F54" si="35">SUM(E55,E58,E66)</f>
        <v>0</v>
      </c>
      <c r="F54" s="472">
        <f t="shared" si="35"/>
        <v>294772</v>
      </c>
      <c r="G54" s="212">
        <f>SUM(G55,G58,G66)</f>
        <v>615385</v>
      </c>
      <c r="H54" s="105">
        <f t="shared" ref="H54:I54" si="36">SUM(H55,H58,H66)</f>
        <v>0</v>
      </c>
      <c r="I54" s="116">
        <f t="shared" si="36"/>
        <v>615385</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835419</v>
      </c>
      <c r="D55" s="131">
        <f>SUM(D56:D57)</f>
        <v>247471</v>
      </c>
      <c r="E55" s="506">
        <f t="shared" ref="E55:F55" si="39">SUM(E56:E57)</f>
        <v>0</v>
      </c>
      <c r="F55" s="507">
        <f t="shared" si="39"/>
        <v>247471</v>
      </c>
      <c r="G55" s="131">
        <f>SUM(G56:G57)</f>
        <v>587948</v>
      </c>
      <c r="H55" s="190">
        <f t="shared" ref="H55:I55" si="40">SUM(H56:H57)</f>
        <v>0</v>
      </c>
      <c r="I55" s="108">
        <f t="shared" si="40"/>
        <v>587948</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x14ac:dyDescent="0.25">
      <c r="A57" s="38">
        <v>1119</v>
      </c>
      <c r="B57" s="57" t="s">
        <v>51</v>
      </c>
      <c r="C57" s="58">
        <f t="shared" si="4"/>
        <v>835419</v>
      </c>
      <c r="D57" s="214">
        <v>247471</v>
      </c>
      <c r="E57" s="510"/>
      <c r="F57" s="468">
        <f t="shared" si="43"/>
        <v>247471</v>
      </c>
      <c r="G57" s="214">
        <v>587948</v>
      </c>
      <c r="H57" s="246">
        <v>0</v>
      </c>
      <c r="I57" s="113">
        <f t="shared" si="44"/>
        <v>587948</v>
      </c>
      <c r="J57" s="246"/>
      <c r="K57" s="60"/>
      <c r="L57" s="113">
        <f t="shared" si="45"/>
        <v>0</v>
      </c>
      <c r="M57" s="292"/>
      <c r="N57" s="60"/>
      <c r="O57" s="113">
        <f>M57+N57</f>
        <v>0</v>
      </c>
      <c r="P57" s="388"/>
    </row>
    <row r="58" spans="1:16" x14ac:dyDescent="0.25">
      <c r="A58" s="111">
        <v>1140</v>
      </c>
      <c r="B58" s="57" t="s">
        <v>295</v>
      </c>
      <c r="C58" s="58">
        <f t="shared" si="4"/>
        <v>72345</v>
      </c>
      <c r="D58" s="215">
        <f>SUM(D59:D65)</f>
        <v>44908</v>
      </c>
      <c r="E58" s="511">
        <f t="shared" ref="E58:F58" si="46">SUM(E59:E65)</f>
        <v>0</v>
      </c>
      <c r="F58" s="468">
        <f t="shared" si="46"/>
        <v>44908</v>
      </c>
      <c r="G58" s="215">
        <f>SUM(G59:G65)</f>
        <v>27437</v>
      </c>
      <c r="H58" s="120">
        <f t="shared" ref="H58:I58" si="47">SUM(H59:H65)</f>
        <v>0</v>
      </c>
      <c r="I58" s="113">
        <f t="shared" si="47"/>
        <v>27437</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3991</v>
      </c>
      <c r="D63" s="214">
        <v>3991</v>
      </c>
      <c r="E63" s="510"/>
      <c r="F63" s="468">
        <f t="shared" si="50"/>
        <v>3991</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33830</v>
      </c>
      <c r="D64" s="214">
        <v>33830</v>
      </c>
      <c r="E64" s="510">
        <v>0</v>
      </c>
      <c r="F64" s="468">
        <f t="shared" si="50"/>
        <v>33830</v>
      </c>
      <c r="G64" s="214"/>
      <c r="H64" s="246"/>
      <c r="I64" s="113">
        <f t="shared" si="51"/>
        <v>0</v>
      </c>
      <c r="J64" s="246"/>
      <c r="K64" s="60"/>
      <c r="L64" s="113">
        <f t="shared" si="52"/>
        <v>0</v>
      </c>
      <c r="M64" s="292"/>
      <c r="N64" s="60"/>
      <c r="O64" s="113">
        <f t="shared" si="53"/>
        <v>0</v>
      </c>
      <c r="P64" s="335"/>
    </row>
    <row r="65" spans="1:16" ht="36" x14ac:dyDescent="0.25">
      <c r="A65" s="38">
        <v>1149</v>
      </c>
      <c r="B65" s="57" t="s">
        <v>58</v>
      </c>
      <c r="C65" s="58">
        <f>F65+I65+L65+O65</f>
        <v>29278</v>
      </c>
      <c r="D65" s="214">
        <v>1841</v>
      </c>
      <c r="E65" s="510"/>
      <c r="F65" s="468">
        <f t="shared" si="50"/>
        <v>1841</v>
      </c>
      <c r="G65" s="214">
        <v>27437</v>
      </c>
      <c r="H65" s="246">
        <v>0</v>
      </c>
      <c r="I65" s="113">
        <f t="shared" si="51"/>
        <v>27437</v>
      </c>
      <c r="J65" s="246"/>
      <c r="K65" s="60"/>
      <c r="L65" s="113">
        <f t="shared" si="52"/>
        <v>0</v>
      </c>
      <c r="M65" s="292"/>
      <c r="N65" s="60"/>
      <c r="O65" s="113">
        <f t="shared" si="53"/>
        <v>0</v>
      </c>
      <c r="P65" s="548"/>
    </row>
    <row r="66" spans="1:16" ht="36" x14ac:dyDescent="0.25">
      <c r="A66" s="106">
        <v>1150</v>
      </c>
      <c r="B66" s="77" t="s">
        <v>59</v>
      </c>
      <c r="C66" s="83">
        <f>F66+I66+L66+O66</f>
        <v>2393</v>
      </c>
      <c r="D66" s="216">
        <v>2393</v>
      </c>
      <c r="E66" s="513"/>
      <c r="F66" s="507">
        <f t="shared" si="50"/>
        <v>2393</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277265</v>
      </c>
      <c r="D67" s="212">
        <f>SUM(D68:D69)</f>
        <v>125793</v>
      </c>
      <c r="E67" s="505">
        <f t="shared" ref="E67:F67" si="54">SUM(E68:E69)</f>
        <v>0</v>
      </c>
      <c r="F67" s="472">
        <f t="shared" si="54"/>
        <v>125793</v>
      </c>
      <c r="G67" s="212">
        <f>SUM(G68:G69)</f>
        <v>151472</v>
      </c>
      <c r="H67" s="105">
        <f t="shared" ref="H67:I67" si="55">SUM(H68:H69)</f>
        <v>0</v>
      </c>
      <c r="I67" s="116">
        <f t="shared" si="55"/>
        <v>151472</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532">
        <v>1210</v>
      </c>
      <c r="B68" s="52" t="s">
        <v>60</v>
      </c>
      <c r="C68" s="53">
        <f t="shared" si="4"/>
        <v>226855</v>
      </c>
      <c r="D68" s="213">
        <v>77983</v>
      </c>
      <c r="E68" s="508">
        <v>0</v>
      </c>
      <c r="F68" s="509">
        <f>D68+E68</f>
        <v>77983</v>
      </c>
      <c r="G68" s="213">
        <v>148872</v>
      </c>
      <c r="H68" s="245">
        <v>0</v>
      </c>
      <c r="I68" s="119">
        <f>G68+H68</f>
        <v>148872</v>
      </c>
      <c r="J68" s="245"/>
      <c r="K68" s="55"/>
      <c r="L68" s="119">
        <f>J68+K68</f>
        <v>0</v>
      </c>
      <c r="M68" s="291"/>
      <c r="N68" s="55"/>
      <c r="O68" s="119">
        <f>M68+N68</f>
        <v>0</v>
      </c>
      <c r="P68" s="353"/>
    </row>
    <row r="69" spans="1:16" ht="24" x14ac:dyDescent="0.25">
      <c r="A69" s="111">
        <v>1220</v>
      </c>
      <c r="B69" s="57" t="s">
        <v>61</v>
      </c>
      <c r="C69" s="58">
        <f t="shared" si="4"/>
        <v>50410</v>
      </c>
      <c r="D69" s="215">
        <f>SUM(D70:D74)</f>
        <v>47810</v>
      </c>
      <c r="E69" s="511">
        <f t="shared" ref="E69:F69" si="58">SUM(E70:E74)</f>
        <v>0</v>
      </c>
      <c r="F69" s="468">
        <f t="shared" si="58"/>
        <v>47810</v>
      </c>
      <c r="G69" s="215">
        <f>SUM(G70:G74)</f>
        <v>2600</v>
      </c>
      <c r="H69" s="120">
        <f t="shared" ref="H69:I69" si="59">SUM(H70:H74)</f>
        <v>0</v>
      </c>
      <c r="I69" s="113">
        <f t="shared" si="59"/>
        <v>2600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35050</v>
      </c>
      <c r="D70" s="214">
        <v>32450</v>
      </c>
      <c r="E70" s="510"/>
      <c r="F70" s="468">
        <f t="shared" ref="F70:F74" si="62">D70+E70</f>
        <v>32450</v>
      </c>
      <c r="G70" s="214">
        <v>2600</v>
      </c>
      <c r="H70" s="246">
        <v>0</v>
      </c>
      <c r="I70" s="113">
        <f t="shared" ref="I70:I74" si="63">G70+H70</f>
        <v>2600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14300</v>
      </c>
      <c r="D73" s="214">
        <v>14300</v>
      </c>
      <c r="E73" s="510"/>
      <c r="F73" s="468">
        <f t="shared" si="62"/>
        <v>14300</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1060</v>
      </c>
      <c r="D74" s="214">
        <v>1060</v>
      </c>
      <c r="E74" s="510"/>
      <c r="F74" s="468">
        <f t="shared" si="62"/>
        <v>1060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123625</v>
      </c>
      <c r="D75" s="211">
        <f>SUM(D76,D83,D130,D164,D165,D172)</f>
        <v>86647</v>
      </c>
      <c r="E75" s="503">
        <f t="shared" ref="E75:F75" si="66">SUM(E76,E83,E130,E164,E165,E172)</f>
        <v>0</v>
      </c>
      <c r="F75" s="504">
        <f t="shared" si="66"/>
        <v>86647</v>
      </c>
      <c r="G75" s="211">
        <f>SUM(G76,G83,G130,G164,G165,G172)</f>
        <v>4510</v>
      </c>
      <c r="H75" s="244">
        <f t="shared" ref="H75:I75" si="67">SUM(H76,H83,H130,H164,H165,H172)</f>
        <v>3745</v>
      </c>
      <c r="I75" s="103">
        <f t="shared" si="67"/>
        <v>8255</v>
      </c>
      <c r="J75" s="244">
        <f>SUM(J76,J83,J130,J164,J165,J172)</f>
        <v>28723</v>
      </c>
      <c r="K75" s="102">
        <f t="shared" ref="K75:L75" si="68">SUM(K76,K83,K130,K164,K165,K172)</f>
        <v>0</v>
      </c>
      <c r="L75" s="103">
        <f t="shared" si="68"/>
        <v>28723</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532">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88150</v>
      </c>
      <c r="D83" s="212">
        <f>SUM(D84,D89,D95,D103,D112,D116,D122,D128)</f>
        <v>56410</v>
      </c>
      <c r="E83" s="505">
        <f t="shared" ref="E83:F83" si="90">SUM(E84,E89,E95,E103,E112,E116,E122,E128)</f>
        <v>0</v>
      </c>
      <c r="F83" s="472">
        <f t="shared" si="90"/>
        <v>56410</v>
      </c>
      <c r="G83" s="212">
        <f>SUM(G84,G89,G95,G103,G112,G116,G122,G128)</f>
        <v>0</v>
      </c>
      <c r="H83" s="105">
        <f t="shared" ref="H83:I83" si="91">SUM(H84,H89,H95,H103,H112,H116,H122,H128)</f>
        <v>3745</v>
      </c>
      <c r="I83" s="116">
        <f t="shared" si="91"/>
        <v>3745</v>
      </c>
      <c r="J83" s="105">
        <f>SUM(J84,J89,J95,J103,J112,J116,J122,J128)</f>
        <v>27995</v>
      </c>
      <c r="K83" s="50">
        <f t="shared" ref="K83:L83" si="92">SUM(K84,K89,K95,K103,K112,K116,K122,K128)</f>
        <v>0</v>
      </c>
      <c r="L83" s="116">
        <f t="shared" si="92"/>
        <v>27995</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1569</v>
      </c>
      <c r="D84" s="131">
        <f>SUM(D85:D88)</f>
        <v>1569</v>
      </c>
      <c r="E84" s="506">
        <f t="shared" ref="E84:F84" si="94">SUM(E85:E88)</f>
        <v>0</v>
      </c>
      <c r="F84" s="507">
        <f t="shared" si="94"/>
        <v>1569</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1271</v>
      </c>
      <c r="D86" s="214">
        <v>1271</v>
      </c>
      <c r="E86" s="510"/>
      <c r="F86" s="468">
        <f t="shared" si="99"/>
        <v>1271</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260</v>
      </c>
      <c r="D87" s="214">
        <v>260</v>
      </c>
      <c r="E87" s="510"/>
      <c r="F87" s="468">
        <f t="shared" si="99"/>
        <v>260</v>
      </c>
      <c r="G87" s="214"/>
      <c r="H87" s="246"/>
      <c r="I87" s="113">
        <f t="shared" si="100"/>
        <v>0</v>
      </c>
      <c r="J87" s="246"/>
      <c r="K87" s="60"/>
      <c r="L87" s="113">
        <f t="shared" si="101"/>
        <v>0</v>
      </c>
      <c r="M87" s="292"/>
      <c r="N87" s="60"/>
      <c r="O87" s="113">
        <f t="shared" si="102"/>
        <v>0</v>
      </c>
      <c r="P87" s="110"/>
    </row>
    <row r="88" spans="1:16" x14ac:dyDescent="0.25">
      <c r="A88" s="38">
        <v>2219</v>
      </c>
      <c r="B88" s="57" t="s">
        <v>76</v>
      </c>
      <c r="C88" s="58">
        <f t="shared" si="98"/>
        <v>38</v>
      </c>
      <c r="D88" s="214">
        <v>38</v>
      </c>
      <c r="E88" s="510"/>
      <c r="F88" s="468">
        <f t="shared" si="99"/>
        <v>38</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66403</v>
      </c>
      <c r="D89" s="215">
        <f>SUM(D90:D94)</f>
        <v>38868</v>
      </c>
      <c r="E89" s="511">
        <f t="shared" ref="E89:F89" si="103">SUM(E90:E94)</f>
        <v>0</v>
      </c>
      <c r="F89" s="468">
        <f t="shared" si="103"/>
        <v>38868</v>
      </c>
      <c r="G89" s="215">
        <f>SUM(G90:G94)</f>
        <v>0</v>
      </c>
      <c r="H89" s="120">
        <f t="shared" ref="H89:I89" si="104">SUM(H90:H94)</f>
        <v>0</v>
      </c>
      <c r="I89" s="113">
        <f t="shared" si="104"/>
        <v>0</v>
      </c>
      <c r="J89" s="120">
        <f>SUM(J90:J94)</f>
        <v>27535</v>
      </c>
      <c r="K89" s="112">
        <f t="shared" ref="K89:L89" si="105">SUM(K90:K94)</f>
        <v>0</v>
      </c>
      <c r="L89" s="113">
        <f t="shared" si="105"/>
        <v>27535</v>
      </c>
      <c r="M89" s="58">
        <f>SUM(M90:M94)</f>
        <v>0</v>
      </c>
      <c r="N89" s="112">
        <f t="shared" ref="N89:O89" si="106">SUM(N90:N94)</f>
        <v>0</v>
      </c>
      <c r="O89" s="113">
        <f t="shared" si="106"/>
        <v>0</v>
      </c>
      <c r="P89" s="110"/>
    </row>
    <row r="90" spans="1:16" ht="24" x14ac:dyDescent="0.25">
      <c r="A90" s="38">
        <v>2221</v>
      </c>
      <c r="B90" s="57" t="s">
        <v>289</v>
      </c>
      <c r="C90" s="58">
        <f t="shared" si="98"/>
        <v>37795</v>
      </c>
      <c r="D90" s="214">
        <v>26299</v>
      </c>
      <c r="E90" s="510"/>
      <c r="F90" s="468">
        <f t="shared" ref="F90:F94" si="107">D90+E90</f>
        <v>26299</v>
      </c>
      <c r="G90" s="214"/>
      <c r="H90" s="246"/>
      <c r="I90" s="113">
        <f t="shared" ref="I90:I94" si="108">G90+H90</f>
        <v>0</v>
      </c>
      <c r="J90" s="246">
        <v>11496</v>
      </c>
      <c r="K90" s="60"/>
      <c r="L90" s="113">
        <f t="shared" ref="L90:L94" si="109">J90+K90</f>
        <v>11496</v>
      </c>
      <c r="M90" s="292"/>
      <c r="N90" s="60"/>
      <c r="O90" s="113">
        <f t="shared" ref="O90:O94" si="110">M90+N90</f>
        <v>0</v>
      </c>
      <c r="P90" s="335"/>
    </row>
    <row r="91" spans="1:16" x14ac:dyDescent="0.25">
      <c r="A91" s="38">
        <v>2222</v>
      </c>
      <c r="B91" s="57" t="s">
        <v>78</v>
      </c>
      <c r="C91" s="58">
        <f t="shared" si="98"/>
        <v>6897</v>
      </c>
      <c r="D91" s="214">
        <v>2169</v>
      </c>
      <c r="E91" s="510"/>
      <c r="F91" s="468">
        <f t="shared" si="107"/>
        <v>2169</v>
      </c>
      <c r="G91" s="214"/>
      <c r="H91" s="246"/>
      <c r="I91" s="113">
        <f t="shared" si="108"/>
        <v>0</v>
      </c>
      <c r="J91" s="246">
        <v>4728</v>
      </c>
      <c r="K91" s="60"/>
      <c r="L91" s="113">
        <f t="shared" si="109"/>
        <v>4728</v>
      </c>
      <c r="M91" s="292"/>
      <c r="N91" s="60"/>
      <c r="O91" s="113">
        <f t="shared" si="110"/>
        <v>0</v>
      </c>
      <c r="P91" s="110"/>
    </row>
    <row r="92" spans="1:16" x14ac:dyDescent="0.25">
      <c r="A92" s="38">
        <v>2223</v>
      </c>
      <c r="B92" s="57" t="s">
        <v>79</v>
      </c>
      <c r="C92" s="58">
        <f t="shared" si="98"/>
        <v>20916</v>
      </c>
      <c r="D92" s="214">
        <v>9605</v>
      </c>
      <c r="E92" s="510"/>
      <c r="F92" s="468">
        <f t="shared" si="107"/>
        <v>9605</v>
      </c>
      <c r="G92" s="214"/>
      <c r="H92" s="246"/>
      <c r="I92" s="113">
        <f t="shared" si="108"/>
        <v>0</v>
      </c>
      <c r="J92" s="246">
        <v>11311</v>
      </c>
      <c r="K92" s="60"/>
      <c r="L92" s="113">
        <f t="shared" si="109"/>
        <v>11311</v>
      </c>
      <c r="M92" s="292"/>
      <c r="N92" s="60"/>
      <c r="O92" s="113">
        <f t="shared" si="110"/>
        <v>0</v>
      </c>
      <c r="P92" s="110"/>
    </row>
    <row r="93" spans="1:16" ht="48" x14ac:dyDescent="0.25">
      <c r="A93" s="38">
        <v>2224</v>
      </c>
      <c r="B93" s="57" t="s">
        <v>299</v>
      </c>
      <c r="C93" s="58">
        <f t="shared" si="98"/>
        <v>795</v>
      </c>
      <c r="D93" s="214">
        <v>795</v>
      </c>
      <c r="E93" s="510"/>
      <c r="F93" s="468">
        <f t="shared" si="107"/>
        <v>795</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1437</v>
      </c>
      <c r="D95" s="215">
        <f>SUM(D96:D102)</f>
        <v>1437</v>
      </c>
      <c r="E95" s="511">
        <f t="shared" ref="E95:F95" si="111">SUM(E96:E102)</f>
        <v>0</v>
      </c>
      <c r="F95" s="468">
        <f t="shared" si="111"/>
        <v>1437</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1437</v>
      </c>
      <c r="D102" s="214">
        <v>1437</v>
      </c>
      <c r="E102" s="510"/>
      <c r="F102" s="468">
        <f t="shared" si="115"/>
        <v>1437</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8701</v>
      </c>
      <c r="D103" s="215">
        <f>SUM(D104:D111)</f>
        <v>8701</v>
      </c>
      <c r="E103" s="511">
        <f t="shared" ref="E103:F103" si="119">SUM(E104:E111)</f>
        <v>0</v>
      </c>
      <c r="F103" s="468">
        <f t="shared" si="119"/>
        <v>8701</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963</v>
      </c>
      <c r="D106" s="214">
        <v>963</v>
      </c>
      <c r="E106" s="510"/>
      <c r="F106" s="468">
        <f t="shared" si="123"/>
        <v>963</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7254</v>
      </c>
      <c r="D107" s="214">
        <v>7254</v>
      </c>
      <c r="E107" s="510"/>
      <c r="F107" s="468">
        <f t="shared" si="123"/>
        <v>7254</v>
      </c>
      <c r="G107" s="214"/>
      <c r="H107" s="246"/>
      <c r="I107" s="113">
        <f t="shared" si="124"/>
        <v>0</v>
      </c>
      <c r="J107" s="246"/>
      <c r="K107" s="60"/>
      <c r="L107" s="113">
        <f t="shared" si="125"/>
        <v>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x14ac:dyDescent="0.25">
      <c r="A111" s="38">
        <v>2249</v>
      </c>
      <c r="B111" s="57" t="s">
        <v>96</v>
      </c>
      <c r="C111" s="58">
        <f t="shared" si="98"/>
        <v>484</v>
      </c>
      <c r="D111" s="214">
        <v>484</v>
      </c>
      <c r="E111" s="510"/>
      <c r="F111" s="468">
        <f t="shared" si="123"/>
        <v>484</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499</v>
      </c>
      <c r="D112" s="215">
        <f>SUM(D113:D115)</f>
        <v>499</v>
      </c>
      <c r="E112" s="511">
        <f t="shared" ref="E112:F112" si="127">SUM(E113:E115)</f>
        <v>0</v>
      </c>
      <c r="F112" s="468">
        <f t="shared" si="127"/>
        <v>499</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414</v>
      </c>
      <c r="D115" s="214">
        <v>414</v>
      </c>
      <c r="E115" s="510"/>
      <c r="F115" s="468">
        <f t="shared" si="131"/>
        <v>414</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4868</v>
      </c>
      <c r="D116" s="215">
        <f>SUM(D117:D121)</f>
        <v>4408</v>
      </c>
      <c r="E116" s="511">
        <f t="shared" ref="E116:F116" si="135">SUM(E117:E121)</f>
        <v>0</v>
      </c>
      <c r="F116" s="468">
        <f t="shared" si="135"/>
        <v>4408</v>
      </c>
      <c r="G116" s="215">
        <f>SUM(G117:G121)</f>
        <v>0</v>
      </c>
      <c r="H116" s="120">
        <f t="shared" ref="H116:I116" si="136">SUM(H117:H121)</f>
        <v>0</v>
      </c>
      <c r="I116" s="113">
        <f t="shared" si="136"/>
        <v>0</v>
      </c>
      <c r="J116" s="120">
        <f>SUM(J117:J121)</f>
        <v>460</v>
      </c>
      <c r="K116" s="112">
        <f t="shared" ref="K116:L116" si="137">SUM(K117:K121)</f>
        <v>0</v>
      </c>
      <c r="L116" s="113">
        <f t="shared" si="137"/>
        <v>460</v>
      </c>
      <c r="M116" s="58">
        <f>SUM(M117:M121)</f>
        <v>0</v>
      </c>
      <c r="N116" s="112">
        <f t="shared" ref="N116:O116" si="138">SUM(N117:N121)</f>
        <v>0</v>
      </c>
      <c r="O116" s="113">
        <f t="shared" si="138"/>
        <v>0</v>
      </c>
      <c r="P116" s="110"/>
    </row>
    <row r="117" spans="1:16" x14ac:dyDescent="0.25">
      <c r="A117" s="38">
        <v>2261</v>
      </c>
      <c r="B117" s="57" t="s">
        <v>102</v>
      </c>
      <c r="C117" s="58">
        <f t="shared" si="98"/>
        <v>4356</v>
      </c>
      <c r="D117" s="214">
        <v>4356</v>
      </c>
      <c r="E117" s="510"/>
      <c r="F117" s="468">
        <f t="shared" ref="F117:F121" si="139">D117+E117</f>
        <v>4356</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38">
        <v>2262</v>
      </c>
      <c r="B118" s="57" t="s">
        <v>103</v>
      </c>
      <c r="C118" s="58">
        <f t="shared" si="98"/>
        <v>460</v>
      </c>
      <c r="D118" s="214"/>
      <c r="E118" s="510"/>
      <c r="F118" s="468">
        <f t="shared" si="139"/>
        <v>0</v>
      </c>
      <c r="G118" s="214"/>
      <c r="H118" s="246"/>
      <c r="I118" s="113">
        <f t="shared" si="140"/>
        <v>0</v>
      </c>
      <c r="J118" s="246">
        <v>460</v>
      </c>
      <c r="K118" s="60"/>
      <c r="L118" s="113">
        <f t="shared" si="141"/>
        <v>460</v>
      </c>
      <c r="M118" s="292"/>
      <c r="N118" s="60"/>
      <c r="O118" s="113">
        <f t="shared" si="142"/>
        <v>0</v>
      </c>
      <c r="P118" s="110"/>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52</v>
      </c>
      <c r="D121" s="214">
        <v>52</v>
      </c>
      <c r="E121" s="510"/>
      <c r="F121" s="468">
        <f t="shared" si="139"/>
        <v>52</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4673</v>
      </c>
      <c r="D122" s="215">
        <f>SUM(D123:D127)</f>
        <v>928</v>
      </c>
      <c r="E122" s="511">
        <f t="shared" ref="E122:F122" si="143">SUM(E123:E127)</f>
        <v>0</v>
      </c>
      <c r="F122" s="468">
        <f t="shared" si="143"/>
        <v>928</v>
      </c>
      <c r="G122" s="215">
        <f>SUM(G123:G127)</f>
        <v>0</v>
      </c>
      <c r="H122" s="120">
        <f t="shared" ref="H122:I122" si="144">SUM(H123:H127)</f>
        <v>3745</v>
      </c>
      <c r="I122" s="113">
        <f t="shared" si="144"/>
        <v>3745</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36" x14ac:dyDescent="0.25">
      <c r="A125" s="38">
        <v>2275</v>
      </c>
      <c r="B125" s="57" t="s">
        <v>109</v>
      </c>
      <c r="C125" s="58">
        <f t="shared" si="98"/>
        <v>3745</v>
      </c>
      <c r="D125" s="214"/>
      <c r="E125" s="510"/>
      <c r="F125" s="468">
        <f t="shared" si="147"/>
        <v>0</v>
      </c>
      <c r="G125" s="214"/>
      <c r="H125" s="246">
        <v>3745</v>
      </c>
      <c r="I125" s="113">
        <f t="shared" si="148"/>
        <v>3745</v>
      </c>
      <c r="J125" s="246"/>
      <c r="K125" s="60"/>
      <c r="L125" s="113">
        <f t="shared" si="149"/>
        <v>0</v>
      </c>
      <c r="M125" s="292"/>
      <c r="N125" s="60"/>
      <c r="O125" s="113">
        <f t="shared" si="150"/>
        <v>0</v>
      </c>
      <c r="P125" s="335" t="s">
        <v>444</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928</v>
      </c>
      <c r="D127" s="214">
        <v>928</v>
      </c>
      <c r="E127" s="510"/>
      <c r="F127" s="468">
        <f t="shared" si="147"/>
        <v>928</v>
      </c>
      <c r="G127" s="214"/>
      <c r="H127" s="246"/>
      <c r="I127" s="113">
        <f t="shared" si="148"/>
        <v>0</v>
      </c>
      <c r="J127" s="246"/>
      <c r="K127" s="60"/>
      <c r="L127" s="113">
        <f t="shared" si="149"/>
        <v>0</v>
      </c>
      <c r="M127" s="292"/>
      <c r="N127" s="60"/>
      <c r="O127" s="113">
        <f t="shared" si="150"/>
        <v>0</v>
      </c>
      <c r="P127" s="110"/>
    </row>
    <row r="128" spans="1:16" ht="24" hidden="1" x14ac:dyDescent="0.25">
      <c r="A128" s="532">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35382</v>
      </c>
      <c r="D130" s="212">
        <f>SUM(D131,D136,D140,D141,D144,D151,D159,D160,D163)</f>
        <v>30144</v>
      </c>
      <c r="E130" s="505">
        <f t="shared" ref="E130:F130" si="152">SUM(E131,E136,E140,E141,E144,E151,E159,E160,E163)</f>
        <v>0</v>
      </c>
      <c r="F130" s="472">
        <f t="shared" si="152"/>
        <v>30144</v>
      </c>
      <c r="G130" s="212">
        <f>SUM(G131,G136,G140,G141,G144,G151,G159,G160,G163)</f>
        <v>4510</v>
      </c>
      <c r="H130" s="105">
        <f t="shared" ref="H130:I130" si="153">SUM(H131,H136,H140,H141,H144,H151,H159,H160,H163)</f>
        <v>0</v>
      </c>
      <c r="I130" s="116">
        <f t="shared" si="153"/>
        <v>4510</v>
      </c>
      <c r="J130" s="105">
        <f>SUM(J131,J136,J140,J141,J144,J151,J159,J160,J163)</f>
        <v>728</v>
      </c>
      <c r="K130" s="50">
        <f t="shared" ref="K130:L130" si="154">SUM(K131,K136,K140,K141,K144,K151,K159,K160,K163)</f>
        <v>0</v>
      </c>
      <c r="L130" s="116">
        <f t="shared" si="154"/>
        <v>728</v>
      </c>
      <c r="M130" s="47">
        <f>SUM(M131,M136,M140,M141,M144,M151,M159,M160,M163)</f>
        <v>0</v>
      </c>
      <c r="N130" s="50">
        <f t="shared" ref="N130:O130" si="155">SUM(N131,N136,N140,N141,N144,N151,N159,N160,N163)</f>
        <v>0</v>
      </c>
      <c r="O130" s="116">
        <f t="shared" si="155"/>
        <v>0</v>
      </c>
      <c r="P130" s="122"/>
    </row>
    <row r="131" spans="1:16" ht="24" x14ac:dyDescent="0.25">
      <c r="A131" s="532">
        <v>2310</v>
      </c>
      <c r="B131" s="52" t="s">
        <v>114</v>
      </c>
      <c r="C131" s="53">
        <f t="shared" si="98"/>
        <v>12246</v>
      </c>
      <c r="D131" s="217">
        <f t="shared" ref="D131:O131" si="156">SUM(D132:D135)</f>
        <v>12246</v>
      </c>
      <c r="E131" s="514">
        <f t="shared" si="156"/>
        <v>0</v>
      </c>
      <c r="F131" s="509">
        <f t="shared" si="156"/>
        <v>12246</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1670</v>
      </c>
      <c r="D132" s="214">
        <v>1670</v>
      </c>
      <c r="E132" s="510"/>
      <c r="F132" s="468">
        <f t="shared" ref="F132:F135" si="157">D132+E132</f>
        <v>1670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10514</v>
      </c>
      <c r="D133" s="214">
        <v>10514</v>
      </c>
      <c r="E133" s="510"/>
      <c r="F133" s="468">
        <f t="shared" si="157"/>
        <v>10514</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62</v>
      </c>
      <c r="D135" s="214">
        <v>62</v>
      </c>
      <c r="E135" s="510"/>
      <c r="F135" s="468">
        <f t="shared" si="157"/>
        <v>62</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392</v>
      </c>
      <c r="D136" s="215">
        <f>SUM(D137:D139)</f>
        <v>234</v>
      </c>
      <c r="E136" s="511">
        <f t="shared" ref="E136:F136" si="161">SUM(E137:E139)</f>
        <v>0</v>
      </c>
      <c r="F136" s="468">
        <f t="shared" si="161"/>
        <v>234</v>
      </c>
      <c r="G136" s="215">
        <f>SUM(G137:G139)</f>
        <v>0</v>
      </c>
      <c r="H136" s="120">
        <f t="shared" ref="H136:I136" si="162">SUM(H137:H139)</f>
        <v>0</v>
      </c>
      <c r="I136" s="113">
        <f t="shared" si="162"/>
        <v>0</v>
      </c>
      <c r="J136" s="120">
        <f>SUM(J137:J139)</f>
        <v>158</v>
      </c>
      <c r="K136" s="112">
        <f t="shared" ref="K136:L136" si="163">SUM(K137:K139)</f>
        <v>0</v>
      </c>
      <c r="L136" s="113">
        <f t="shared" si="163"/>
        <v>158</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392</v>
      </c>
      <c r="D138" s="214">
        <v>234</v>
      </c>
      <c r="E138" s="510"/>
      <c r="F138" s="468">
        <f t="shared" si="165"/>
        <v>234</v>
      </c>
      <c r="G138" s="214"/>
      <c r="H138" s="246"/>
      <c r="I138" s="113">
        <f t="shared" si="166"/>
        <v>0</v>
      </c>
      <c r="J138" s="246">
        <v>158</v>
      </c>
      <c r="K138" s="60"/>
      <c r="L138" s="113">
        <f t="shared" si="167"/>
        <v>158</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220</v>
      </c>
      <c r="D141" s="215">
        <f>SUM(D142:D143)</f>
        <v>220</v>
      </c>
      <c r="E141" s="511">
        <f t="shared" ref="E141:F141" si="169">SUM(E142:E143)</f>
        <v>0</v>
      </c>
      <c r="F141" s="468">
        <f t="shared" si="169"/>
        <v>220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220</v>
      </c>
      <c r="D142" s="214">
        <v>220</v>
      </c>
      <c r="E142" s="510"/>
      <c r="F142" s="468">
        <f t="shared" ref="F142:F143" si="173">D142+E142</f>
        <v>220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5931</v>
      </c>
      <c r="D144" s="131">
        <f>SUM(D145:D150)</f>
        <v>5361</v>
      </c>
      <c r="E144" s="506">
        <f t="shared" ref="E144:F144" si="177">SUM(E145:E150)</f>
        <v>0</v>
      </c>
      <c r="F144" s="507">
        <f t="shared" si="177"/>
        <v>5361</v>
      </c>
      <c r="G144" s="131">
        <f>SUM(G145:G150)</f>
        <v>0</v>
      </c>
      <c r="H144" s="190">
        <f t="shared" ref="H144:I144" si="178">SUM(H145:H150)</f>
        <v>0</v>
      </c>
      <c r="I144" s="108">
        <f t="shared" si="178"/>
        <v>0</v>
      </c>
      <c r="J144" s="190">
        <f>SUM(J145:J150)</f>
        <v>570</v>
      </c>
      <c r="K144" s="107">
        <f t="shared" ref="K144:L144" si="179">SUM(K145:K150)</f>
        <v>0</v>
      </c>
      <c r="L144" s="108">
        <f t="shared" si="179"/>
        <v>570</v>
      </c>
      <c r="M144" s="83">
        <f>SUM(M145:M150)</f>
        <v>0</v>
      </c>
      <c r="N144" s="107">
        <f t="shared" ref="N144:O144" si="180">SUM(N145:N150)</f>
        <v>0</v>
      </c>
      <c r="O144" s="108">
        <f t="shared" si="180"/>
        <v>0</v>
      </c>
      <c r="P144" s="115"/>
    </row>
    <row r="145" spans="1:16" x14ac:dyDescent="0.25">
      <c r="A145" s="33">
        <v>2351</v>
      </c>
      <c r="B145" s="52" t="s">
        <v>126</v>
      </c>
      <c r="C145" s="53">
        <f t="shared" si="98"/>
        <v>1200</v>
      </c>
      <c r="D145" s="213">
        <v>1010</v>
      </c>
      <c r="E145" s="508"/>
      <c r="F145" s="509">
        <f t="shared" ref="F145:F150" si="181">D145+E145</f>
        <v>1010</v>
      </c>
      <c r="G145" s="213"/>
      <c r="H145" s="245"/>
      <c r="I145" s="119">
        <f t="shared" ref="I145:I150" si="182">G145+H145</f>
        <v>0</v>
      </c>
      <c r="J145" s="245">
        <v>190</v>
      </c>
      <c r="K145" s="55"/>
      <c r="L145" s="119">
        <f t="shared" ref="L145:L150" si="183">J145+K145</f>
        <v>190</v>
      </c>
      <c r="M145" s="291"/>
      <c r="N145" s="55"/>
      <c r="O145" s="119">
        <f t="shared" ref="O145:O150" si="184">M145+N145</f>
        <v>0</v>
      </c>
      <c r="P145" s="109"/>
    </row>
    <row r="146" spans="1:16" x14ac:dyDescent="0.25">
      <c r="A146" s="38">
        <v>2352</v>
      </c>
      <c r="B146" s="57" t="s">
        <v>127</v>
      </c>
      <c r="C146" s="58">
        <f t="shared" si="98"/>
        <v>3310</v>
      </c>
      <c r="D146" s="214">
        <v>2930</v>
      </c>
      <c r="E146" s="510"/>
      <c r="F146" s="468">
        <f t="shared" si="181"/>
        <v>2930</v>
      </c>
      <c r="G146" s="214"/>
      <c r="H146" s="246"/>
      <c r="I146" s="113">
        <f t="shared" si="182"/>
        <v>0</v>
      </c>
      <c r="J146" s="246">
        <v>380</v>
      </c>
      <c r="K146" s="60"/>
      <c r="L146" s="113">
        <f t="shared" si="183"/>
        <v>380</v>
      </c>
      <c r="M146" s="292"/>
      <c r="N146" s="60"/>
      <c r="O146" s="113">
        <f t="shared" si="184"/>
        <v>0</v>
      </c>
      <c r="P146" s="110"/>
    </row>
    <row r="147" spans="1:16" ht="24" x14ac:dyDescent="0.25">
      <c r="A147" s="38">
        <v>2353</v>
      </c>
      <c r="B147" s="57" t="s">
        <v>128</v>
      </c>
      <c r="C147" s="58">
        <f t="shared" si="98"/>
        <v>758</v>
      </c>
      <c r="D147" s="214">
        <v>758</v>
      </c>
      <c r="E147" s="510"/>
      <c r="F147" s="468">
        <f t="shared" si="181"/>
        <v>758</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663</v>
      </c>
      <c r="D149" s="214">
        <v>663</v>
      </c>
      <c r="E149" s="510"/>
      <c r="F149" s="468">
        <f t="shared" si="181"/>
        <v>663</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513</v>
      </c>
      <c r="D151" s="215">
        <f>SUM(D152:D158)</f>
        <v>513</v>
      </c>
      <c r="E151" s="511">
        <f t="shared" ref="E151:F151" si="186">SUM(E152:E158)</f>
        <v>0</v>
      </c>
      <c r="F151" s="468">
        <f t="shared" si="186"/>
        <v>513</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x14ac:dyDescent="0.25">
      <c r="A152" s="37">
        <v>2361</v>
      </c>
      <c r="B152" s="57" t="s">
        <v>133</v>
      </c>
      <c r="C152" s="58">
        <f t="shared" si="185"/>
        <v>513</v>
      </c>
      <c r="D152" s="214">
        <v>513</v>
      </c>
      <c r="E152" s="510"/>
      <c r="F152" s="468">
        <f t="shared" ref="F152:F159" si="190">D152+E152</f>
        <v>513</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hidden="1" x14ac:dyDescent="0.25">
      <c r="A154" s="37">
        <v>2363</v>
      </c>
      <c r="B154" s="57" t="s">
        <v>135</v>
      </c>
      <c r="C154" s="58">
        <f t="shared" si="185"/>
        <v>0</v>
      </c>
      <c r="D154" s="214"/>
      <c r="E154" s="510"/>
      <c r="F154" s="468">
        <f t="shared" si="190"/>
        <v>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16080</v>
      </c>
      <c r="D159" s="216">
        <v>11570</v>
      </c>
      <c r="E159" s="513"/>
      <c r="F159" s="507">
        <f t="shared" si="190"/>
        <v>11570</v>
      </c>
      <c r="G159" s="216">
        <v>4510</v>
      </c>
      <c r="H159" s="247"/>
      <c r="I159" s="108">
        <f t="shared" si="191"/>
        <v>4510</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x14ac:dyDescent="0.25">
      <c r="A164" s="46">
        <v>2400</v>
      </c>
      <c r="B164" s="104" t="s">
        <v>145</v>
      </c>
      <c r="C164" s="47">
        <f t="shared" si="185"/>
        <v>93</v>
      </c>
      <c r="D164" s="218">
        <v>93</v>
      </c>
      <c r="E164" s="516"/>
      <c r="F164" s="472">
        <f t="shared" si="198"/>
        <v>93</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532">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532">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532">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532">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532">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69327</v>
      </c>
      <c r="D194" s="210">
        <f>SUM(D195,D230,D269)</f>
        <v>63145</v>
      </c>
      <c r="E194" s="501">
        <f t="shared" ref="E194:F194" si="251">SUM(E195,E230,E269)</f>
        <v>0</v>
      </c>
      <c r="F194" s="502">
        <f t="shared" si="251"/>
        <v>63145</v>
      </c>
      <c r="G194" s="210">
        <f>SUM(G195,G230,G269)</f>
        <v>6182</v>
      </c>
      <c r="H194" s="243">
        <f t="shared" ref="H194:I194" si="252">SUM(H195,H230,H269)</f>
        <v>0</v>
      </c>
      <c r="I194" s="99">
        <f t="shared" si="252"/>
        <v>6182</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69327</v>
      </c>
      <c r="D195" s="211">
        <f>D196+D204</f>
        <v>63145</v>
      </c>
      <c r="E195" s="503">
        <f t="shared" ref="E195:F195" si="255">E196+E204</f>
        <v>0</v>
      </c>
      <c r="F195" s="504">
        <f t="shared" si="255"/>
        <v>63145</v>
      </c>
      <c r="G195" s="211">
        <f>G196+G204</f>
        <v>6182</v>
      </c>
      <c r="H195" s="244">
        <f t="shared" ref="H195:I195" si="256">H196+H204</f>
        <v>0</v>
      </c>
      <c r="I195" s="103">
        <f t="shared" si="256"/>
        <v>6182</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x14ac:dyDescent="0.25">
      <c r="A196" s="46">
        <v>5100</v>
      </c>
      <c r="B196" s="104" t="s">
        <v>176</v>
      </c>
      <c r="C196" s="47">
        <f t="shared" si="185"/>
        <v>2795</v>
      </c>
      <c r="D196" s="212">
        <f>D197+D198+D201+D202+D203</f>
        <v>2795</v>
      </c>
      <c r="E196" s="505">
        <f t="shared" ref="E196:F196" si="259">E197+E198+E201+E202+E203</f>
        <v>0</v>
      </c>
      <c r="F196" s="472">
        <f t="shared" si="259"/>
        <v>2795</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532">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2795</v>
      </c>
      <c r="D198" s="215">
        <f>D199+D200</f>
        <v>2795</v>
      </c>
      <c r="E198" s="511">
        <f t="shared" ref="E198:F198" si="263">E199+E200</f>
        <v>0</v>
      </c>
      <c r="F198" s="468">
        <f t="shared" si="263"/>
        <v>2795</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2795</v>
      </c>
      <c r="D199" s="214">
        <v>2795</v>
      </c>
      <c r="E199" s="510"/>
      <c r="F199" s="468">
        <f t="shared" ref="F199:F203" si="267">D199+E199</f>
        <v>2795</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66532</v>
      </c>
      <c r="D204" s="212">
        <f>D205+D215+D216+D225+D226+D227+D229</f>
        <v>60350</v>
      </c>
      <c r="E204" s="505">
        <f t="shared" ref="E204:F204" si="271">E205+E215+E216+E225+E226+E227+E229</f>
        <v>0</v>
      </c>
      <c r="F204" s="472">
        <f t="shared" si="271"/>
        <v>60350</v>
      </c>
      <c r="G204" s="212">
        <f>G205+G215+G216+G225+G226+G227+G229</f>
        <v>6182</v>
      </c>
      <c r="H204" s="105">
        <f t="shared" ref="H204:I204" si="272">H205+H215+H216+H225+H226+H227+H229</f>
        <v>0</v>
      </c>
      <c r="I204" s="116">
        <f t="shared" si="272"/>
        <v>6182</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66532</v>
      </c>
      <c r="D216" s="215">
        <f>SUM(D217:D224)</f>
        <v>60350</v>
      </c>
      <c r="E216" s="511">
        <f t="shared" ref="E216:F216" si="284">SUM(E217:E224)</f>
        <v>0</v>
      </c>
      <c r="F216" s="468">
        <f t="shared" si="284"/>
        <v>60350</v>
      </c>
      <c r="G216" s="215">
        <f>SUM(G217:G224)</f>
        <v>6182</v>
      </c>
      <c r="H216" s="120">
        <f t="shared" ref="H216:I216" si="285">SUM(H217:H224)</f>
        <v>0</v>
      </c>
      <c r="I216" s="113">
        <f t="shared" si="285"/>
        <v>6182</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11532</v>
      </c>
      <c r="D219" s="214">
        <v>5350</v>
      </c>
      <c r="E219" s="510"/>
      <c r="F219" s="468">
        <f t="shared" si="288"/>
        <v>5350</v>
      </c>
      <c r="G219" s="214">
        <v>6182</v>
      </c>
      <c r="H219" s="246"/>
      <c r="I219" s="113">
        <f t="shared" si="289"/>
        <v>6182</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51100</v>
      </c>
      <c r="D223" s="214">
        <v>51100</v>
      </c>
      <c r="E223" s="510"/>
      <c r="F223" s="468">
        <f t="shared" si="288"/>
        <v>51100</v>
      </c>
      <c r="G223" s="214"/>
      <c r="H223" s="246"/>
      <c r="I223" s="113">
        <f t="shared" si="289"/>
        <v>0</v>
      </c>
      <c r="J223" s="246"/>
      <c r="K223" s="60"/>
      <c r="L223" s="113">
        <f t="shared" si="290"/>
        <v>0</v>
      </c>
      <c r="M223" s="292"/>
      <c r="N223" s="60"/>
      <c r="O223" s="113">
        <f t="shared" si="291"/>
        <v>0</v>
      </c>
      <c r="P223" s="110"/>
    </row>
    <row r="224" spans="1:16" ht="24" x14ac:dyDescent="0.25">
      <c r="A224" s="38">
        <v>5239</v>
      </c>
      <c r="B224" s="57" t="s">
        <v>204</v>
      </c>
      <c r="C224" s="58">
        <f t="shared" si="283"/>
        <v>3900</v>
      </c>
      <c r="D224" s="214">
        <v>3900</v>
      </c>
      <c r="E224" s="510"/>
      <c r="F224" s="468">
        <f t="shared" si="288"/>
        <v>3900</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532">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532">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532">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532">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532">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532">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1380374</v>
      </c>
      <c r="D286" s="224">
        <f t="shared" ref="D286:O286" si="382">SUM(D283,D269,D230,D195,D187,D173,D75,D53)</f>
        <v>570357</v>
      </c>
      <c r="E286" s="525">
        <f t="shared" si="382"/>
        <v>0</v>
      </c>
      <c r="F286" s="526">
        <f t="shared" si="382"/>
        <v>570357</v>
      </c>
      <c r="G286" s="224">
        <f t="shared" si="382"/>
        <v>777549</v>
      </c>
      <c r="H286" s="166">
        <f t="shared" si="382"/>
        <v>3745</v>
      </c>
      <c r="I286" s="264">
        <f t="shared" si="382"/>
        <v>781294</v>
      </c>
      <c r="J286" s="166">
        <f t="shared" si="382"/>
        <v>28723</v>
      </c>
      <c r="K286" s="165">
        <f t="shared" si="382"/>
        <v>0</v>
      </c>
      <c r="L286" s="264">
        <f t="shared" si="382"/>
        <v>28723</v>
      </c>
      <c r="M286" s="280">
        <f t="shared" si="382"/>
        <v>0</v>
      </c>
      <c r="N286" s="165">
        <f t="shared" si="382"/>
        <v>0</v>
      </c>
      <c r="O286" s="264">
        <f t="shared" si="382"/>
        <v>0</v>
      </c>
      <c r="P286" s="319"/>
    </row>
    <row r="287" spans="1:16" s="21" customFormat="1" ht="13.5" thickTop="1" thickBot="1" x14ac:dyDescent="0.3">
      <c r="A287" s="707" t="s">
        <v>262</v>
      </c>
      <c r="B287" s="708"/>
      <c r="C287" s="172">
        <f t="shared" si="368"/>
        <v>-2853</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-2853</v>
      </c>
      <c r="K287" s="168">
        <f t="shared" ref="K287:L287" si="385">(K26+K43)-K51</f>
        <v>0</v>
      </c>
      <c r="L287" s="265">
        <f t="shared" si="385"/>
        <v>-2853</v>
      </c>
      <c r="M287" s="172">
        <f>M45-M51</f>
        <v>0</v>
      </c>
      <c r="N287" s="168">
        <f t="shared" ref="N287:O287" si="386">N45-N51</f>
        <v>0</v>
      </c>
      <c r="O287" s="265">
        <f t="shared" si="386"/>
        <v>0</v>
      </c>
      <c r="P287" s="174"/>
    </row>
    <row r="288" spans="1:16" s="21" customFormat="1" ht="12.75" thickTop="1" x14ac:dyDescent="0.25">
      <c r="A288" s="709" t="s">
        <v>263</v>
      </c>
      <c r="B288" s="710"/>
      <c r="C288" s="156">
        <f t="shared" si="368"/>
        <v>2853</v>
      </c>
      <c r="D288" s="226">
        <f t="shared" ref="D288:O288" si="387">SUM(D289,D290)-D297+D298</f>
        <v>0</v>
      </c>
      <c r="E288" s="529">
        <f t="shared" si="387"/>
        <v>0</v>
      </c>
      <c r="F288" s="530">
        <f t="shared" si="387"/>
        <v>0</v>
      </c>
      <c r="G288" s="226">
        <f t="shared" si="387"/>
        <v>0</v>
      </c>
      <c r="H288" s="256">
        <f t="shared" si="387"/>
        <v>0</v>
      </c>
      <c r="I288" s="154">
        <f t="shared" si="387"/>
        <v>0</v>
      </c>
      <c r="J288" s="256">
        <f t="shared" si="387"/>
        <v>2853</v>
      </c>
      <c r="K288" s="153">
        <f t="shared" si="387"/>
        <v>0</v>
      </c>
      <c r="L288" s="154">
        <f t="shared" si="387"/>
        <v>2853</v>
      </c>
      <c r="M288" s="156">
        <f t="shared" si="387"/>
        <v>0</v>
      </c>
      <c r="N288" s="153">
        <f t="shared" si="387"/>
        <v>0</v>
      </c>
      <c r="O288" s="154">
        <f t="shared" si="387"/>
        <v>0</v>
      </c>
      <c r="P288" s="320"/>
    </row>
    <row r="289" spans="1:16" s="21" customFormat="1" ht="12.75" thickBot="1" x14ac:dyDescent="0.3">
      <c r="A289" s="87" t="s">
        <v>264</v>
      </c>
      <c r="B289" s="87" t="s">
        <v>265</v>
      </c>
      <c r="C289" s="88">
        <f t="shared" si="368"/>
        <v>2853</v>
      </c>
      <c r="D289" s="208">
        <f t="shared" ref="D289:O289" si="388">D21-D283</f>
        <v>0</v>
      </c>
      <c r="E289" s="497">
        <f t="shared" si="388"/>
        <v>0</v>
      </c>
      <c r="F289" s="498">
        <f t="shared" si="388"/>
        <v>0</v>
      </c>
      <c r="G289" s="208">
        <f t="shared" si="388"/>
        <v>0</v>
      </c>
      <c r="H289" s="241">
        <f t="shared" si="388"/>
        <v>0</v>
      </c>
      <c r="I289" s="90">
        <f t="shared" si="388"/>
        <v>0</v>
      </c>
      <c r="J289" s="241">
        <f t="shared" si="388"/>
        <v>2853</v>
      </c>
      <c r="K289" s="89">
        <f t="shared" si="388"/>
        <v>0</v>
      </c>
      <c r="L289" s="90">
        <f t="shared" si="388"/>
        <v>2853</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row r="317" spans="1:13" x14ac:dyDescent="0.25">
      <c r="A317" s="1"/>
      <c r="B317" s="1"/>
      <c r="C317" s="1"/>
      <c r="D317" s="1"/>
      <c r="E317" s="1"/>
      <c r="F317" s="1"/>
      <c r="G317" s="1"/>
      <c r="H317" s="1"/>
      <c r="I317" s="1"/>
      <c r="J317" s="1"/>
      <c r="K317" s="1"/>
      <c r="L317" s="1"/>
      <c r="M317" s="1"/>
    </row>
  </sheetData>
  <sheetProtection algorithmName="SHA-512" hashValue="8ThfFk39aTw0PYuhOYDFcwxvL3W//LGptct937HU2wDwlLFXdVTWe2yjtQvRbD91vY5YRuaywkqF2ftossv3Rw==" saltValue="OolcptIv2p9qlgWaOzt/NA==" spinCount="100000" sheet="1" objects="1" scenarios="1" formatCells="0" formatColumns="0" formatRows="0"/>
  <autoFilter ref="A18:P298">
    <filterColumn colId="2">
      <filters blank="1">
        <filter val="1 060"/>
        <filter val="1 093"/>
        <filter val="1 187 422"/>
        <filter val="1 200"/>
        <filter val="1 271"/>
        <filter val="1 311 047"/>
        <filter val="1 351 651"/>
        <filter val="1 380 374"/>
        <filter val="1 437"/>
        <filter val="1 569"/>
        <filter val="1 670"/>
        <filter val="10 514"/>
        <filter val="11 532"/>
        <filter val="12 246"/>
        <filter val="123 625"/>
        <filter val="14 300"/>
        <filter val="16 080"/>
        <filter val="2 393"/>
        <filter val="2 795"/>
        <filter val="2 853"/>
        <filter val="-2 853"/>
        <filter val="20 916"/>
        <filter val="21 950"/>
        <filter val="220"/>
        <filter val="226 855"/>
        <filter val="25 870"/>
        <filter val="260"/>
        <filter val="277 265"/>
        <filter val="29 278"/>
        <filter val="3 310"/>
        <filter val="3 745"/>
        <filter val="3 900"/>
        <filter val="3 920"/>
        <filter val="3 991"/>
        <filter val="33 830"/>
        <filter val="35 050"/>
        <filter val="35 382"/>
        <filter val="37 795"/>
        <filter val="38"/>
        <filter val="392"/>
        <filter val="4 153"/>
        <filter val="4 356"/>
        <filter val="4 673"/>
        <filter val="4 868"/>
        <filter val="414"/>
        <filter val="460"/>
        <filter val="484"/>
        <filter val="499"/>
        <filter val="5 931"/>
        <filter val="50 410"/>
        <filter val="51 100"/>
        <filter val="513"/>
        <filter val="52"/>
        <filter val="6 897"/>
        <filter val="62"/>
        <filter val="66 403"/>
        <filter val="66 532"/>
        <filter val="663"/>
        <filter val="69 327"/>
        <filter val="7 254"/>
        <filter val="72 345"/>
        <filter val="758"/>
        <filter val="795"/>
        <filter val="8 701"/>
        <filter val="835 419"/>
        <filter val="85"/>
        <filter val="88 150"/>
        <filter val="910 157"/>
        <filter val="928"/>
        <filter val="93"/>
        <filter val="96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14.pielikums Jūrmalas pilsētas domes
2018.gada 5.septembra saistošajiem noteikumiem Nr.32 
(protokols Nr.12, 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4" sqref="U4"/>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375</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369</v>
      </c>
      <c r="D3" s="750"/>
      <c r="E3" s="750"/>
      <c r="F3" s="750"/>
      <c r="G3" s="750"/>
      <c r="H3" s="750"/>
      <c r="I3" s="750"/>
      <c r="J3" s="750"/>
      <c r="K3" s="750"/>
      <c r="L3" s="750"/>
      <c r="M3" s="750"/>
      <c r="N3" s="750"/>
      <c r="O3" s="750"/>
      <c r="P3" s="751"/>
      <c r="Q3" s="457"/>
    </row>
    <row r="4" spans="1:17" ht="12.75" customHeight="1" x14ac:dyDescent="0.25">
      <c r="A4" s="4" t="s">
        <v>1</v>
      </c>
      <c r="B4" s="5"/>
      <c r="C4" s="750" t="s">
        <v>370</v>
      </c>
      <c r="D4" s="750"/>
      <c r="E4" s="750"/>
      <c r="F4" s="750"/>
      <c r="G4" s="750"/>
      <c r="H4" s="750"/>
      <c r="I4" s="750"/>
      <c r="J4" s="750"/>
      <c r="K4" s="750"/>
      <c r="L4" s="750"/>
      <c r="M4" s="750"/>
      <c r="N4" s="750"/>
      <c r="O4" s="750"/>
      <c r="P4" s="751"/>
      <c r="Q4" s="457"/>
    </row>
    <row r="5" spans="1:17" ht="12.75" customHeight="1" x14ac:dyDescent="0.25">
      <c r="A5" s="2" t="s">
        <v>2</v>
      </c>
      <c r="B5" s="3"/>
      <c r="C5" s="745" t="s">
        <v>371</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372</v>
      </c>
      <c r="D9" s="745"/>
      <c r="E9" s="745"/>
      <c r="F9" s="745"/>
      <c r="G9" s="745"/>
      <c r="H9" s="745"/>
      <c r="I9" s="745"/>
      <c r="J9" s="745"/>
      <c r="K9" s="745"/>
      <c r="L9" s="745"/>
      <c r="M9" s="745"/>
      <c r="N9" s="745"/>
      <c r="O9" s="745"/>
      <c r="P9" s="746"/>
      <c r="Q9" s="457"/>
    </row>
    <row r="10" spans="1:17" ht="12.75" customHeight="1" x14ac:dyDescent="0.25">
      <c r="A10" s="2"/>
      <c r="B10" s="3" t="s">
        <v>7</v>
      </c>
      <c r="C10" s="745" t="s">
        <v>373</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374</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760665</v>
      </c>
      <c r="D20" s="195">
        <f>SUM(D21,D24,D25,D41,D43)</f>
        <v>318758</v>
      </c>
      <c r="E20" s="461">
        <f t="shared" ref="E20:F20" si="0">SUM(E21,E24,E25,E41,E43)</f>
        <v>0</v>
      </c>
      <c r="F20" s="462">
        <f t="shared" si="0"/>
        <v>318758</v>
      </c>
      <c r="G20" s="195">
        <f>SUM(G21,G24,G43)</f>
        <v>427591</v>
      </c>
      <c r="H20" s="230">
        <f t="shared" ref="H20:I20" si="1">SUM(H21,H24,H43)</f>
        <v>2548</v>
      </c>
      <c r="I20" s="26">
        <f t="shared" si="1"/>
        <v>430139</v>
      </c>
      <c r="J20" s="230">
        <f>SUM(J21,J26,J43)</f>
        <v>11768</v>
      </c>
      <c r="K20" s="25">
        <f t="shared" ref="K20:L20" si="2">SUM(K21,K26,K43)</f>
        <v>0</v>
      </c>
      <c r="L20" s="26">
        <f t="shared" si="2"/>
        <v>11768</v>
      </c>
      <c r="M20" s="24">
        <f>SUM(M21,M45)</f>
        <v>0</v>
      </c>
      <c r="N20" s="25">
        <f t="shared" ref="N20:O20" si="3">SUM(N21,N45)</f>
        <v>0</v>
      </c>
      <c r="O20" s="26">
        <f t="shared" si="3"/>
        <v>0</v>
      </c>
      <c r="P20" s="301"/>
    </row>
    <row r="21" spans="1:16" ht="12.75" thickTop="1" x14ac:dyDescent="0.25">
      <c r="A21" s="27"/>
      <c r="B21" s="28" t="s">
        <v>20</v>
      </c>
      <c r="C21" s="29">
        <f t="shared" ref="C21:C84" si="4">F21+I21+L21+O21</f>
        <v>1493</v>
      </c>
      <c r="D21" s="196">
        <f>SUM(D22:D23)</f>
        <v>0</v>
      </c>
      <c r="E21" s="463">
        <f t="shared" ref="E21" si="5">SUM(E22:E23)</f>
        <v>0</v>
      </c>
      <c r="F21" s="464">
        <f>SUM(F22:F23)</f>
        <v>0</v>
      </c>
      <c r="G21" s="196">
        <f>SUM(G22:G23)</f>
        <v>0</v>
      </c>
      <c r="H21" s="231">
        <f t="shared" ref="H21:I21" si="6">SUM(H22:H23)</f>
        <v>0</v>
      </c>
      <c r="I21" s="31">
        <f t="shared" si="6"/>
        <v>0</v>
      </c>
      <c r="J21" s="231">
        <f>SUM(J22:J23)</f>
        <v>1493</v>
      </c>
      <c r="K21" s="30">
        <f t="shared" ref="K21:L21" si="7">SUM(K22:K23)</f>
        <v>0</v>
      </c>
      <c r="L21" s="31">
        <f t="shared" si="7"/>
        <v>1493</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1493</v>
      </c>
      <c r="D23" s="198"/>
      <c r="E23" s="467"/>
      <c r="F23" s="468">
        <f>D23+E23</f>
        <v>0</v>
      </c>
      <c r="G23" s="198"/>
      <c r="H23" s="233"/>
      <c r="I23" s="275">
        <f>G23+H23</f>
        <v>0</v>
      </c>
      <c r="J23" s="233">
        <v>1493</v>
      </c>
      <c r="K23" s="40"/>
      <c r="L23" s="275">
        <f>J23+K23</f>
        <v>1493</v>
      </c>
      <c r="M23" s="331"/>
      <c r="N23" s="40"/>
      <c r="O23" s="275">
        <f>M23+N23</f>
        <v>0</v>
      </c>
      <c r="P23" s="386"/>
    </row>
    <row r="24" spans="1:16" s="21" customFormat="1" ht="24.75" thickBot="1" x14ac:dyDescent="0.3">
      <c r="A24" s="41">
        <v>19300</v>
      </c>
      <c r="B24" s="41" t="s">
        <v>304</v>
      </c>
      <c r="C24" s="42">
        <f>F24+I24</f>
        <v>748897</v>
      </c>
      <c r="D24" s="199">
        <v>318758</v>
      </c>
      <c r="E24" s="469"/>
      <c r="F24" s="470">
        <f>D24+E24</f>
        <v>318758</v>
      </c>
      <c r="G24" s="199">
        <v>427591</v>
      </c>
      <c r="H24" s="234">
        <v>2548</v>
      </c>
      <c r="I24" s="323">
        <f>G24+H24</f>
        <v>430139</v>
      </c>
      <c r="J24" s="259" t="s">
        <v>23</v>
      </c>
      <c r="K24" s="44" t="s">
        <v>23</v>
      </c>
      <c r="L24" s="45" t="s">
        <v>23</v>
      </c>
      <c r="M24" s="283" t="s">
        <v>23</v>
      </c>
      <c r="N24" s="44" t="s">
        <v>23</v>
      </c>
      <c r="O24" s="45" t="s">
        <v>23</v>
      </c>
      <c r="P24" s="387"/>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10250</v>
      </c>
      <c r="D26" s="201" t="s">
        <v>23</v>
      </c>
      <c r="E26" s="473" t="s">
        <v>23</v>
      </c>
      <c r="F26" s="474" t="s">
        <v>23</v>
      </c>
      <c r="G26" s="201" t="s">
        <v>23</v>
      </c>
      <c r="H26" s="235" t="s">
        <v>23</v>
      </c>
      <c r="I26" s="49" t="s">
        <v>23</v>
      </c>
      <c r="J26" s="105">
        <f>SUM(J27,J31,J33,J36)</f>
        <v>10250</v>
      </c>
      <c r="K26" s="50">
        <f t="shared" ref="K26:L26" si="9">SUM(K27,K31,K33,K36)</f>
        <v>0</v>
      </c>
      <c r="L26" s="116">
        <f t="shared" si="9"/>
        <v>10250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5595</v>
      </c>
      <c r="D33" s="201" t="s">
        <v>23</v>
      </c>
      <c r="E33" s="473" t="s">
        <v>23</v>
      </c>
      <c r="F33" s="474" t="s">
        <v>23</v>
      </c>
      <c r="G33" s="201" t="s">
        <v>23</v>
      </c>
      <c r="H33" s="235" t="s">
        <v>23</v>
      </c>
      <c r="I33" s="49" t="s">
        <v>23</v>
      </c>
      <c r="J33" s="105">
        <f>SUM(J34:J35)</f>
        <v>5595</v>
      </c>
      <c r="K33" s="50">
        <f t="shared" ref="K33:L33" si="13">SUM(K34:K35)</f>
        <v>0</v>
      </c>
      <c r="L33" s="116">
        <f t="shared" si="13"/>
        <v>5595</v>
      </c>
      <c r="M33" s="284" t="s">
        <v>23</v>
      </c>
      <c r="N33" s="48" t="s">
        <v>23</v>
      </c>
      <c r="O33" s="49" t="s">
        <v>23</v>
      </c>
      <c r="P33" s="303"/>
    </row>
    <row r="34" spans="1:16" x14ac:dyDescent="0.25">
      <c r="A34" s="33">
        <v>21381</v>
      </c>
      <c r="B34" s="52" t="s">
        <v>306</v>
      </c>
      <c r="C34" s="53">
        <f t="shared" si="10"/>
        <v>5595</v>
      </c>
      <c r="D34" s="202" t="s">
        <v>23</v>
      </c>
      <c r="E34" s="475" t="s">
        <v>23</v>
      </c>
      <c r="F34" s="476" t="s">
        <v>23</v>
      </c>
      <c r="G34" s="202" t="s">
        <v>23</v>
      </c>
      <c r="H34" s="236" t="s">
        <v>23</v>
      </c>
      <c r="I34" s="56" t="s">
        <v>23</v>
      </c>
      <c r="J34" s="245">
        <v>5595</v>
      </c>
      <c r="K34" s="55"/>
      <c r="L34" s="322">
        <f>J34+K34</f>
        <v>5595</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4655</v>
      </c>
      <c r="D36" s="201" t="s">
        <v>23</v>
      </c>
      <c r="E36" s="473" t="s">
        <v>23</v>
      </c>
      <c r="F36" s="474" t="s">
        <v>23</v>
      </c>
      <c r="G36" s="201" t="s">
        <v>23</v>
      </c>
      <c r="H36" s="235" t="s">
        <v>23</v>
      </c>
      <c r="I36" s="49" t="s">
        <v>23</v>
      </c>
      <c r="J36" s="105">
        <f>SUM(J37:J40)</f>
        <v>4655</v>
      </c>
      <c r="K36" s="50">
        <f t="shared" ref="K36:L36" si="14">SUM(K37:K40)</f>
        <v>0</v>
      </c>
      <c r="L36" s="116">
        <f t="shared" si="14"/>
        <v>4655</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4655</v>
      </c>
      <c r="D40" s="205" t="s">
        <v>23</v>
      </c>
      <c r="E40" s="482" t="s">
        <v>23</v>
      </c>
      <c r="F40" s="483" t="s">
        <v>23</v>
      </c>
      <c r="G40" s="205" t="s">
        <v>23</v>
      </c>
      <c r="H40" s="239" t="s">
        <v>23</v>
      </c>
      <c r="I40" s="181" t="s">
        <v>23</v>
      </c>
      <c r="J40" s="260">
        <v>4655</v>
      </c>
      <c r="K40" s="180"/>
      <c r="L40" s="484">
        <f>J40+K40</f>
        <v>4655</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25</v>
      </c>
      <c r="D43" s="73">
        <f>D44</f>
        <v>0</v>
      </c>
      <c r="E43" s="489">
        <f t="shared" ref="E43:L43" si="16">E44</f>
        <v>0</v>
      </c>
      <c r="F43" s="490">
        <f t="shared" si="16"/>
        <v>0</v>
      </c>
      <c r="G43" s="73">
        <f t="shared" si="16"/>
        <v>0</v>
      </c>
      <c r="H43" s="187">
        <f t="shared" si="16"/>
        <v>0</v>
      </c>
      <c r="I43" s="261">
        <f t="shared" si="16"/>
        <v>0</v>
      </c>
      <c r="J43" s="187">
        <f t="shared" si="16"/>
        <v>25</v>
      </c>
      <c r="K43" s="74">
        <f t="shared" si="16"/>
        <v>0</v>
      </c>
      <c r="L43" s="261">
        <f t="shared" si="16"/>
        <v>25</v>
      </c>
      <c r="M43" s="284" t="s">
        <v>23</v>
      </c>
      <c r="N43" s="48" t="s">
        <v>23</v>
      </c>
      <c r="O43" s="49" t="s">
        <v>23</v>
      </c>
      <c r="P43" s="303"/>
    </row>
    <row r="44" spans="1:16" s="21" customFormat="1" ht="24" x14ac:dyDescent="0.25">
      <c r="A44" s="38">
        <v>21499</v>
      </c>
      <c r="B44" s="57" t="s">
        <v>39</v>
      </c>
      <c r="C44" s="191">
        <f>F44+I44+L44</f>
        <v>25</v>
      </c>
      <c r="D44" s="268"/>
      <c r="E44" s="491"/>
      <c r="F44" s="481">
        <f>D44+E44</f>
        <v>0</v>
      </c>
      <c r="G44" s="268"/>
      <c r="H44" s="269"/>
      <c r="I44" s="324">
        <f>G44+H44</f>
        <v>0</v>
      </c>
      <c r="J44" s="269">
        <v>25</v>
      </c>
      <c r="K44" s="70"/>
      <c r="L44" s="324">
        <f>J44+K44</f>
        <v>25</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760665</v>
      </c>
      <c r="D50" s="208">
        <f>SUM(D51,D283)</f>
        <v>318758</v>
      </c>
      <c r="E50" s="497">
        <f t="shared" ref="E50:F50" si="19">SUM(E51,E283)</f>
        <v>0</v>
      </c>
      <c r="F50" s="498">
        <f t="shared" si="19"/>
        <v>318758</v>
      </c>
      <c r="G50" s="208">
        <f>SUM(G51,G283)</f>
        <v>427591</v>
      </c>
      <c r="H50" s="241">
        <f t="shared" ref="H50:I50" si="20">SUM(H51,H283)</f>
        <v>2548</v>
      </c>
      <c r="I50" s="90">
        <f t="shared" si="20"/>
        <v>430139</v>
      </c>
      <c r="J50" s="241">
        <f>SUM(J51,J283)</f>
        <v>11768</v>
      </c>
      <c r="K50" s="89">
        <f t="shared" ref="K50:L50" si="21">SUM(K51,K283)</f>
        <v>0</v>
      </c>
      <c r="L50" s="90">
        <f t="shared" si="21"/>
        <v>11768</v>
      </c>
      <c r="M50" s="88">
        <f>SUM(M51,M283)</f>
        <v>0</v>
      </c>
      <c r="N50" s="89">
        <f t="shared" ref="N50:O50" si="22">SUM(N51,N283)</f>
        <v>0</v>
      </c>
      <c r="O50" s="90">
        <f t="shared" si="22"/>
        <v>0</v>
      </c>
      <c r="P50" s="311"/>
    </row>
    <row r="51" spans="1:16" s="21" customFormat="1" ht="36.75" thickTop="1" x14ac:dyDescent="0.25">
      <c r="A51" s="91"/>
      <c r="B51" s="92" t="s">
        <v>45</v>
      </c>
      <c r="C51" s="93">
        <f t="shared" si="4"/>
        <v>760665</v>
      </c>
      <c r="D51" s="209">
        <f>SUM(D52,D194)</f>
        <v>318758</v>
      </c>
      <c r="E51" s="499">
        <f t="shared" ref="E51:F51" si="23">SUM(E52,E194)</f>
        <v>0</v>
      </c>
      <c r="F51" s="500">
        <f t="shared" si="23"/>
        <v>318758</v>
      </c>
      <c r="G51" s="209">
        <f>SUM(G52,G194)</f>
        <v>427591</v>
      </c>
      <c r="H51" s="242">
        <f t="shared" ref="H51:I51" si="24">SUM(H52,H194)</f>
        <v>2548</v>
      </c>
      <c r="I51" s="95">
        <f t="shared" si="24"/>
        <v>430139</v>
      </c>
      <c r="J51" s="242">
        <f>SUM(J52,J194)</f>
        <v>11768</v>
      </c>
      <c r="K51" s="94">
        <f t="shared" ref="K51:L51" si="25">SUM(K52,K194)</f>
        <v>0</v>
      </c>
      <c r="L51" s="95">
        <f t="shared" si="25"/>
        <v>11768</v>
      </c>
      <c r="M51" s="93">
        <f>SUM(M52,M194)</f>
        <v>0</v>
      </c>
      <c r="N51" s="94">
        <f t="shared" ref="N51:O51" si="26">SUM(N52,N194)</f>
        <v>0</v>
      </c>
      <c r="O51" s="95">
        <f t="shared" si="26"/>
        <v>0</v>
      </c>
      <c r="P51" s="312"/>
    </row>
    <row r="52" spans="1:16" s="21" customFormat="1" ht="24" x14ac:dyDescent="0.25">
      <c r="A52" s="96"/>
      <c r="B52" s="16" t="s">
        <v>46</v>
      </c>
      <c r="C52" s="97">
        <f t="shared" si="4"/>
        <v>743809</v>
      </c>
      <c r="D52" s="210">
        <f>SUM(D53,D75,D173,D187)</f>
        <v>307395</v>
      </c>
      <c r="E52" s="501">
        <f t="shared" ref="E52:F52" si="27">SUM(E53,E75,E173,E187)</f>
        <v>0</v>
      </c>
      <c r="F52" s="502">
        <f t="shared" si="27"/>
        <v>307395</v>
      </c>
      <c r="G52" s="210">
        <f>SUM(G53,G75,G173,G187)</f>
        <v>426148</v>
      </c>
      <c r="H52" s="243">
        <f t="shared" ref="H52:I52" si="28">SUM(H53,H75,H173,H187)</f>
        <v>2548</v>
      </c>
      <c r="I52" s="99">
        <f t="shared" si="28"/>
        <v>428696</v>
      </c>
      <c r="J52" s="243">
        <f>SUM(J53,J75,J173,J187)</f>
        <v>7718</v>
      </c>
      <c r="K52" s="98">
        <f t="shared" ref="K52:L52" si="29">SUM(K53,K75,K173,K187)</f>
        <v>0</v>
      </c>
      <c r="L52" s="99">
        <f t="shared" si="29"/>
        <v>7718</v>
      </c>
      <c r="M52" s="97">
        <f>SUM(M53,M75,M173,M187)</f>
        <v>0</v>
      </c>
      <c r="N52" s="98">
        <f t="shared" ref="N52:O52" si="30">SUM(N53,N75,N173,N187)</f>
        <v>0</v>
      </c>
      <c r="O52" s="99">
        <f t="shared" si="30"/>
        <v>0</v>
      </c>
      <c r="P52" s="313"/>
    </row>
    <row r="53" spans="1:16" s="21" customFormat="1" x14ac:dyDescent="0.25">
      <c r="A53" s="100">
        <v>1000</v>
      </c>
      <c r="B53" s="100" t="s">
        <v>47</v>
      </c>
      <c r="C53" s="101">
        <f t="shared" si="4"/>
        <v>657848</v>
      </c>
      <c r="D53" s="211">
        <f>SUM(D54,D67)</f>
        <v>237049</v>
      </c>
      <c r="E53" s="503">
        <f t="shared" ref="E53:F53" si="31">SUM(E54,E67)</f>
        <v>0</v>
      </c>
      <c r="F53" s="504">
        <f t="shared" si="31"/>
        <v>237049</v>
      </c>
      <c r="G53" s="211">
        <f>SUM(G54,G67)</f>
        <v>420799</v>
      </c>
      <c r="H53" s="244">
        <f t="shared" ref="H53:I53" si="32">SUM(H54,H67)</f>
        <v>0</v>
      </c>
      <c r="I53" s="103">
        <f t="shared" si="32"/>
        <v>420799</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497186</v>
      </c>
      <c r="D54" s="212">
        <f>SUM(D55,D58,D66)</f>
        <v>160178</v>
      </c>
      <c r="E54" s="505">
        <f t="shared" ref="E54:F54" si="35">SUM(E55,E58,E66)</f>
        <v>0</v>
      </c>
      <c r="F54" s="472">
        <f t="shared" si="35"/>
        <v>160178</v>
      </c>
      <c r="G54" s="212">
        <f>SUM(G55,G58,G66)</f>
        <v>337008</v>
      </c>
      <c r="H54" s="105">
        <f t="shared" ref="H54:I54" si="36">SUM(H55,H58,H66)</f>
        <v>0</v>
      </c>
      <c r="I54" s="116">
        <f t="shared" si="36"/>
        <v>337008</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452512</v>
      </c>
      <c r="D55" s="131">
        <f>SUM(D56:D57)</f>
        <v>128932</v>
      </c>
      <c r="E55" s="506">
        <f t="shared" ref="E55:F55" si="39">SUM(E56:E57)</f>
        <v>0</v>
      </c>
      <c r="F55" s="507">
        <f t="shared" si="39"/>
        <v>128932</v>
      </c>
      <c r="G55" s="131">
        <f>SUM(G56:G57)</f>
        <v>323580</v>
      </c>
      <c r="H55" s="190">
        <f t="shared" ref="H55:I55" si="40">SUM(H56:H57)</f>
        <v>0</v>
      </c>
      <c r="I55" s="108">
        <f t="shared" si="40"/>
        <v>323580</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customHeight="1" x14ac:dyDescent="0.25">
      <c r="A57" s="38">
        <v>1119</v>
      </c>
      <c r="B57" s="57" t="s">
        <v>51</v>
      </c>
      <c r="C57" s="58">
        <f t="shared" si="4"/>
        <v>452512</v>
      </c>
      <c r="D57" s="214">
        <v>128932</v>
      </c>
      <c r="E57" s="510"/>
      <c r="F57" s="468">
        <f t="shared" si="43"/>
        <v>128932</v>
      </c>
      <c r="G57" s="214">
        <v>323580</v>
      </c>
      <c r="H57" s="246"/>
      <c r="I57" s="113">
        <f t="shared" si="44"/>
        <v>323580</v>
      </c>
      <c r="J57" s="246"/>
      <c r="K57" s="60"/>
      <c r="L57" s="113">
        <f t="shared" si="45"/>
        <v>0</v>
      </c>
      <c r="M57" s="292"/>
      <c r="N57" s="60"/>
      <c r="O57" s="113">
        <f>M57+N57</f>
        <v>0</v>
      </c>
      <c r="P57" s="110"/>
    </row>
    <row r="58" spans="1:16" x14ac:dyDescent="0.25">
      <c r="A58" s="111">
        <v>1140</v>
      </c>
      <c r="B58" s="57" t="s">
        <v>295</v>
      </c>
      <c r="C58" s="58">
        <f t="shared" si="4"/>
        <v>42536</v>
      </c>
      <c r="D58" s="215">
        <f>SUM(D59:D65)</f>
        <v>29108</v>
      </c>
      <c r="E58" s="511">
        <f t="shared" ref="E58:F58" si="46">SUM(E59:E65)</f>
        <v>0</v>
      </c>
      <c r="F58" s="468">
        <f t="shared" si="46"/>
        <v>29108</v>
      </c>
      <c r="G58" s="215">
        <f>SUM(G59:G65)</f>
        <v>13428</v>
      </c>
      <c r="H58" s="120">
        <f t="shared" ref="H58:I58" si="47">SUM(H59:H65)</f>
        <v>0</v>
      </c>
      <c r="I58" s="113">
        <f t="shared" si="47"/>
        <v>13428</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552</v>
      </c>
      <c r="D63" s="214">
        <v>552</v>
      </c>
      <c r="E63" s="510"/>
      <c r="F63" s="468">
        <f t="shared" si="50"/>
        <v>552</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23310</v>
      </c>
      <c r="D64" s="214">
        <v>23310</v>
      </c>
      <c r="E64" s="510"/>
      <c r="F64" s="468">
        <f t="shared" si="50"/>
        <v>23310</v>
      </c>
      <c r="G64" s="214"/>
      <c r="H64" s="246"/>
      <c r="I64" s="113">
        <f t="shared" si="51"/>
        <v>0</v>
      </c>
      <c r="J64" s="246"/>
      <c r="K64" s="60"/>
      <c r="L64" s="113">
        <f t="shared" si="52"/>
        <v>0</v>
      </c>
      <c r="M64" s="292"/>
      <c r="N64" s="60"/>
      <c r="O64" s="113">
        <f t="shared" si="53"/>
        <v>0</v>
      </c>
      <c r="P64" s="110"/>
    </row>
    <row r="65" spans="1:16" ht="24" customHeight="1" x14ac:dyDescent="0.25">
      <c r="A65" s="38">
        <v>1149</v>
      </c>
      <c r="B65" s="57" t="s">
        <v>58</v>
      </c>
      <c r="C65" s="58">
        <f>F65+I65+L65+O65</f>
        <v>13428</v>
      </c>
      <c r="D65" s="214"/>
      <c r="E65" s="510"/>
      <c r="F65" s="468">
        <f t="shared" si="50"/>
        <v>0</v>
      </c>
      <c r="G65" s="214">
        <v>13428</v>
      </c>
      <c r="H65" s="246"/>
      <c r="I65" s="113">
        <f t="shared" si="51"/>
        <v>13428</v>
      </c>
      <c r="J65" s="246"/>
      <c r="K65" s="60"/>
      <c r="L65" s="113">
        <f t="shared" si="52"/>
        <v>0</v>
      </c>
      <c r="M65" s="292"/>
      <c r="N65" s="60"/>
      <c r="O65" s="113">
        <f t="shared" si="53"/>
        <v>0</v>
      </c>
      <c r="P65" s="110"/>
    </row>
    <row r="66" spans="1:16" ht="36" x14ac:dyDescent="0.25">
      <c r="A66" s="106">
        <v>1150</v>
      </c>
      <c r="B66" s="77" t="s">
        <v>59</v>
      </c>
      <c r="C66" s="83">
        <f>F66+I66+L66+O66</f>
        <v>2138</v>
      </c>
      <c r="D66" s="216">
        <v>2138</v>
      </c>
      <c r="E66" s="513"/>
      <c r="F66" s="507">
        <f t="shared" si="50"/>
        <v>2138</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160662</v>
      </c>
      <c r="D67" s="212">
        <f>SUM(D68:D69)</f>
        <v>76871</v>
      </c>
      <c r="E67" s="505">
        <f t="shared" ref="E67:F67" si="54">SUM(E68:E69)</f>
        <v>0</v>
      </c>
      <c r="F67" s="472">
        <f t="shared" si="54"/>
        <v>76871</v>
      </c>
      <c r="G67" s="212">
        <f>SUM(G68:G69)</f>
        <v>83791</v>
      </c>
      <c r="H67" s="105">
        <f t="shared" ref="H67:I67" si="55">SUM(H68:H69)</f>
        <v>0</v>
      </c>
      <c r="I67" s="116">
        <f t="shared" si="55"/>
        <v>83791</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125527</v>
      </c>
      <c r="D68" s="213">
        <v>43836</v>
      </c>
      <c r="E68" s="508"/>
      <c r="F68" s="509">
        <f>D68+E68</f>
        <v>43836</v>
      </c>
      <c r="G68" s="213">
        <v>81691</v>
      </c>
      <c r="H68" s="245"/>
      <c r="I68" s="119">
        <f>G68+H68</f>
        <v>81691</v>
      </c>
      <c r="J68" s="245"/>
      <c r="K68" s="55"/>
      <c r="L68" s="119">
        <f>J68+K68</f>
        <v>0</v>
      </c>
      <c r="M68" s="291"/>
      <c r="N68" s="55"/>
      <c r="O68" s="119">
        <f>M68+N68</f>
        <v>0</v>
      </c>
      <c r="P68" s="109"/>
    </row>
    <row r="69" spans="1:16" ht="24" x14ac:dyDescent="0.25">
      <c r="A69" s="111">
        <v>1220</v>
      </c>
      <c r="B69" s="57" t="s">
        <v>61</v>
      </c>
      <c r="C69" s="58">
        <f t="shared" si="4"/>
        <v>35135</v>
      </c>
      <c r="D69" s="215">
        <f>SUM(D70:D74)</f>
        <v>33035</v>
      </c>
      <c r="E69" s="511">
        <f t="shared" ref="E69:F69" si="58">SUM(E70:E74)</f>
        <v>0</v>
      </c>
      <c r="F69" s="468">
        <f t="shared" si="58"/>
        <v>33035</v>
      </c>
      <c r="G69" s="215">
        <f>SUM(G70:G74)</f>
        <v>2100</v>
      </c>
      <c r="H69" s="120">
        <f t="shared" ref="H69:I69" si="59">SUM(H70:H74)</f>
        <v>0</v>
      </c>
      <c r="I69" s="113">
        <f t="shared" si="59"/>
        <v>2100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23641</v>
      </c>
      <c r="D70" s="214">
        <v>21541</v>
      </c>
      <c r="E70" s="510"/>
      <c r="F70" s="468">
        <f t="shared" ref="F70:F74" si="62">D70+E70</f>
        <v>21541</v>
      </c>
      <c r="G70" s="214">
        <v>2100</v>
      </c>
      <c r="H70" s="246"/>
      <c r="I70" s="113">
        <f t="shared" ref="I70:I74" si="63">G70+H70</f>
        <v>2100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10672</v>
      </c>
      <c r="D73" s="214">
        <v>10672</v>
      </c>
      <c r="E73" s="510"/>
      <c r="F73" s="468">
        <f t="shared" si="62"/>
        <v>10672</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822</v>
      </c>
      <c r="D74" s="214">
        <v>822</v>
      </c>
      <c r="E74" s="510"/>
      <c r="F74" s="468">
        <f t="shared" si="62"/>
        <v>822</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85961</v>
      </c>
      <c r="D75" s="211">
        <f>SUM(D76,D83,D130,D164,D165,D172)</f>
        <v>70346</v>
      </c>
      <c r="E75" s="503">
        <f t="shared" ref="E75:F75" si="66">SUM(E76,E83,E130,E164,E165,E172)</f>
        <v>0</v>
      </c>
      <c r="F75" s="504">
        <f t="shared" si="66"/>
        <v>70346</v>
      </c>
      <c r="G75" s="211">
        <f>SUM(G76,G83,G130,G164,G165,G172)</f>
        <v>5349</v>
      </c>
      <c r="H75" s="244">
        <f t="shared" ref="H75:I75" si="67">SUM(H76,H83,H130,H164,H165,H172)</f>
        <v>2548</v>
      </c>
      <c r="I75" s="103">
        <f t="shared" si="67"/>
        <v>7897</v>
      </c>
      <c r="J75" s="244">
        <f>SUM(J76,J83,J130,J164,J165,J172)</f>
        <v>7718</v>
      </c>
      <c r="K75" s="102">
        <f t="shared" ref="K75:L75" si="68">SUM(K76,K83,K130,K164,K165,K172)</f>
        <v>0</v>
      </c>
      <c r="L75" s="103">
        <f t="shared" si="68"/>
        <v>7718</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340">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57159</v>
      </c>
      <c r="D83" s="212">
        <f>SUM(D84,D89,D95,D103,D112,D116,D122,D128)</f>
        <v>47276</v>
      </c>
      <c r="E83" s="505">
        <f t="shared" ref="E83:F83" si="90">SUM(E84,E89,E95,E103,E112,E116,E122,E128)</f>
        <v>0</v>
      </c>
      <c r="F83" s="472">
        <f t="shared" si="90"/>
        <v>47276</v>
      </c>
      <c r="G83" s="212">
        <f>SUM(G84,G89,G95,G103,G112,G116,G122,G128)</f>
        <v>0</v>
      </c>
      <c r="H83" s="105">
        <f t="shared" ref="H83:I83" si="91">SUM(H84,H89,H95,H103,H112,H116,H122,H128)</f>
        <v>2548</v>
      </c>
      <c r="I83" s="116">
        <f t="shared" si="91"/>
        <v>2548</v>
      </c>
      <c r="J83" s="105">
        <f>SUM(J84,J89,J95,J103,J112,J116,J122,J128)</f>
        <v>7335</v>
      </c>
      <c r="K83" s="50">
        <f t="shared" ref="K83:L83" si="92">SUM(K84,K89,K95,K103,K112,K116,K122,K128)</f>
        <v>0</v>
      </c>
      <c r="L83" s="116">
        <f t="shared" si="92"/>
        <v>7335</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1968</v>
      </c>
      <c r="D84" s="131">
        <f>SUM(D85:D88)</f>
        <v>1943</v>
      </c>
      <c r="E84" s="506">
        <f t="shared" ref="E84:F84" si="94">SUM(E85:E88)</f>
        <v>0</v>
      </c>
      <c r="F84" s="507">
        <f t="shared" si="94"/>
        <v>1943</v>
      </c>
      <c r="G84" s="131">
        <f>SUM(G85:G88)</f>
        <v>0</v>
      </c>
      <c r="H84" s="190">
        <f t="shared" ref="H84:I84" si="95">SUM(H85:H88)</f>
        <v>0</v>
      </c>
      <c r="I84" s="108">
        <f t="shared" si="95"/>
        <v>0</v>
      </c>
      <c r="J84" s="190">
        <f>SUM(J85:J88)</f>
        <v>25</v>
      </c>
      <c r="K84" s="107">
        <f t="shared" ref="K84:L84" si="96">SUM(K85:K88)</f>
        <v>0</v>
      </c>
      <c r="L84" s="108">
        <f t="shared" si="96"/>
        <v>25</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1524</v>
      </c>
      <c r="D86" s="214">
        <v>1524</v>
      </c>
      <c r="E86" s="510"/>
      <c r="F86" s="468">
        <f t="shared" si="99"/>
        <v>1524</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384</v>
      </c>
      <c r="D87" s="214">
        <v>359</v>
      </c>
      <c r="E87" s="510"/>
      <c r="F87" s="468">
        <f t="shared" si="99"/>
        <v>359</v>
      </c>
      <c r="G87" s="214"/>
      <c r="H87" s="246"/>
      <c r="I87" s="113">
        <f t="shared" si="100"/>
        <v>0</v>
      </c>
      <c r="J87" s="246">
        <v>25</v>
      </c>
      <c r="K87" s="60"/>
      <c r="L87" s="113">
        <f t="shared" si="101"/>
        <v>25</v>
      </c>
      <c r="M87" s="292"/>
      <c r="N87" s="60"/>
      <c r="O87" s="113">
        <f t="shared" si="102"/>
        <v>0</v>
      </c>
      <c r="P87" s="110"/>
    </row>
    <row r="88" spans="1:16" x14ac:dyDescent="0.25">
      <c r="A88" s="38">
        <v>2219</v>
      </c>
      <c r="B88" s="57" t="s">
        <v>76</v>
      </c>
      <c r="C88" s="58">
        <f t="shared" si="98"/>
        <v>60</v>
      </c>
      <c r="D88" s="214">
        <v>60</v>
      </c>
      <c r="E88" s="510"/>
      <c r="F88" s="468">
        <f t="shared" si="99"/>
        <v>60</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42414</v>
      </c>
      <c r="D89" s="215">
        <f>SUM(D90:D94)</f>
        <v>35104</v>
      </c>
      <c r="E89" s="511">
        <f t="shared" ref="E89:F89" si="103">SUM(E90:E94)</f>
        <v>0</v>
      </c>
      <c r="F89" s="468">
        <f t="shared" si="103"/>
        <v>35104</v>
      </c>
      <c r="G89" s="215">
        <f>SUM(G90:G94)</f>
        <v>0</v>
      </c>
      <c r="H89" s="120">
        <f t="shared" ref="H89:I89" si="104">SUM(H90:H94)</f>
        <v>0</v>
      </c>
      <c r="I89" s="113">
        <f t="shared" si="104"/>
        <v>0</v>
      </c>
      <c r="J89" s="120">
        <f>SUM(J90:J94)</f>
        <v>7310</v>
      </c>
      <c r="K89" s="112">
        <f t="shared" ref="K89:L89" si="105">SUM(K90:K94)</f>
        <v>0</v>
      </c>
      <c r="L89" s="113">
        <f t="shared" si="105"/>
        <v>7310</v>
      </c>
      <c r="M89" s="58">
        <f>SUM(M90:M94)</f>
        <v>0</v>
      </c>
      <c r="N89" s="112">
        <f t="shared" ref="N89:O89" si="106">SUM(N90:N94)</f>
        <v>0</v>
      </c>
      <c r="O89" s="113">
        <f t="shared" si="106"/>
        <v>0</v>
      </c>
      <c r="P89" s="110"/>
    </row>
    <row r="90" spans="1:16" ht="24" x14ac:dyDescent="0.25">
      <c r="A90" s="38">
        <v>2221</v>
      </c>
      <c r="B90" s="57" t="s">
        <v>289</v>
      </c>
      <c r="C90" s="58">
        <f t="shared" si="98"/>
        <v>27717</v>
      </c>
      <c r="D90" s="214">
        <v>25907</v>
      </c>
      <c r="E90" s="510"/>
      <c r="F90" s="468">
        <f t="shared" ref="F90:F94" si="107">D90+E90</f>
        <v>25907</v>
      </c>
      <c r="G90" s="214"/>
      <c r="H90" s="246"/>
      <c r="I90" s="113">
        <f t="shared" ref="I90:I94" si="108">G90+H90</f>
        <v>0</v>
      </c>
      <c r="J90" s="246">
        <v>1810</v>
      </c>
      <c r="K90" s="60"/>
      <c r="L90" s="113">
        <f t="shared" ref="L90:L94" si="109">J90+K90</f>
        <v>1810</v>
      </c>
      <c r="M90" s="292"/>
      <c r="N90" s="60"/>
      <c r="O90" s="113">
        <f t="shared" ref="O90:O94" si="110">M90+N90</f>
        <v>0</v>
      </c>
      <c r="P90" s="110"/>
    </row>
    <row r="91" spans="1:16" x14ac:dyDescent="0.25">
      <c r="A91" s="38">
        <v>2222</v>
      </c>
      <c r="B91" s="57" t="s">
        <v>78</v>
      </c>
      <c r="C91" s="58">
        <f t="shared" si="98"/>
        <v>3977</v>
      </c>
      <c r="D91" s="214">
        <v>1977</v>
      </c>
      <c r="E91" s="510"/>
      <c r="F91" s="468">
        <f t="shared" si="107"/>
        <v>1977</v>
      </c>
      <c r="G91" s="214"/>
      <c r="H91" s="246"/>
      <c r="I91" s="113">
        <f t="shared" si="108"/>
        <v>0</v>
      </c>
      <c r="J91" s="246">
        <v>2000</v>
      </c>
      <c r="K91" s="60"/>
      <c r="L91" s="113">
        <f t="shared" si="109"/>
        <v>2000</v>
      </c>
      <c r="M91" s="292"/>
      <c r="N91" s="60"/>
      <c r="O91" s="113">
        <f t="shared" si="110"/>
        <v>0</v>
      </c>
      <c r="P91" s="110"/>
    </row>
    <row r="92" spans="1:16" x14ac:dyDescent="0.25">
      <c r="A92" s="38">
        <v>2223</v>
      </c>
      <c r="B92" s="57" t="s">
        <v>79</v>
      </c>
      <c r="C92" s="58">
        <f t="shared" si="98"/>
        <v>9871</v>
      </c>
      <c r="D92" s="214">
        <v>6371</v>
      </c>
      <c r="E92" s="510"/>
      <c r="F92" s="468">
        <f t="shared" si="107"/>
        <v>6371</v>
      </c>
      <c r="G92" s="214"/>
      <c r="H92" s="246"/>
      <c r="I92" s="113">
        <f t="shared" si="108"/>
        <v>0</v>
      </c>
      <c r="J92" s="246">
        <v>3500</v>
      </c>
      <c r="K92" s="60"/>
      <c r="L92" s="113">
        <f t="shared" si="109"/>
        <v>3500</v>
      </c>
      <c r="M92" s="292"/>
      <c r="N92" s="60"/>
      <c r="O92" s="113">
        <f t="shared" si="110"/>
        <v>0</v>
      </c>
      <c r="P92" s="110"/>
    </row>
    <row r="93" spans="1:16" ht="48" x14ac:dyDescent="0.25">
      <c r="A93" s="38">
        <v>2224</v>
      </c>
      <c r="B93" s="57" t="s">
        <v>299</v>
      </c>
      <c r="C93" s="58">
        <f t="shared" si="98"/>
        <v>849</v>
      </c>
      <c r="D93" s="214">
        <v>849</v>
      </c>
      <c r="E93" s="510"/>
      <c r="F93" s="468">
        <f t="shared" si="107"/>
        <v>849</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3270</v>
      </c>
      <c r="D95" s="215">
        <f>SUM(D96:D102)</f>
        <v>3270</v>
      </c>
      <c r="E95" s="511">
        <f t="shared" ref="E95:F95" si="111">SUM(E96:E102)</f>
        <v>0</v>
      </c>
      <c r="F95" s="468">
        <f t="shared" si="111"/>
        <v>3270</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3270</v>
      </c>
      <c r="D102" s="214">
        <v>3270</v>
      </c>
      <c r="E102" s="510"/>
      <c r="F102" s="468">
        <f t="shared" si="115"/>
        <v>3270</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3494</v>
      </c>
      <c r="D103" s="215">
        <f>SUM(D104:D111)</f>
        <v>3494</v>
      </c>
      <c r="E103" s="511">
        <f t="shared" ref="E103:F103" si="119">SUM(E104:E111)</f>
        <v>0</v>
      </c>
      <c r="F103" s="468">
        <f t="shared" si="119"/>
        <v>3494</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400</v>
      </c>
      <c r="D106" s="214">
        <v>400</v>
      </c>
      <c r="E106" s="510"/>
      <c r="F106" s="468">
        <f t="shared" si="123"/>
        <v>400</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3094</v>
      </c>
      <c r="D107" s="214">
        <v>3094</v>
      </c>
      <c r="E107" s="510"/>
      <c r="F107" s="468">
        <f t="shared" si="123"/>
        <v>3094</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568</v>
      </c>
      <c r="D112" s="215">
        <f>SUM(D113:D115)</f>
        <v>568</v>
      </c>
      <c r="E112" s="511">
        <f t="shared" ref="E112:F112" si="127">SUM(E113:E115)</f>
        <v>0</v>
      </c>
      <c r="F112" s="468">
        <f t="shared" si="127"/>
        <v>568</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483</v>
      </c>
      <c r="D115" s="214">
        <v>483</v>
      </c>
      <c r="E115" s="510"/>
      <c r="F115" s="468">
        <f t="shared" si="131"/>
        <v>483</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2170</v>
      </c>
      <c r="D116" s="215">
        <f>SUM(D117:D121)</f>
        <v>2170</v>
      </c>
      <c r="E116" s="511">
        <f t="shared" ref="E116:F116" si="135">SUM(E117:E121)</f>
        <v>0</v>
      </c>
      <c r="F116" s="468">
        <f t="shared" si="135"/>
        <v>2170</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38">
        <v>2262</v>
      </c>
      <c r="B118" s="57" t="s">
        <v>103</v>
      </c>
      <c r="C118" s="58">
        <f t="shared" si="98"/>
        <v>1000</v>
      </c>
      <c r="D118" s="214">
        <v>1000</v>
      </c>
      <c r="E118" s="510"/>
      <c r="F118" s="468">
        <f t="shared" si="139"/>
        <v>1000</v>
      </c>
      <c r="G118" s="214"/>
      <c r="H118" s="246"/>
      <c r="I118" s="113">
        <f t="shared" si="140"/>
        <v>0</v>
      </c>
      <c r="J118" s="246"/>
      <c r="K118" s="60"/>
      <c r="L118" s="113">
        <f t="shared" si="141"/>
        <v>0</v>
      </c>
      <c r="M118" s="292"/>
      <c r="N118" s="60"/>
      <c r="O118" s="113">
        <f t="shared" si="142"/>
        <v>0</v>
      </c>
      <c r="P118" s="110"/>
    </row>
    <row r="119" spans="1:16" x14ac:dyDescent="0.25">
      <c r="A119" s="38">
        <v>2263</v>
      </c>
      <c r="B119" s="57" t="s">
        <v>104</v>
      </c>
      <c r="C119" s="58">
        <f t="shared" si="98"/>
        <v>1170</v>
      </c>
      <c r="D119" s="214">
        <v>1170</v>
      </c>
      <c r="E119" s="510"/>
      <c r="F119" s="468">
        <f t="shared" si="139"/>
        <v>1170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hidden="1" x14ac:dyDescent="0.25">
      <c r="A121" s="38">
        <v>2269</v>
      </c>
      <c r="B121" s="57" t="s">
        <v>106</v>
      </c>
      <c r="C121" s="58">
        <f t="shared" si="98"/>
        <v>0</v>
      </c>
      <c r="D121" s="214"/>
      <c r="E121" s="510"/>
      <c r="F121" s="468">
        <f t="shared" si="139"/>
        <v>0</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3275</v>
      </c>
      <c r="D122" s="215">
        <f>SUM(D123:D127)</f>
        <v>727</v>
      </c>
      <c r="E122" s="511">
        <f t="shared" ref="E122:F122" si="143">SUM(E123:E127)</f>
        <v>0</v>
      </c>
      <c r="F122" s="468">
        <f t="shared" si="143"/>
        <v>727</v>
      </c>
      <c r="G122" s="215">
        <f>SUM(G123:G127)</f>
        <v>0</v>
      </c>
      <c r="H122" s="120">
        <f t="shared" ref="H122:I122" si="144">SUM(H123:H127)</f>
        <v>2548</v>
      </c>
      <c r="I122" s="113">
        <f t="shared" si="144"/>
        <v>2548</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2548</v>
      </c>
      <c r="D125" s="214"/>
      <c r="E125" s="510"/>
      <c r="F125" s="468">
        <f t="shared" si="147"/>
        <v>0</v>
      </c>
      <c r="G125" s="214"/>
      <c r="H125" s="246">
        <v>2548</v>
      </c>
      <c r="I125" s="113">
        <f t="shared" si="148"/>
        <v>2548</v>
      </c>
      <c r="J125" s="246"/>
      <c r="K125" s="60"/>
      <c r="L125" s="113">
        <f t="shared" si="149"/>
        <v>0</v>
      </c>
      <c r="M125" s="292"/>
      <c r="N125" s="60"/>
      <c r="O125" s="113">
        <f t="shared" si="150"/>
        <v>0</v>
      </c>
      <c r="P125" s="110"/>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727</v>
      </c>
      <c r="D127" s="214">
        <v>727</v>
      </c>
      <c r="E127" s="510"/>
      <c r="F127" s="468">
        <f t="shared" si="147"/>
        <v>727</v>
      </c>
      <c r="G127" s="214"/>
      <c r="H127" s="246"/>
      <c r="I127" s="113">
        <f t="shared" si="148"/>
        <v>0</v>
      </c>
      <c r="J127" s="246"/>
      <c r="K127" s="60"/>
      <c r="L127" s="113">
        <f t="shared" si="149"/>
        <v>0</v>
      </c>
      <c r="M127" s="292"/>
      <c r="N127" s="60"/>
      <c r="O127" s="113">
        <f t="shared" si="150"/>
        <v>0</v>
      </c>
      <c r="P127" s="110"/>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28802</v>
      </c>
      <c r="D130" s="212">
        <f>SUM(D131,D136,D140,D141,D144,D151,D159,D160,D163)</f>
        <v>23070</v>
      </c>
      <c r="E130" s="505">
        <f t="shared" ref="E130:F130" si="152">SUM(E131,E136,E140,E141,E144,E151,E159,E160,E163)</f>
        <v>0</v>
      </c>
      <c r="F130" s="472">
        <f t="shared" si="152"/>
        <v>23070</v>
      </c>
      <c r="G130" s="212">
        <f>SUM(G131,G136,G140,G141,G144,G151,G159,G160,G163)</f>
        <v>5349</v>
      </c>
      <c r="H130" s="105">
        <f t="shared" ref="H130:I130" si="153">SUM(H131,H136,H140,H141,H144,H151,H159,H160,H163)</f>
        <v>0</v>
      </c>
      <c r="I130" s="116">
        <f t="shared" si="153"/>
        <v>5349</v>
      </c>
      <c r="J130" s="105">
        <f>SUM(J131,J136,J140,J141,J144,J151,J159,J160,J163)</f>
        <v>383</v>
      </c>
      <c r="K130" s="50">
        <f t="shared" ref="K130:L130" si="154">SUM(K131,K136,K140,K141,K144,K151,K159,K160,K163)</f>
        <v>0</v>
      </c>
      <c r="L130" s="116">
        <f t="shared" si="154"/>
        <v>383</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7721</v>
      </c>
      <c r="D131" s="217">
        <f t="shared" ref="D131:O131" si="156">SUM(D132:D135)</f>
        <v>7538</v>
      </c>
      <c r="E131" s="514">
        <f t="shared" si="156"/>
        <v>0</v>
      </c>
      <c r="F131" s="509">
        <f t="shared" si="156"/>
        <v>7538</v>
      </c>
      <c r="G131" s="217">
        <f t="shared" si="156"/>
        <v>0</v>
      </c>
      <c r="H131" s="248">
        <f t="shared" si="156"/>
        <v>0</v>
      </c>
      <c r="I131" s="119">
        <f t="shared" si="156"/>
        <v>0</v>
      </c>
      <c r="J131" s="248">
        <f t="shared" si="156"/>
        <v>183</v>
      </c>
      <c r="K131" s="118">
        <f t="shared" si="156"/>
        <v>0</v>
      </c>
      <c r="L131" s="119">
        <f t="shared" si="156"/>
        <v>183</v>
      </c>
      <c r="M131" s="53">
        <f t="shared" si="156"/>
        <v>0</v>
      </c>
      <c r="N131" s="118">
        <f t="shared" si="156"/>
        <v>0</v>
      </c>
      <c r="O131" s="119">
        <f t="shared" si="156"/>
        <v>0</v>
      </c>
      <c r="P131" s="109"/>
    </row>
    <row r="132" spans="1:16" x14ac:dyDescent="0.25">
      <c r="A132" s="38">
        <v>2311</v>
      </c>
      <c r="B132" s="57" t="s">
        <v>115</v>
      </c>
      <c r="C132" s="58">
        <f t="shared" si="98"/>
        <v>3721</v>
      </c>
      <c r="D132" s="214">
        <v>3538</v>
      </c>
      <c r="E132" s="510"/>
      <c r="F132" s="468">
        <f t="shared" ref="F132:F135" si="157">D132+E132</f>
        <v>3538</v>
      </c>
      <c r="G132" s="214"/>
      <c r="H132" s="246"/>
      <c r="I132" s="113">
        <f t="shared" ref="I132:I135" si="158">G132+H132</f>
        <v>0</v>
      </c>
      <c r="J132" s="246">
        <v>183</v>
      </c>
      <c r="K132" s="60"/>
      <c r="L132" s="113">
        <f t="shared" ref="L132:L135" si="159">J132+K132</f>
        <v>183</v>
      </c>
      <c r="M132" s="292"/>
      <c r="N132" s="60"/>
      <c r="O132" s="113">
        <f t="shared" ref="O132:O135" si="160">M132+N132</f>
        <v>0</v>
      </c>
      <c r="P132" s="110"/>
    </row>
    <row r="133" spans="1:16" x14ac:dyDescent="0.25">
      <c r="A133" s="38">
        <v>2312</v>
      </c>
      <c r="B133" s="57" t="s">
        <v>116</v>
      </c>
      <c r="C133" s="58">
        <f t="shared" si="98"/>
        <v>3800</v>
      </c>
      <c r="D133" s="214">
        <v>3800</v>
      </c>
      <c r="E133" s="510"/>
      <c r="F133" s="468">
        <f t="shared" si="157"/>
        <v>3800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200</v>
      </c>
      <c r="D135" s="214">
        <v>200</v>
      </c>
      <c r="E135" s="510"/>
      <c r="F135" s="468">
        <f t="shared" si="157"/>
        <v>200</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340</v>
      </c>
      <c r="D136" s="215">
        <f>SUM(D137:D139)</f>
        <v>290</v>
      </c>
      <c r="E136" s="511">
        <f t="shared" ref="E136:F136" si="161">SUM(E137:E139)</f>
        <v>0</v>
      </c>
      <c r="F136" s="468">
        <f t="shared" si="161"/>
        <v>290</v>
      </c>
      <c r="G136" s="215">
        <f>SUM(G137:G139)</f>
        <v>0</v>
      </c>
      <c r="H136" s="120">
        <f t="shared" ref="H136:I136" si="162">SUM(H137:H139)</f>
        <v>0</v>
      </c>
      <c r="I136" s="113">
        <f t="shared" si="162"/>
        <v>0</v>
      </c>
      <c r="J136" s="120">
        <f>SUM(J137:J139)</f>
        <v>50</v>
      </c>
      <c r="K136" s="112">
        <f t="shared" ref="K136:L136" si="163">SUM(K137:K139)</f>
        <v>0</v>
      </c>
      <c r="L136" s="113">
        <f t="shared" si="163"/>
        <v>50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340</v>
      </c>
      <c r="D138" s="214">
        <v>290</v>
      </c>
      <c r="E138" s="510"/>
      <c r="F138" s="468">
        <f t="shared" si="165"/>
        <v>290</v>
      </c>
      <c r="G138" s="214"/>
      <c r="H138" s="246"/>
      <c r="I138" s="113">
        <f t="shared" si="166"/>
        <v>0</v>
      </c>
      <c r="J138" s="246">
        <v>50</v>
      </c>
      <c r="K138" s="60"/>
      <c r="L138" s="113">
        <f t="shared" si="167"/>
        <v>50</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250</v>
      </c>
      <c r="D141" s="215">
        <f>SUM(D142:D143)</f>
        <v>250</v>
      </c>
      <c r="E141" s="511">
        <f t="shared" ref="E141:F141" si="169">SUM(E142:E143)</f>
        <v>0</v>
      </c>
      <c r="F141" s="468">
        <f t="shared" si="169"/>
        <v>250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250</v>
      </c>
      <c r="D142" s="214">
        <v>250</v>
      </c>
      <c r="E142" s="510"/>
      <c r="F142" s="468">
        <f t="shared" ref="F142:F143" si="173">D142+E142</f>
        <v>250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5236</v>
      </c>
      <c r="D144" s="131">
        <f>SUM(D145:D150)</f>
        <v>5086</v>
      </c>
      <c r="E144" s="506">
        <f t="shared" ref="E144:F144" si="177">SUM(E145:E150)</f>
        <v>0</v>
      </c>
      <c r="F144" s="507">
        <f t="shared" si="177"/>
        <v>5086</v>
      </c>
      <c r="G144" s="131">
        <f>SUM(G145:G150)</f>
        <v>0</v>
      </c>
      <c r="H144" s="190">
        <f t="shared" ref="H144:I144" si="178">SUM(H145:H150)</f>
        <v>0</v>
      </c>
      <c r="I144" s="108">
        <f t="shared" si="178"/>
        <v>0</v>
      </c>
      <c r="J144" s="190">
        <f>SUM(J145:J150)</f>
        <v>150</v>
      </c>
      <c r="K144" s="107">
        <f t="shared" ref="K144:L144" si="179">SUM(K145:K150)</f>
        <v>0</v>
      </c>
      <c r="L144" s="108">
        <f t="shared" si="179"/>
        <v>150</v>
      </c>
      <c r="M144" s="83">
        <f>SUM(M145:M150)</f>
        <v>0</v>
      </c>
      <c r="N144" s="107">
        <f t="shared" ref="N144:O144" si="180">SUM(N145:N150)</f>
        <v>0</v>
      </c>
      <c r="O144" s="108">
        <f t="shared" si="180"/>
        <v>0</v>
      </c>
      <c r="P144" s="115"/>
    </row>
    <row r="145" spans="1:16" x14ac:dyDescent="0.25">
      <c r="A145" s="33">
        <v>2351</v>
      </c>
      <c r="B145" s="52" t="s">
        <v>126</v>
      </c>
      <c r="C145" s="53">
        <f t="shared" si="98"/>
        <v>950</v>
      </c>
      <c r="D145" s="213">
        <v>800</v>
      </c>
      <c r="E145" s="508"/>
      <c r="F145" s="509">
        <f t="shared" ref="F145:F150" si="181">D145+E145</f>
        <v>800</v>
      </c>
      <c r="G145" s="213"/>
      <c r="H145" s="245"/>
      <c r="I145" s="119">
        <f t="shared" ref="I145:I150" si="182">G145+H145</f>
        <v>0</v>
      </c>
      <c r="J145" s="245">
        <v>150</v>
      </c>
      <c r="K145" s="55"/>
      <c r="L145" s="119">
        <f t="shared" ref="L145:L150" si="183">J145+K145</f>
        <v>150</v>
      </c>
      <c r="M145" s="291"/>
      <c r="N145" s="55"/>
      <c r="O145" s="119">
        <f t="shared" ref="O145:O150" si="184">M145+N145</f>
        <v>0</v>
      </c>
      <c r="P145" s="109"/>
    </row>
    <row r="146" spans="1:16" x14ac:dyDescent="0.25">
      <c r="A146" s="38">
        <v>2352</v>
      </c>
      <c r="B146" s="57" t="s">
        <v>127</v>
      </c>
      <c r="C146" s="58">
        <f t="shared" si="98"/>
        <v>4136</v>
      </c>
      <c r="D146" s="214">
        <v>4136</v>
      </c>
      <c r="E146" s="510"/>
      <c r="F146" s="468">
        <f t="shared" si="181"/>
        <v>4136</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150</v>
      </c>
      <c r="D149" s="214">
        <v>150</v>
      </c>
      <c r="E149" s="510"/>
      <c r="F149" s="468">
        <f t="shared" si="181"/>
        <v>150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2500</v>
      </c>
      <c r="D151" s="215">
        <f>SUM(D152:D158)</f>
        <v>2500</v>
      </c>
      <c r="E151" s="511">
        <f t="shared" ref="E151:F151" si="186">SUM(E152:E158)</f>
        <v>0</v>
      </c>
      <c r="F151" s="468">
        <f t="shared" si="186"/>
        <v>2500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2500</v>
      </c>
      <c r="D154" s="214">
        <v>2500</v>
      </c>
      <c r="E154" s="510"/>
      <c r="F154" s="468">
        <f t="shared" si="190"/>
        <v>2500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12755</v>
      </c>
      <c r="D159" s="216">
        <v>7406</v>
      </c>
      <c r="E159" s="513"/>
      <c r="F159" s="507">
        <f t="shared" si="190"/>
        <v>7406</v>
      </c>
      <c r="G159" s="216">
        <v>5349</v>
      </c>
      <c r="H159" s="247"/>
      <c r="I159" s="108">
        <f t="shared" si="191"/>
        <v>5349</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340">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16856</v>
      </c>
      <c r="D194" s="210">
        <f>SUM(D195,D230,D269)</f>
        <v>11363</v>
      </c>
      <c r="E194" s="501">
        <f t="shared" ref="E194:F194" si="251">SUM(E195,E230,E269)</f>
        <v>0</v>
      </c>
      <c r="F194" s="502">
        <f t="shared" si="251"/>
        <v>11363</v>
      </c>
      <c r="G194" s="210">
        <f>SUM(G195,G230,G269)</f>
        <v>1443</v>
      </c>
      <c r="H194" s="243">
        <f t="shared" ref="H194:I194" si="252">SUM(H195,H230,H269)</f>
        <v>0</v>
      </c>
      <c r="I194" s="99">
        <f t="shared" si="252"/>
        <v>1443</v>
      </c>
      <c r="J194" s="243">
        <f>SUM(J195,J230,J269)</f>
        <v>4050</v>
      </c>
      <c r="K194" s="98">
        <f t="shared" ref="K194:L194" si="253">SUM(K195,K230,K269)</f>
        <v>0</v>
      </c>
      <c r="L194" s="99">
        <f t="shared" si="253"/>
        <v>4050</v>
      </c>
      <c r="M194" s="296">
        <f>SUM(M195,M230,M269)</f>
        <v>0</v>
      </c>
      <c r="N194" s="273">
        <f t="shared" ref="N194:O194" si="254">SUM(N195,N230,N269)</f>
        <v>0</v>
      </c>
      <c r="O194" s="278">
        <f t="shared" si="254"/>
        <v>0</v>
      </c>
      <c r="P194" s="317"/>
    </row>
    <row r="195" spans="1:16" x14ac:dyDescent="0.25">
      <c r="A195" s="100">
        <v>5000</v>
      </c>
      <c r="B195" s="100" t="s">
        <v>175</v>
      </c>
      <c r="C195" s="101">
        <f t="shared" si="185"/>
        <v>16856</v>
      </c>
      <c r="D195" s="211">
        <f>D196+D204</f>
        <v>11363</v>
      </c>
      <c r="E195" s="503">
        <f t="shared" ref="E195:F195" si="255">E196+E204</f>
        <v>0</v>
      </c>
      <c r="F195" s="504">
        <f t="shared" si="255"/>
        <v>11363</v>
      </c>
      <c r="G195" s="211">
        <f>G196+G204</f>
        <v>1443</v>
      </c>
      <c r="H195" s="244">
        <f t="shared" ref="H195:I195" si="256">H196+H204</f>
        <v>0</v>
      </c>
      <c r="I195" s="103">
        <f t="shared" si="256"/>
        <v>1443</v>
      </c>
      <c r="J195" s="244">
        <f>J196+J204</f>
        <v>4050</v>
      </c>
      <c r="K195" s="102">
        <f t="shared" ref="K195:L195" si="257">K196+K204</f>
        <v>0</v>
      </c>
      <c r="L195" s="103">
        <f t="shared" si="257"/>
        <v>4050</v>
      </c>
      <c r="M195" s="101">
        <f>M196+M204</f>
        <v>0</v>
      </c>
      <c r="N195" s="102">
        <f t="shared" ref="N195:O195" si="258">N196+N204</f>
        <v>0</v>
      </c>
      <c r="O195" s="103">
        <f t="shared" si="258"/>
        <v>0</v>
      </c>
      <c r="P195" s="314"/>
    </row>
    <row r="196" spans="1:16" x14ac:dyDescent="0.25">
      <c r="A196" s="46">
        <v>5100</v>
      </c>
      <c r="B196" s="104" t="s">
        <v>176</v>
      </c>
      <c r="C196" s="47">
        <f t="shared" si="185"/>
        <v>65</v>
      </c>
      <c r="D196" s="212">
        <f>D197+D198+D201+D202+D203</f>
        <v>65</v>
      </c>
      <c r="E196" s="505">
        <f t="shared" ref="E196:F196" si="259">E197+E198+E201+E202+E203</f>
        <v>0</v>
      </c>
      <c r="F196" s="472">
        <f t="shared" si="259"/>
        <v>65</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65</v>
      </c>
      <c r="D198" s="215">
        <f>D199+D200</f>
        <v>65</v>
      </c>
      <c r="E198" s="511">
        <f t="shared" ref="E198:F198" si="263">E199+E200</f>
        <v>0</v>
      </c>
      <c r="F198" s="468">
        <f t="shared" si="263"/>
        <v>65</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65</v>
      </c>
      <c r="D199" s="214">
        <v>65</v>
      </c>
      <c r="E199" s="510"/>
      <c r="F199" s="468">
        <f t="shared" ref="F199:F203" si="267">D199+E199</f>
        <v>65</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16791</v>
      </c>
      <c r="D204" s="212">
        <f>D205+D215+D216+D225+D226+D227+D229</f>
        <v>11298</v>
      </c>
      <c r="E204" s="505">
        <f t="shared" ref="E204:F204" si="271">E205+E215+E216+E225+E226+E227+E229</f>
        <v>0</v>
      </c>
      <c r="F204" s="472">
        <f t="shared" si="271"/>
        <v>11298</v>
      </c>
      <c r="G204" s="212">
        <f>G205+G215+G216+G225+G226+G227+G229</f>
        <v>1443</v>
      </c>
      <c r="H204" s="105">
        <f t="shared" ref="H204:I204" si="272">H205+H215+H216+H225+H226+H227+H229</f>
        <v>0</v>
      </c>
      <c r="I204" s="116">
        <f t="shared" si="272"/>
        <v>1443</v>
      </c>
      <c r="J204" s="105">
        <f>J205+J215+J216+J225+J226+J227+J229</f>
        <v>4050</v>
      </c>
      <c r="K204" s="50">
        <f t="shared" ref="K204:L204" si="273">K205+K215+K216+K225+K226+K227+K229</f>
        <v>0</v>
      </c>
      <c r="L204" s="116">
        <f t="shared" si="273"/>
        <v>4050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16791</v>
      </c>
      <c r="D216" s="215">
        <f>SUM(D217:D224)</f>
        <v>11298</v>
      </c>
      <c r="E216" s="511">
        <f t="shared" ref="E216:F216" si="284">SUM(E217:E224)</f>
        <v>0</v>
      </c>
      <c r="F216" s="468">
        <f t="shared" si="284"/>
        <v>11298</v>
      </c>
      <c r="G216" s="215">
        <f>SUM(G217:G224)</f>
        <v>1443</v>
      </c>
      <c r="H216" s="120">
        <f t="shared" ref="H216:I216" si="285">SUM(H217:H224)</f>
        <v>0</v>
      </c>
      <c r="I216" s="113">
        <f t="shared" si="285"/>
        <v>1443</v>
      </c>
      <c r="J216" s="120">
        <f>SUM(J217:J224)</f>
        <v>4050</v>
      </c>
      <c r="K216" s="112">
        <f t="shared" ref="K216:L216" si="286">SUM(K217:K224)</f>
        <v>0</v>
      </c>
      <c r="L216" s="113">
        <f t="shared" si="286"/>
        <v>4050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5443</v>
      </c>
      <c r="D219" s="214">
        <v>4000</v>
      </c>
      <c r="E219" s="510"/>
      <c r="F219" s="468">
        <f t="shared" si="288"/>
        <v>4000</v>
      </c>
      <c r="G219" s="214">
        <v>1443</v>
      </c>
      <c r="H219" s="246"/>
      <c r="I219" s="113">
        <f t="shared" si="289"/>
        <v>1443</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3934</v>
      </c>
      <c r="D223" s="214">
        <v>3564</v>
      </c>
      <c r="E223" s="510"/>
      <c r="F223" s="468">
        <f t="shared" si="288"/>
        <v>3564</v>
      </c>
      <c r="G223" s="214"/>
      <c r="H223" s="246"/>
      <c r="I223" s="113">
        <f t="shared" si="289"/>
        <v>0</v>
      </c>
      <c r="J223" s="246">
        <v>370</v>
      </c>
      <c r="K223" s="60"/>
      <c r="L223" s="113">
        <f t="shared" si="290"/>
        <v>370</v>
      </c>
      <c r="M223" s="292"/>
      <c r="N223" s="60"/>
      <c r="O223" s="113">
        <f t="shared" si="291"/>
        <v>0</v>
      </c>
      <c r="P223" s="110"/>
    </row>
    <row r="224" spans="1:16" ht="24" x14ac:dyDescent="0.25">
      <c r="A224" s="38">
        <v>5239</v>
      </c>
      <c r="B224" s="57" t="s">
        <v>204</v>
      </c>
      <c r="C224" s="58">
        <f t="shared" si="283"/>
        <v>7414</v>
      </c>
      <c r="D224" s="214">
        <v>3734</v>
      </c>
      <c r="E224" s="510"/>
      <c r="F224" s="468">
        <f t="shared" si="288"/>
        <v>3734</v>
      </c>
      <c r="G224" s="214"/>
      <c r="H224" s="246"/>
      <c r="I224" s="113">
        <f t="shared" si="289"/>
        <v>0</v>
      </c>
      <c r="J224" s="246">
        <v>3680</v>
      </c>
      <c r="K224" s="60"/>
      <c r="L224" s="113">
        <f t="shared" si="290"/>
        <v>3680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760665</v>
      </c>
      <c r="D286" s="224">
        <f t="shared" ref="D286:O286" si="382">SUM(D283,D269,D230,D195,D187,D173,D75,D53)</f>
        <v>318758</v>
      </c>
      <c r="E286" s="525">
        <f t="shared" si="382"/>
        <v>0</v>
      </c>
      <c r="F286" s="526">
        <f t="shared" si="382"/>
        <v>318758</v>
      </c>
      <c r="G286" s="224">
        <f t="shared" si="382"/>
        <v>427591</v>
      </c>
      <c r="H286" s="166">
        <f t="shared" si="382"/>
        <v>2548</v>
      </c>
      <c r="I286" s="264">
        <f t="shared" si="382"/>
        <v>430139</v>
      </c>
      <c r="J286" s="166">
        <f t="shared" si="382"/>
        <v>11768</v>
      </c>
      <c r="K286" s="165">
        <f t="shared" si="382"/>
        <v>0</v>
      </c>
      <c r="L286" s="264">
        <f t="shared" si="382"/>
        <v>11768</v>
      </c>
      <c r="M286" s="280">
        <f t="shared" si="382"/>
        <v>0</v>
      </c>
      <c r="N286" s="165">
        <f t="shared" si="382"/>
        <v>0</v>
      </c>
      <c r="O286" s="264">
        <f t="shared" si="382"/>
        <v>0</v>
      </c>
      <c r="P286" s="319"/>
    </row>
    <row r="287" spans="1:16" s="21" customFormat="1" ht="13.5" thickTop="1" thickBot="1" x14ac:dyDescent="0.3">
      <c r="A287" s="707" t="s">
        <v>262</v>
      </c>
      <c r="B287" s="708"/>
      <c r="C287" s="172">
        <f t="shared" si="368"/>
        <v>-1493</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-1493</v>
      </c>
      <c r="K287" s="168">
        <f t="shared" ref="K287:L287" si="385">(K26+K43)-K51</f>
        <v>0</v>
      </c>
      <c r="L287" s="265">
        <f t="shared" si="385"/>
        <v>-1493</v>
      </c>
      <c r="M287" s="172">
        <f>M45-M51</f>
        <v>0</v>
      </c>
      <c r="N287" s="168">
        <f t="shared" ref="N287:O287" si="386">N45-N51</f>
        <v>0</v>
      </c>
      <c r="O287" s="265">
        <f t="shared" si="386"/>
        <v>0</v>
      </c>
      <c r="P287" s="174"/>
    </row>
    <row r="288" spans="1:16" s="21" customFormat="1" ht="12.75" thickTop="1" x14ac:dyDescent="0.25">
      <c r="A288" s="709" t="s">
        <v>263</v>
      </c>
      <c r="B288" s="710"/>
      <c r="C288" s="156">
        <f t="shared" si="368"/>
        <v>1493</v>
      </c>
      <c r="D288" s="226">
        <f t="shared" ref="D288:O288" si="387">SUM(D289,D290)-D297+D298</f>
        <v>0</v>
      </c>
      <c r="E288" s="529">
        <f t="shared" si="387"/>
        <v>0</v>
      </c>
      <c r="F288" s="530">
        <f t="shared" si="387"/>
        <v>0</v>
      </c>
      <c r="G288" s="226">
        <f t="shared" si="387"/>
        <v>0</v>
      </c>
      <c r="H288" s="256">
        <f t="shared" si="387"/>
        <v>0</v>
      </c>
      <c r="I288" s="154">
        <f t="shared" si="387"/>
        <v>0</v>
      </c>
      <c r="J288" s="256">
        <f t="shared" si="387"/>
        <v>1493</v>
      </c>
      <c r="K288" s="153">
        <f t="shared" si="387"/>
        <v>0</v>
      </c>
      <c r="L288" s="154">
        <f t="shared" si="387"/>
        <v>1493</v>
      </c>
      <c r="M288" s="156">
        <f t="shared" si="387"/>
        <v>0</v>
      </c>
      <c r="N288" s="153">
        <f t="shared" si="387"/>
        <v>0</v>
      </c>
      <c r="O288" s="154">
        <f t="shared" si="387"/>
        <v>0</v>
      </c>
      <c r="P288" s="320"/>
    </row>
    <row r="289" spans="1:16" s="21" customFormat="1" ht="12.75" thickBot="1" x14ac:dyDescent="0.3">
      <c r="A289" s="87" t="s">
        <v>264</v>
      </c>
      <c r="B289" s="87" t="s">
        <v>265</v>
      </c>
      <c r="C289" s="88">
        <f t="shared" si="368"/>
        <v>1493</v>
      </c>
      <c r="D289" s="208">
        <f t="shared" ref="D289:O289" si="388">D21-D283</f>
        <v>0</v>
      </c>
      <c r="E289" s="497">
        <f t="shared" si="388"/>
        <v>0</v>
      </c>
      <c r="F289" s="498">
        <f t="shared" si="388"/>
        <v>0</v>
      </c>
      <c r="G289" s="208">
        <f t="shared" si="388"/>
        <v>0</v>
      </c>
      <c r="H289" s="241">
        <f t="shared" si="388"/>
        <v>0</v>
      </c>
      <c r="I289" s="90">
        <f t="shared" si="388"/>
        <v>0</v>
      </c>
      <c r="J289" s="241">
        <f t="shared" si="388"/>
        <v>1493</v>
      </c>
      <c r="K289" s="89">
        <f t="shared" si="388"/>
        <v>0</v>
      </c>
      <c r="L289" s="90">
        <f t="shared" si="388"/>
        <v>1493</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IsRu1cFHt+UmAbtiTzwFccVa6UwGMVuS92ZYfhGk0/hUZw9iwZyXVlFcHlx4CX9eewIaAWhjEqKrBFmBYMbUvw==" saltValue="VL9MGt/LatLtn9q+8OGptQ==" spinCount="100000" sheet="1" objects="1" scenarios="1" formatCells="0" formatColumns="0" formatRows="0"/>
  <autoFilter ref="A18:P298">
    <filterColumn colId="2">
      <filters blank="1">
        <filter val="1 000"/>
        <filter val="1 093"/>
        <filter val="1 170"/>
        <filter val="1 493"/>
        <filter val="-1 493"/>
        <filter val="1 524"/>
        <filter val="1 968"/>
        <filter val="10 250"/>
        <filter val="10 672"/>
        <filter val="12 755"/>
        <filter val="125 527"/>
        <filter val="13 428"/>
        <filter val="150"/>
        <filter val="16 791"/>
        <filter val="16 856"/>
        <filter val="160 662"/>
        <filter val="2 138"/>
        <filter val="2 170"/>
        <filter val="2 500"/>
        <filter val="2 548"/>
        <filter val="200"/>
        <filter val="23 310"/>
        <filter val="23 641"/>
        <filter val="25"/>
        <filter val="250"/>
        <filter val="27 717"/>
        <filter val="28 802"/>
        <filter val="3 094"/>
        <filter val="3 270"/>
        <filter val="3 275"/>
        <filter val="3 494"/>
        <filter val="3 721"/>
        <filter val="3 800"/>
        <filter val="3 934"/>
        <filter val="3 977"/>
        <filter val="340"/>
        <filter val="35 135"/>
        <filter val="384"/>
        <filter val="4 136"/>
        <filter val="4 153"/>
        <filter val="4 655"/>
        <filter val="400"/>
        <filter val="42 414"/>
        <filter val="42 536"/>
        <filter val="452 512"/>
        <filter val="483"/>
        <filter val="497 186"/>
        <filter val="5 236"/>
        <filter val="5 443"/>
        <filter val="5 595"/>
        <filter val="552"/>
        <filter val="568"/>
        <filter val="57 159"/>
        <filter val="60"/>
        <filter val="65"/>
        <filter val="657 848"/>
        <filter val="7 414"/>
        <filter val="7 721"/>
        <filter val="727"/>
        <filter val="743 809"/>
        <filter val="748 897"/>
        <filter val="760 665"/>
        <filter val="822"/>
        <filter val="849"/>
        <filter val="85"/>
        <filter val="85 961"/>
        <filter val="9 871"/>
        <filter val="95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15.pielikums Jūrmalas pilsētas domes
2018.gada 5.septembra saistošajiem noteikumiem Nr.32 
(protokols Nr.12, 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3" sqref="U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395</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396</v>
      </c>
      <c r="D3" s="750"/>
      <c r="E3" s="750"/>
      <c r="F3" s="750"/>
      <c r="G3" s="750"/>
      <c r="H3" s="750"/>
      <c r="I3" s="750"/>
      <c r="J3" s="750"/>
      <c r="K3" s="750"/>
      <c r="L3" s="750"/>
      <c r="M3" s="750"/>
      <c r="N3" s="750"/>
      <c r="O3" s="750"/>
      <c r="P3" s="751"/>
      <c r="Q3" s="457"/>
    </row>
    <row r="4" spans="1:17" ht="12.75" customHeight="1" x14ac:dyDescent="0.25">
      <c r="A4" s="4" t="s">
        <v>1</v>
      </c>
      <c r="B4" s="5"/>
      <c r="C4" s="750" t="s">
        <v>397</v>
      </c>
      <c r="D4" s="750"/>
      <c r="E4" s="750"/>
      <c r="F4" s="750"/>
      <c r="G4" s="750"/>
      <c r="H4" s="750"/>
      <c r="I4" s="750"/>
      <c r="J4" s="750"/>
      <c r="K4" s="750"/>
      <c r="L4" s="750"/>
      <c r="M4" s="750"/>
      <c r="N4" s="750"/>
      <c r="O4" s="750"/>
      <c r="P4" s="751"/>
      <c r="Q4" s="457"/>
    </row>
    <row r="5" spans="1:17" ht="12.75" customHeight="1" x14ac:dyDescent="0.25">
      <c r="A5" s="2" t="s">
        <v>2</v>
      </c>
      <c r="B5" s="3"/>
      <c r="C5" s="745" t="s">
        <v>398</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7"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399</v>
      </c>
      <c r="D9" s="745"/>
      <c r="E9" s="745"/>
      <c r="F9" s="745"/>
      <c r="G9" s="745"/>
      <c r="H9" s="745"/>
      <c r="I9" s="745"/>
      <c r="J9" s="745"/>
      <c r="K9" s="745"/>
      <c r="L9" s="745"/>
      <c r="M9" s="745"/>
      <c r="N9" s="745"/>
      <c r="O9" s="745"/>
      <c r="P9" s="746"/>
      <c r="Q9" s="457"/>
    </row>
    <row r="10" spans="1:17" ht="12.75" customHeight="1" x14ac:dyDescent="0.25">
      <c r="A10" s="2"/>
      <c r="B10" s="3" t="s">
        <v>7</v>
      </c>
      <c r="C10" s="745" t="s">
        <v>400</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401</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735713</v>
      </c>
      <c r="D20" s="195">
        <f>SUM(D21,D24,D25,D41,D43)</f>
        <v>517086</v>
      </c>
      <c r="E20" s="461">
        <f t="shared" ref="E20:F20" si="0">SUM(E21,E24,E25,E41,E43)</f>
        <v>0</v>
      </c>
      <c r="F20" s="462">
        <f t="shared" si="0"/>
        <v>517086</v>
      </c>
      <c r="G20" s="195">
        <f>SUM(G21,G24,G43)</f>
        <v>194831</v>
      </c>
      <c r="H20" s="230">
        <f t="shared" ref="H20:I20" si="1">SUM(H21,H24,H43)</f>
        <v>770</v>
      </c>
      <c r="I20" s="26">
        <f t="shared" si="1"/>
        <v>195601</v>
      </c>
      <c r="J20" s="230">
        <f>SUM(J21,J26,J43)</f>
        <v>23026</v>
      </c>
      <c r="K20" s="25">
        <f t="shared" ref="K20:L20" si="2">SUM(K21,K26,K43)</f>
        <v>0</v>
      </c>
      <c r="L20" s="26">
        <f t="shared" si="2"/>
        <v>23026</v>
      </c>
      <c r="M20" s="24">
        <f>SUM(M21,M45)</f>
        <v>0</v>
      </c>
      <c r="N20" s="25">
        <f t="shared" ref="N20:O20" si="3">SUM(N21,N45)</f>
        <v>0</v>
      </c>
      <c r="O20" s="26">
        <f t="shared" si="3"/>
        <v>0</v>
      </c>
      <c r="P20" s="301"/>
    </row>
    <row r="21" spans="1:16" ht="12.75" thickTop="1" x14ac:dyDescent="0.25">
      <c r="A21" s="27"/>
      <c r="B21" s="28" t="s">
        <v>20</v>
      </c>
      <c r="C21" s="29">
        <f t="shared" ref="C21:C84" si="4">F21+I21+L21+O21</f>
        <v>3373</v>
      </c>
      <c r="D21" s="196">
        <f>SUM(D22:D23)</f>
        <v>0</v>
      </c>
      <c r="E21" s="463">
        <f t="shared" ref="E21" si="5">SUM(E22:E23)</f>
        <v>0</v>
      </c>
      <c r="F21" s="464">
        <f>SUM(F22:F23)</f>
        <v>0</v>
      </c>
      <c r="G21" s="196">
        <f>SUM(G22:G23)</f>
        <v>0</v>
      </c>
      <c r="H21" s="231">
        <f t="shared" ref="H21:I21" si="6">SUM(H22:H23)</f>
        <v>0</v>
      </c>
      <c r="I21" s="31">
        <f t="shared" si="6"/>
        <v>0</v>
      </c>
      <c r="J21" s="231">
        <f>SUM(J22:J23)</f>
        <v>3373</v>
      </c>
      <c r="K21" s="30">
        <f t="shared" ref="K21:L21" si="7">SUM(K22:K23)</f>
        <v>0</v>
      </c>
      <c r="L21" s="31">
        <f t="shared" si="7"/>
        <v>3373</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90"/>
      <c r="B23" s="391" t="s">
        <v>22</v>
      </c>
      <c r="C23" s="392">
        <f t="shared" si="4"/>
        <v>3373</v>
      </c>
      <c r="D23" s="393"/>
      <c r="E23" s="688"/>
      <c r="F23" s="695">
        <f>D23+E23</f>
        <v>0</v>
      </c>
      <c r="G23" s="393"/>
      <c r="H23" s="395"/>
      <c r="I23" s="396">
        <f>G23+H23</f>
        <v>0</v>
      </c>
      <c r="J23" s="395">
        <v>3373</v>
      </c>
      <c r="K23" s="394"/>
      <c r="L23" s="396">
        <f>J23+K23</f>
        <v>3373</v>
      </c>
      <c r="M23" s="397"/>
      <c r="N23" s="394"/>
      <c r="O23" s="396">
        <f>M23+N23</f>
        <v>0</v>
      </c>
      <c r="P23" s="398"/>
    </row>
    <row r="24" spans="1:16" s="21" customFormat="1" ht="24.75" thickBot="1" x14ac:dyDescent="0.3">
      <c r="A24" s="41">
        <v>19300</v>
      </c>
      <c r="B24" s="41" t="s">
        <v>304</v>
      </c>
      <c r="C24" s="42">
        <f>F24+I24</f>
        <v>712687</v>
      </c>
      <c r="D24" s="199">
        <v>517086</v>
      </c>
      <c r="E24" s="469"/>
      <c r="F24" s="470">
        <f>D24+E24</f>
        <v>517086</v>
      </c>
      <c r="G24" s="199">
        <v>194831</v>
      </c>
      <c r="H24" s="234">
        <v>770</v>
      </c>
      <c r="I24" s="323">
        <f>G24+H24</f>
        <v>195601</v>
      </c>
      <c r="J24" s="259" t="s">
        <v>23</v>
      </c>
      <c r="K24" s="44" t="s">
        <v>23</v>
      </c>
      <c r="L24" s="45" t="s">
        <v>23</v>
      </c>
      <c r="M24" s="283" t="s">
        <v>23</v>
      </c>
      <c r="N24" s="44" t="s">
        <v>23</v>
      </c>
      <c r="O24" s="45" t="s">
        <v>23</v>
      </c>
      <c r="P24" s="339" t="s">
        <v>402</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19520</v>
      </c>
      <c r="D26" s="201" t="s">
        <v>23</v>
      </c>
      <c r="E26" s="473" t="s">
        <v>23</v>
      </c>
      <c r="F26" s="474" t="s">
        <v>23</v>
      </c>
      <c r="G26" s="201" t="s">
        <v>23</v>
      </c>
      <c r="H26" s="235" t="s">
        <v>23</v>
      </c>
      <c r="I26" s="49" t="s">
        <v>23</v>
      </c>
      <c r="J26" s="105">
        <f>SUM(J27,J31,J33,J36)</f>
        <v>19520</v>
      </c>
      <c r="K26" s="50">
        <f t="shared" ref="K26:L26" si="9">SUM(K27,K31,K33,K36)</f>
        <v>0</v>
      </c>
      <c r="L26" s="116">
        <f t="shared" si="9"/>
        <v>19520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hidden="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03"/>
    </row>
    <row r="34" spans="1:16" hidden="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19520</v>
      </c>
      <c r="D36" s="201" t="s">
        <v>23</v>
      </c>
      <c r="E36" s="473" t="s">
        <v>23</v>
      </c>
      <c r="F36" s="474" t="s">
        <v>23</v>
      </c>
      <c r="G36" s="201" t="s">
        <v>23</v>
      </c>
      <c r="H36" s="235" t="s">
        <v>23</v>
      </c>
      <c r="I36" s="49" t="s">
        <v>23</v>
      </c>
      <c r="J36" s="105">
        <f>SUM(J37:J40)</f>
        <v>19520</v>
      </c>
      <c r="K36" s="50">
        <f t="shared" ref="K36:L36" si="14">SUM(K37:K40)</f>
        <v>0</v>
      </c>
      <c r="L36" s="116">
        <f t="shared" si="14"/>
        <v>19520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399">
        <v>21399</v>
      </c>
      <c r="B40" s="400" t="s">
        <v>36</v>
      </c>
      <c r="C40" s="401">
        <f t="shared" si="10"/>
        <v>19520</v>
      </c>
      <c r="D40" s="402" t="s">
        <v>23</v>
      </c>
      <c r="E40" s="689" t="s">
        <v>23</v>
      </c>
      <c r="F40" s="696" t="s">
        <v>23</v>
      </c>
      <c r="G40" s="402" t="s">
        <v>23</v>
      </c>
      <c r="H40" s="404" t="s">
        <v>23</v>
      </c>
      <c r="I40" s="405" t="s">
        <v>23</v>
      </c>
      <c r="J40" s="406">
        <v>19520</v>
      </c>
      <c r="K40" s="407"/>
      <c r="L40" s="697">
        <f>J40+K40</f>
        <v>19520</v>
      </c>
      <c r="M40" s="408" t="s">
        <v>23</v>
      </c>
      <c r="N40" s="403" t="s">
        <v>23</v>
      </c>
      <c r="O40" s="405" t="s">
        <v>23</v>
      </c>
      <c r="P40" s="409"/>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133</v>
      </c>
      <c r="D43" s="73">
        <f>D44</f>
        <v>0</v>
      </c>
      <c r="E43" s="489">
        <f t="shared" ref="E43:L43" si="16">E44</f>
        <v>0</v>
      </c>
      <c r="F43" s="490">
        <f t="shared" si="16"/>
        <v>0</v>
      </c>
      <c r="G43" s="73">
        <f t="shared" si="16"/>
        <v>0</v>
      </c>
      <c r="H43" s="187">
        <f t="shared" si="16"/>
        <v>0</v>
      </c>
      <c r="I43" s="261">
        <f t="shared" si="16"/>
        <v>0</v>
      </c>
      <c r="J43" s="187">
        <f t="shared" si="16"/>
        <v>133</v>
      </c>
      <c r="K43" s="74">
        <f t="shared" si="16"/>
        <v>0</v>
      </c>
      <c r="L43" s="261">
        <f t="shared" si="16"/>
        <v>133</v>
      </c>
      <c r="M43" s="284" t="s">
        <v>23</v>
      </c>
      <c r="N43" s="48" t="s">
        <v>23</v>
      </c>
      <c r="O43" s="49" t="s">
        <v>23</v>
      </c>
      <c r="P43" s="303"/>
    </row>
    <row r="44" spans="1:16" s="21" customFormat="1" ht="24" x14ac:dyDescent="0.25">
      <c r="A44" s="38">
        <v>21499</v>
      </c>
      <c r="B44" s="57" t="s">
        <v>39</v>
      </c>
      <c r="C44" s="191">
        <f>F44+I44+L44</f>
        <v>133</v>
      </c>
      <c r="D44" s="268"/>
      <c r="E44" s="491"/>
      <c r="F44" s="481">
        <f>D44+E44</f>
        <v>0</v>
      </c>
      <c r="G44" s="268"/>
      <c r="H44" s="269"/>
      <c r="I44" s="324">
        <f>G44+H44</f>
        <v>0</v>
      </c>
      <c r="J44" s="269">
        <v>133</v>
      </c>
      <c r="K44" s="70"/>
      <c r="L44" s="324">
        <f>J44+K44</f>
        <v>133</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735713</v>
      </c>
      <c r="D50" s="208">
        <f>SUM(D51,D283)</f>
        <v>517086</v>
      </c>
      <c r="E50" s="497">
        <f t="shared" ref="E50:F50" si="19">SUM(E51,E283)</f>
        <v>0</v>
      </c>
      <c r="F50" s="498">
        <f t="shared" si="19"/>
        <v>517086</v>
      </c>
      <c r="G50" s="208">
        <f>SUM(G51,G283)</f>
        <v>194831</v>
      </c>
      <c r="H50" s="241">
        <f t="shared" ref="H50:I50" si="20">SUM(H51,H283)</f>
        <v>770</v>
      </c>
      <c r="I50" s="90">
        <f t="shared" si="20"/>
        <v>195601</v>
      </c>
      <c r="J50" s="241">
        <f>SUM(J51,J283)</f>
        <v>23026</v>
      </c>
      <c r="K50" s="89">
        <f t="shared" ref="K50:L50" si="21">SUM(K51,K283)</f>
        <v>0</v>
      </c>
      <c r="L50" s="90">
        <f t="shared" si="21"/>
        <v>23026</v>
      </c>
      <c r="M50" s="88">
        <f>SUM(M51,M283)</f>
        <v>0</v>
      </c>
      <c r="N50" s="89">
        <f t="shared" ref="N50:O50" si="22">SUM(N51,N283)</f>
        <v>0</v>
      </c>
      <c r="O50" s="90">
        <f t="shared" si="22"/>
        <v>0</v>
      </c>
      <c r="P50" s="311"/>
    </row>
    <row r="51" spans="1:16" s="21" customFormat="1" ht="36.75" thickTop="1" x14ac:dyDescent="0.25">
      <c r="A51" s="91"/>
      <c r="B51" s="92" t="s">
        <v>45</v>
      </c>
      <c r="C51" s="93">
        <f t="shared" si="4"/>
        <v>735713</v>
      </c>
      <c r="D51" s="209">
        <f>SUM(D52,D194)</f>
        <v>517086</v>
      </c>
      <c r="E51" s="499">
        <f t="shared" ref="E51:F51" si="23">SUM(E52,E194)</f>
        <v>0</v>
      </c>
      <c r="F51" s="500">
        <f t="shared" si="23"/>
        <v>517086</v>
      </c>
      <c r="G51" s="209">
        <f>SUM(G52,G194)</f>
        <v>194831</v>
      </c>
      <c r="H51" s="242">
        <f t="shared" ref="H51:I51" si="24">SUM(H52,H194)</f>
        <v>770</v>
      </c>
      <c r="I51" s="95">
        <f t="shared" si="24"/>
        <v>195601</v>
      </c>
      <c r="J51" s="242">
        <f>SUM(J52,J194)</f>
        <v>23026</v>
      </c>
      <c r="K51" s="94">
        <f t="shared" ref="K51:L51" si="25">SUM(K52,K194)</f>
        <v>0</v>
      </c>
      <c r="L51" s="95">
        <f t="shared" si="25"/>
        <v>23026</v>
      </c>
      <c r="M51" s="93">
        <f>SUM(M52,M194)</f>
        <v>0</v>
      </c>
      <c r="N51" s="94">
        <f t="shared" ref="N51:O51" si="26">SUM(N52,N194)</f>
        <v>0</v>
      </c>
      <c r="O51" s="95">
        <f t="shared" si="26"/>
        <v>0</v>
      </c>
      <c r="P51" s="312"/>
    </row>
    <row r="52" spans="1:16" s="21" customFormat="1" ht="24" x14ac:dyDescent="0.25">
      <c r="A52" s="96"/>
      <c r="B52" s="16" t="s">
        <v>46</v>
      </c>
      <c r="C52" s="97">
        <f t="shared" si="4"/>
        <v>726063</v>
      </c>
      <c r="D52" s="210">
        <f>SUM(D53,D75,D173,D187)</f>
        <v>510607</v>
      </c>
      <c r="E52" s="501">
        <f t="shared" ref="E52:F52" si="27">SUM(E53,E75,E173,E187)</f>
        <v>0</v>
      </c>
      <c r="F52" s="502">
        <f t="shared" si="27"/>
        <v>510607</v>
      </c>
      <c r="G52" s="210">
        <f>SUM(G53,G75,G173,G187)</f>
        <v>192560</v>
      </c>
      <c r="H52" s="243">
        <f t="shared" ref="H52:I52" si="28">SUM(H53,H75,H173,H187)</f>
        <v>770</v>
      </c>
      <c r="I52" s="99">
        <f t="shared" si="28"/>
        <v>193330</v>
      </c>
      <c r="J52" s="243">
        <f>SUM(J53,J75,J173,J187)</f>
        <v>22126</v>
      </c>
      <c r="K52" s="98">
        <f t="shared" ref="K52:L52" si="29">SUM(K53,K75,K173,K187)</f>
        <v>0</v>
      </c>
      <c r="L52" s="99">
        <f t="shared" si="29"/>
        <v>22126</v>
      </c>
      <c r="M52" s="97">
        <f>SUM(M53,M75,M173,M187)</f>
        <v>0</v>
      </c>
      <c r="N52" s="98">
        <f t="shared" ref="N52:O52" si="30">SUM(N53,N75,N173,N187)</f>
        <v>0</v>
      </c>
      <c r="O52" s="99">
        <f t="shared" si="30"/>
        <v>0</v>
      </c>
      <c r="P52" s="313"/>
    </row>
    <row r="53" spans="1:16" s="21" customFormat="1" x14ac:dyDescent="0.25">
      <c r="A53" s="100">
        <v>1000</v>
      </c>
      <c r="B53" s="100" t="s">
        <v>47</v>
      </c>
      <c r="C53" s="101">
        <f t="shared" si="4"/>
        <v>639067</v>
      </c>
      <c r="D53" s="211">
        <f>SUM(D54,D67)</f>
        <v>447482</v>
      </c>
      <c r="E53" s="503">
        <f t="shared" ref="E53:F53" si="31">SUM(E54,E67)</f>
        <v>0</v>
      </c>
      <c r="F53" s="504">
        <f t="shared" si="31"/>
        <v>447482</v>
      </c>
      <c r="G53" s="211">
        <f>SUM(G54,G67)</f>
        <v>191585</v>
      </c>
      <c r="H53" s="244">
        <f t="shared" ref="H53:I53" si="32">SUM(H54,H67)</f>
        <v>0</v>
      </c>
      <c r="I53" s="103">
        <f t="shared" si="32"/>
        <v>191585</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478512</v>
      </c>
      <c r="D54" s="212">
        <f>SUM(D55,D58,D66)</f>
        <v>325610</v>
      </c>
      <c r="E54" s="505">
        <f t="shared" ref="E54:F54" si="35">SUM(E55,E58,E66)</f>
        <v>0</v>
      </c>
      <c r="F54" s="472">
        <f t="shared" si="35"/>
        <v>325610</v>
      </c>
      <c r="G54" s="212">
        <f>SUM(G55,G58,G66)</f>
        <v>152902</v>
      </c>
      <c r="H54" s="105">
        <f t="shared" ref="H54:I54" si="36">SUM(H55,H58,H66)</f>
        <v>0</v>
      </c>
      <c r="I54" s="116">
        <f t="shared" si="36"/>
        <v>152902</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431628</v>
      </c>
      <c r="D55" s="131">
        <f>SUM(D56:D57)</f>
        <v>285112</v>
      </c>
      <c r="E55" s="506">
        <f t="shared" ref="E55:F55" si="39">SUM(E56:E57)</f>
        <v>0</v>
      </c>
      <c r="F55" s="507">
        <f t="shared" si="39"/>
        <v>285112</v>
      </c>
      <c r="G55" s="131">
        <f>SUM(G56:G57)</f>
        <v>146516</v>
      </c>
      <c r="H55" s="190">
        <f t="shared" ref="H55:I55" si="40">SUM(H56:H57)</f>
        <v>0</v>
      </c>
      <c r="I55" s="108">
        <f t="shared" si="40"/>
        <v>146516</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s="419" customFormat="1" ht="24" x14ac:dyDescent="0.25">
      <c r="A57" s="410">
        <v>1119</v>
      </c>
      <c r="B57" s="411" t="s">
        <v>51</v>
      </c>
      <c r="C57" s="412">
        <f t="shared" si="4"/>
        <v>431628</v>
      </c>
      <c r="D57" s="413">
        <v>285112</v>
      </c>
      <c r="E57" s="687"/>
      <c r="F57" s="698">
        <f t="shared" si="43"/>
        <v>285112</v>
      </c>
      <c r="G57" s="413">
        <v>146516</v>
      </c>
      <c r="H57" s="415"/>
      <c r="I57" s="416">
        <f t="shared" si="44"/>
        <v>146516</v>
      </c>
      <c r="J57" s="415"/>
      <c r="K57" s="414"/>
      <c r="L57" s="416">
        <f t="shared" si="45"/>
        <v>0</v>
      </c>
      <c r="M57" s="417"/>
      <c r="N57" s="414"/>
      <c r="O57" s="416">
        <f>M57+N57</f>
        <v>0</v>
      </c>
      <c r="P57" s="418"/>
    </row>
    <row r="58" spans="1:16" x14ac:dyDescent="0.25">
      <c r="A58" s="111">
        <v>1140</v>
      </c>
      <c r="B58" s="57" t="s">
        <v>295</v>
      </c>
      <c r="C58" s="58">
        <f t="shared" si="4"/>
        <v>44746</v>
      </c>
      <c r="D58" s="215">
        <f>SUM(D59:D65)</f>
        <v>38360</v>
      </c>
      <c r="E58" s="511">
        <f t="shared" ref="E58:F58" si="46">SUM(E59:E65)</f>
        <v>0</v>
      </c>
      <c r="F58" s="468">
        <f t="shared" si="46"/>
        <v>38360</v>
      </c>
      <c r="G58" s="215">
        <f>SUM(G59:G65)</f>
        <v>6386</v>
      </c>
      <c r="H58" s="120">
        <f t="shared" ref="H58:I58" si="47">SUM(H59:H65)</f>
        <v>0</v>
      </c>
      <c r="I58" s="113">
        <f t="shared" si="47"/>
        <v>6386</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x14ac:dyDescent="0.25">
      <c r="A61" s="38">
        <v>1145</v>
      </c>
      <c r="B61" s="57" t="s">
        <v>54</v>
      </c>
      <c r="C61" s="58">
        <f t="shared" si="4"/>
        <v>4470</v>
      </c>
      <c r="D61" s="214">
        <v>2550</v>
      </c>
      <c r="E61" s="510"/>
      <c r="F61" s="468">
        <f t="shared" si="50"/>
        <v>2550</v>
      </c>
      <c r="G61" s="214">
        <v>1920</v>
      </c>
      <c r="H61" s="246"/>
      <c r="I61" s="113">
        <f t="shared" si="51"/>
        <v>1920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3743</v>
      </c>
      <c r="D63" s="214">
        <v>3743</v>
      </c>
      <c r="E63" s="510"/>
      <c r="F63" s="468">
        <f t="shared" si="50"/>
        <v>3743</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25390</v>
      </c>
      <c r="D64" s="214">
        <v>25390</v>
      </c>
      <c r="E64" s="510"/>
      <c r="F64" s="468">
        <f t="shared" si="50"/>
        <v>25390</v>
      </c>
      <c r="G64" s="214"/>
      <c r="H64" s="246"/>
      <c r="I64" s="113">
        <f t="shared" si="51"/>
        <v>0</v>
      </c>
      <c r="J64" s="246"/>
      <c r="K64" s="60"/>
      <c r="L64" s="113">
        <f t="shared" si="52"/>
        <v>0</v>
      </c>
      <c r="M64" s="292"/>
      <c r="N64" s="60"/>
      <c r="O64" s="113">
        <f t="shared" si="53"/>
        <v>0</v>
      </c>
      <c r="P64" s="110"/>
    </row>
    <row r="65" spans="1:16" s="419" customFormat="1" ht="36" x14ac:dyDescent="0.25">
      <c r="A65" s="410">
        <v>1149</v>
      </c>
      <c r="B65" s="411" t="s">
        <v>58</v>
      </c>
      <c r="C65" s="412">
        <f>F65+I65+L65+O65</f>
        <v>5897</v>
      </c>
      <c r="D65" s="413">
        <v>1431</v>
      </c>
      <c r="E65" s="687"/>
      <c r="F65" s="698">
        <f t="shared" si="50"/>
        <v>1431</v>
      </c>
      <c r="G65" s="413">
        <v>4466</v>
      </c>
      <c r="H65" s="415"/>
      <c r="I65" s="416">
        <f t="shared" si="51"/>
        <v>4466</v>
      </c>
      <c r="J65" s="415"/>
      <c r="K65" s="414"/>
      <c r="L65" s="416">
        <f t="shared" si="52"/>
        <v>0</v>
      </c>
      <c r="M65" s="417"/>
      <c r="N65" s="414"/>
      <c r="O65" s="416">
        <f t="shared" si="53"/>
        <v>0</v>
      </c>
      <c r="P65" s="418"/>
    </row>
    <row r="66" spans="1:16" ht="36" x14ac:dyDescent="0.25">
      <c r="A66" s="420">
        <v>1150</v>
      </c>
      <c r="B66" s="421" t="s">
        <v>59</v>
      </c>
      <c r="C66" s="422">
        <f>F66+I66+L66+O66</f>
        <v>2138</v>
      </c>
      <c r="D66" s="423">
        <v>2138</v>
      </c>
      <c r="E66" s="690"/>
      <c r="F66" s="699">
        <f t="shared" si="50"/>
        <v>2138</v>
      </c>
      <c r="G66" s="423"/>
      <c r="H66" s="425"/>
      <c r="I66" s="426">
        <f t="shared" si="51"/>
        <v>0</v>
      </c>
      <c r="J66" s="425"/>
      <c r="K66" s="424"/>
      <c r="L66" s="426">
        <f t="shared" si="52"/>
        <v>0</v>
      </c>
      <c r="M66" s="427"/>
      <c r="N66" s="424"/>
      <c r="O66" s="426">
        <f t="shared" si="53"/>
        <v>0</v>
      </c>
      <c r="P66" s="428"/>
    </row>
    <row r="67" spans="1:16" ht="24" x14ac:dyDescent="0.25">
      <c r="A67" s="429">
        <v>1200</v>
      </c>
      <c r="B67" s="430" t="s">
        <v>296</v>
      </c>
      <c r="C67" s="431">
        <f t="shared" si="4"/>
        <v>160555</v>
      </c>
      <c r="D67" s="432">
        <f>SUM(D68:D69)</f>
        <v>121872</v>
      </c>
      <c r="E67" s="691">
        <f t="shared" ref="E67:F67" si="54">SUM(E68:E69)</f>
        <v>0</v>
      </c>
      <c r="F67" s="700">
        <f t="shared" si="54"/>
        <v>121872</v>
      </c>
      <c r="G67" s="432">
        <f>SUM(G68:G69)</f>
        <v>38683</v>
      </c>
      <c r="H67" s="434">
        <f t="shared" ref="H67:I67" si="55">SUM(H68:H69)</f>
        <v>0</v>
      </c>
      <c r="I67" s="435">
        <f t="shared" si="55"/>
        <v>38683</v>
      </c>
      <c r="J67" s="434">
        <f>SUM(J68:J69)</f>
        <v>0</v>
      </c>
      <c r="K67" s="433">
        <f t="shared" ref="K67:L67" si="56">SUM(K68:K69)</f>
        <v>0</v>
      </c>
      <c r="L67" s="435">
        <f t="shared" si="56"/>
        <v>0</v>
      </c>
      <c r="M67" s="431">
        <f>SUM(M68:M69)</f>
        <v>0</v>
      </c>
      <c r="N67" s="433">
        <f t="shared" ref="N67:O67" si="57">SUM(N68:N69)</f>
        <v>0</v>
      </c>
      <c r="O67" s="435">
        <f t="shared" si="57"/>
        <v>0</v>
      </c>
      <c r="P67" s="436"/>
    </row>
    <row r="68" spans="1:16" ht="24" x14ac:dyDescent="0.25">
      <c r="A68" s="437">
        <v>1210</v>
      </c>
      <c r="B68" s="438" t="s">
        <v>60</v>
      </c>
      <c r="C68" s="439">
        <f t="shared" si="4"/>
        <v>121303</v>
      </c>
      <c r="D68" s="440">
        <v>84110</v>
      </c>
      <c r="E68" s="692"/>
      <c r="F68" s="701">
        <f>D68+E68</f>
        <v>84110</v>
      </c>
      <c r="G68" s="440">
        <v>37193</v>
      </c>
      <c r="H68" s="442"/>
      <c r="I68" s="443">
        <f>G68+H68</f>
        <v>37193</v>
      </c>
      <c r="J68" s="442"/>
      <c r="K68" s="441"/>
      <c r="L68" s="443">
        <f>J68+K68</f>
        <v>0</v>
      </c>
      <c r="M68" s="444"/>
      <c r="N68" s="441"/>
      <c r="O68" s="443">
        <f>M68+N68</f>
        <v>0</v>
      </c>
      <c r="P68" s="445"/>
    </row>
    <row r="69" spans="1:16" ht="24" x14ac:dyDescent="0.25">
      <c r="A69" s="446">
        <v>1220</v>
      </c>
      <c r="B69" s="411" t="s">
        <v>61</v>
      </c>
      <c r="C69" s="412">
        <f t="shared" si="4"/>
        <v>39252</v>
      </c>
      <c r="D69" s="447">
        <f>SUM(D70:D74)</f>
        <v>37762</v>
      </c>
      <c r="E69" s="693">
        <f t="shared" ref="E69:F69" si="58">SUM(E70:E74)</f>
        <v>0</v>
      </c>
      <c r="F69" s="698">
        <f t="shared" si="58"/>
        <v>37762</v>
      </c>
      <c r="G69" s="447">
        <f>SUM(G70:G74)</f>
        <v>1490</v>
      </c>
      <c r="H69" s="449">
        <f t="shared" ref="H69:I69" si="59">SUM(H70:H74)</f>
        <v>0</v>
      </c>
      <c r="I69" s="416">
        <f t="shared" si="59"/>
        <v>1490</v>
      </c>
      <c r="J69" s="449">
        <f>SUM(J70:J74)</f>
        <v>0</v>
      </c>
      <c r="K69" s="448">
        <f t="shared" ref="K69:L69" si="60">SUM(K70:K74)</f>
        <v>0</v>
      </c>
      <c r="L69" s="416">
        <f t="shared" si="60"/>
        <v>0</v>
      </c>
      <c r="M69" s="412">
        <f>SUM(M70:M74)</f>
        <v>0</v>
      </c>
      <c r="N69" s="448">
        <f t="shared" ref="N69:O69" si="61">SUM(N70:N74)</f>
        <v>0</v>
      </c>
      <c r="O69" s="416">
        <f t="shared" si="61"/>
        <v>0</v>
      </c>
      <c r="P69" s="450"/>
    </row>
    <row r="70" spans="1:16" s="419" customFormat="1" ht="48" x14ac:dyDescent="0.25">
      <c r="A70" s="410">
        <v>1221</v>
      </c>
      <c r="B70" s="411" t="s">
        <v>297</v>
      </c>
      <c r="C70" s="412">
        <f t="shared" si="4"/>
        <v>24782</v>
      </c>
      <c r="D70" s="413">
        <v>23292</v>
      </c>
      <c r="E70" s="687"/>
      <c r="F70" s="698">
        <f t="shared" ref="F70:F74" si="62">D70+E70</f>
        <v>23292</v>
      </c>
      <c r="G70" s="413">
        <v>1490</v>
      </c>
      <c r="H70" s="415"/>
      <c r="I70" s="416">
        <f t="shared" ref="I70:I74" si="63">G70+H70</f>
        <v>1490</v>
      </c>
      <c r="J70" s="415"/>
      <c r="K70" s="414"/>
      <c r="L70" s="416">
        <f t="shared" ref="L70:L74" si="64">J70+K70</f>
        <v>0</v>
      </c>
      <c r="M70" s="417"/>
      <c r="N70" s="414"/>
      <c r="O70" s="416">
        <f t="shared" ref="O70:O74" si="65">M70+N70</f>
        <v>0</v>
      </c>
      <c r="P70" s="451"/>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13660</v>
      </c>
      <c r="D73" s="214">
        <v>13660</v>
      </c>
      <c r="E73" s="510"/>
      <c r="F73" s="468">
        <f t="shared" si="62"/>
        <v>13660</v>
      </c>
      <c r="G73" s="214"/>
      <c r="H73" s="246"/>
      <c r="I73" s="113">
        <f t="shared" si="63"/>
        <v>0</v>
      </c>
      <c r="J73" s="246"/>
      <c r="K73" s="60"/>
      <c r="L73" s="113">
        <f t="shared" si="64"/>
        <v>0</v>
      </c>
      <c r="M73" s="292"/>
      <c r="N73" s="60"/>
      <c r="O73" s="113">
        <f t="shared" si="65"/>
        <v>0</v>
      </c>
      <c r="P73" s="110"/>
    </row>
    <row r="74" spans="1:16" ht="48" x14ac:dyDescent="0.25">
      <c r="A74" s="410">
        <v>1228</v>
      </c>
      <c r="B74" s="411" t="s">
        <v>298</v>
      </c>
      <c r="C74" s="412">
        <f t="shared" si="4"/>
        <v>810</v>
      </c>
      <c r="D74" s="413">
        <v>810</v>
      </c>
      <c r="E74" s="687">
        <v>0</v>
      </c>
      <c r="F74" s="698">
        <f t="shared" si="62"/>
        <v>810</v>
      </c>
      <c r="G74" s="413"/>
      <c r="H74" s="415"/>
      <c r="I74" s="416">
        <f t="shared" si="63"/>
        <v>0</v>
      </c>
      <c r="J74" s="415"/>
      <c r="K74" s="414"/>
      <c r="L74" s="416">
        <f t="shared" si="64"/>
        <v>0</v>
      </c>
      <c r="M74" s="417"/>
      <c r="N74" s="414"/>
      <c r="O74" s="416">
        <f t="shared" si="65"/>
        <v>0</v>
      </c>
      <c r="P74" s="418"/>
    </row>
    <row r="75" spans="1:16" x14ac:dyDescent="0.25">
      <c r="A75" s="100">
        <v>2000</v>
      </c>
      <c r="B75" s="100" t="s">
        <v>65</v>
      </c>
      <c r="C75" s="101">
        <f t="shared" si="4"/>
        <v>86996</v>
      </c>
      <c r="D75" s="211">
        <f>SUM(D76,D83,D130,D164,D165,D172)</f>
        <v>63125</v>
      </c>
      <c r="E75" s="503">
        <f t="shared" ref="E75:F75" si="66">SUM(E76,E83,E130,E164,E165,E172)</f>
        <v>0</v>
      </c>
      <c r="F75" s="504">
        <f t="shared" si="66"/>
        <v>63125</v>
      </c>
      <c r="G75" s="211">
        <f>SUM(G76,G83,G130,G164,G165,G172)</f>
        <v>975</v>
      </c>
      <c r="H75" s="244">
        <f t="shared" ref="H75:I75" si="67">SUM(H76,H83,H130,H164,H165,H172)</f>
        <v>770</v>
      </c>
      <c r="I75" s="103">
        <f t="shared" si="67"/>
        <v>1745</v>
      </c>
      <c r="J75" s="244">
        <f>SUM(J76,J83,J130,J164,J165,J172)</f>
        <v>22126</v>
      </c>
      <c r="K75" s="102">
        <f t="shared" ref="K75:L75" si="68">SUM(K76,K83,K130,K164,K165,K172)</f>
        <v>0</v>
      </c>
      <c r="L75" s="103">
        <f t="shared" si="68"/>
        <v>22126</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340">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44843</v>
      </c>
      <c r="D83" s="212">
        <f>SUM(D84,D89,D95,D103,D112,D116,D122,D128)</f>
        <v>43667</v>
      </c>
      <c r="E83" s="505">
        <f t="shared" ref="E83:F83" si="90">SUM(E84,E89,E95,E103,E112,E116,E122,E128)</f>
        <v>0</v>
      </c>
      <c r="F83" s="472">
        <f t="shared" si="90"/>
        <v>43667</v>
      </c>
      <c r="G83" s="212">
        <f>SUM(G84,G89,G95,G103,G112,G116,G122,G128)</f>
        <v>0</v>
      </c>
      <c r="H83" s="105">
        <f t="shared" ref="H83:I83" si="91">SUM(H84,H89,H95,H103,H112,H116,H122,H128)</f>
        <v>770</v>
      </c>
      <c r="I83" s="116">
        <f t="shared" si="91"/>
        <v>770</v>
      </c>
      <c r="J83" s="105">
        <f>SUM(J84,J89,J95,J103,J112,J116,J122,J128)</f>
        <v>406</v>
      </c>
      <c r="K83" s="50">
        <f t="shared" ref="K83:L83" si="92">SUM(K84,K89,K95,K103,K112,K116,K122,K128)</f>
        <v>0</v>
      </c>
      <c r="L83" s="116">
        <f t="shared" si="92"/>
        <v>406</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1124</v>
      </c>
      <c r="D84" s="131">
        <f>SUM(D85:D88)</f>
        <v>991</v>
      </c>
      <c r="E84" s="506">
        <f t="shared" ref="E84:F84" si="94">SUM(E85:E88)</f>
        <v>0</v>
      </c>
      <c r="F84" s="507">
        <f t="shared" si="94"/>
        <v>991</v>
      </c>
      <c r="G84" s="131">
        <f>SUM(G85:G88)</f>
        <v>0</v>
      </c>
      <c r="H84" s="190">
        <f t="shared" ref="H84:I84" si="95">SUM(H85:H88)</f>
        <v>0</v>
      </c>
      <c r="I84" s="108">
        <f t="shared" si="95"/>
        <v>0</v>
      </c>
      <c r="J84" s="190">
        <f>SUM(J85:J88)</f>
        <v>133</v>
      </c>
      <c r="K84" s="107">
        <f t="shared" ref="K84:L84" si="96">SUM(K85:K88)</f>
        <v>0</v>
      </c>
      <c r="L84" s="108">
        <f t="shared" si="96"/>
        <v>133</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823</v>
      </c>
      <c r="D86" s="214">
        <v>823</v>
      </c>
      <c r="E86" s="510"/>
      <c r="F86" s="468">
        <f t="shared" si="99"/>
        <v>823</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253</v>
      </c>
      <c r="D87" s="214">
        <v>120</v>
      </c>
      <c r="E87" s="510"/>
      <c r="F87" s="468">
        <f t="shared" si="99"/>
        <v>120</v>
      </c>
      <c r="G87" s="214"/>
      <c r="H87" s="246"/>
      <c r="I87" s="113">
        <f t="shared" si="100"/>
        <v>0</v>
      </c>
      <c r="J87" s="246">
        <v>133</v>
      </c>
      <c r="K87" s="60"/>
      <c r="L87" s="113">
        <f t="shared" si="101"/>
        <v>133</v>
      </c>
      <c r="M87" s="292"/>
      <c r="N87" s="60"/>
      <c r="O87" s="113">
        <f t="shared" si="102"/>
        <v>0</v>
      </c>
      <c r="P87" s="110"/>
    </row>
    <row r="88" spans="1:16" x14ac:dyDescent="0.25">
      <c r="A88" s="38">
        <v>2219</v>
      </c>
      <c r="B88" s="57" t="s">
        <v>76</v>
      </c>
      <c r="C88" s="58">
        <f t="shared" si="98"/>
        <v>48</v>
      </c>
      <c r="D88" s="214">
        <v>48</v>
      </c>
      <c r="E88" s="510"/>
      <c r="F88" s="468">
        <f t="shared" si="99"/>
        <v>48</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31310</v>
      </c>
      <c r="D89" s="215">
        <f>SUM(D90:D94)</f>
        <v>31310</v>
      </c>
      <c r="E89" s="511">
        <f t="shared" ref="E89:F89" si="103">SUM(E90:E94)</f>
        <v>0</v>
      </c>
      <c r="F89" s="468">
        <f t="shared" si="103"/>
        <v>31310</v>
      </c>
      <c r="G89" s="215">
        <f>SUM(G90:G94)</f>
        <v>0</v>
      </c>
      <c r="H89" s="120">
        <f t="shared" ref="H89:I89" si="104">SUM(H90:H94)</f>
        <v>0</v>
      </c>
      <c r="I89" s="113">
        <f t="shared" si="104"/>
        <v>0</v>
      </c>
      <c r="J89" s="120">
        <f>SUM(J90:J94)</f>
        <v>0</v>
      </c>
      <c r="K89" s="112">
        <f t="shared" ref="K89:L89" si="105">SUM(K90:K94)</f>
        <v>0</v>
      </c>
      <c r="L89" s="113">
        <f t="shared" si="105"/>
        <v>0</v>
      </c>
      <c r="M89" s="58">
        <f>SUM(M90:M94)</f>
        <v>0</v>
      </c>
      <c r="N89" s="112">
        <f t="shared" ref="N89:O89" si="106">SUM(N90:N94)</f>
        <v>0</v>
      </c>
      <c r="O89" s="113">
        <f t="shared" si="106"/>
        <v>0</v>
      </c>
      <c r="P89" s="110"/>
    </row>
    <row r="90" spans="1:16" ht="24" x14ac:dyDescent="0.25">
      <c r="A90" s="38">
        <v>2221</v>
      </c>
      <c r="B90" s="57" t="s">
        <v>289</v>
      </c>
      <c r="C90" s="58">
        <f t="shared" si="98"/>
        <v>19418</v>
      </c>
      <c r="D90" s="214">
        <v>19418</v>
      </c>
      <c r="E90" s="510"/>
      <c r="F90" s="468">
        <f t="shared" ref="F90:F94" si="107">D90+E90</f>
        <v>19418</v>
      </c>
      <c r="G90" s="214"/>
      <c r="H90" s="246"/>
      <c r="I90" s="113">
        <f t="shared" ref="I90:I94" si="108">G90+H90</f>
        <v>0</v>
      </c>
      <c r="J90" s="246"/>
      <c r="K90" s="60"/>
      <c r="L90" s="113">
        <f t="shared" ref="L90:L94" si="109">J90+K90</f>
        <v>0</v>
      </c>
      <c r="M90" s="292"/>
      <c r="N90" s="60"/>
      <c r="O90" s="113">
        <f t="shared" ref="O90:O94" si="110">M90+N90</f>
        <v>0</v>
      </c>
      <c r="P90" s="110"/>
    </row>
    <row r="91" spans="1:16" x14ac:dyDescent="0.25">
      <c r="A91" s="38">
        <v>2222</v>
      </c>
      <c r="B91" s="57" t="s">
        <v>78</v>
      </c>
      <c r="C91" s="58">
        <f t="shared" si="98"/>
        <v>3784</v>
      </c>
      <c r="D91" s="214">
        <v>3784</v>
      </c>
      <c r="E91" s="510"/>
      <c r="F91" s="468">
        <f t="shared" si="107"/>
        <v>3784</v>
      </c>
      <c r="G91" s="214"/>
      <c r="H91" s="246"/>
      <c r="I91" s="113">
        <f t="shared" si="108"/>
        <v>0</v>
      </c>
      <c r="J91" s="246"/>
      <c r="K91" s="60"/>
      <c r="L91" s="113">
        <f t="shared" si="109"/>
        <v>0</v>
      </c>
      <c r="M91" s="292"/>
      <c r="N91" s="60"/>
      <c r="O91" s="113">
        <f t="shared" si="110"/>
        <v>0</v>
      </c>
      <c r="P91" s="110"/>
    </row>
    <row r="92" spans="1:16" x14ac:dyDescent="0.25">
      <c r="A92" s="38">
        <v>2223</v>
      </c>
      <c r="B92" s="57" t="s">
        <v>79</v>
      </c>
      <c r="C92" s="58">
        <f t="shared" si="98"/>
        <v>6880</v>
      </c>
      <c r="D92" s="214">
        <v>6880</v>
      </c>
      <c r="E92" s="510"/>
      <c r="F92" s="468">
        <f t="shared" si="107"/>
        <v>6880</v>
      </c>
      <c r="G92" s="214"/>
      <c r="H92" s="246"/>
      <c r="I92" s="113">
        <f t="shared" si="108"/>
        <v>0</v>
      </c>
      <c r="J92" s="246"/>
      <c r="K92" s="60"/>
      <c r="L92" s="113">
        <f t="shared" si="109"/>
        <v>0</v>
      </c>
      <c r="M92" s="292"/>
      <c r="N92" s="60"/>
      <c r="O92" s="113">
        <f t="shared" si="110"/>
        <v>0</v>
      </c>
      <c r="P92" s="110"/>
    </row>
    <row r="93" spans="1:16" ht="48" x14ac:dyDescent="0.25">
      <c r="A93" s="38">
        <v>2224</v>
      </c>
      <c r="B93" s="57" t="s">
        <v>299</v>
      </c>
      <c r="C93" s="58">
        <f t="shared" si="98"/>
        <v>1228</v>
      </c>
      <c r="D93" s="214">
        <v>1228</v>
      </c>
      <c r="E93" s="510"/>
      <c r="F93" s="468">
        <f t="shared" si="107"/>
        <v>1228</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1668</v>
      </c>
      <c r="D95" s="215">
        <f>SUM(D96:D102)</f>
        <v>1668</v>
      </c>
      <c r="E95" s="511">
        <f t="shared" ref="E95:F95" si="111">SUM(E96:E102)</f>
        <v>0</v>
      </c>
      <c r="F95" s="468">
        <f t="shared" si="111"/>
        <v>1668</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1668</v>
      </c>
      <c r="D102" s="214">
        <v>1668</v>
      </c>
      <c r="E102" s="510"/>
      <c r="F102" s="468">
        <f t="shared" si="115"/>
        <v>1668</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8602</v>
      </c>
      <c r="D103" s="215">
        <f>SUM(D104:D111)</f>
        <v>8602</v>
      </c>
      <c r="E103" s="511">
        <f t="shared" ref="E103:F103" si="119">SUM(E104:E111)</f>
        <v>0</v>
      </c>
      <c r="F103" s="468">
        <f t="shared" si="119"/>
        <v>8602</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2241</v>
      </c>
      <c r="D106" s="214">
        <v>2241</v>
      </c>
      <c r="E106" s="510"/>
      <c r="F106" s="468">
        <f t="shared" si="123"/>
        <v>2241</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6361</v>
      </c>
      <c r="D107" s="214">
        <v>6361</v>
      </c>
      <c r="E107" s="510"/>
      <c r="F107" s="468">
        <f t="shared" si="123"/>
        <v>6361</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742</v>
      </c>
      <c r="D112" s="215">
        <f>SUM(D113:D115)</f>
        <v>742</v>
      </c>
      <c r="E112" s="511">
        <f t="shared" ref="E112:F112" si="127">SUM(E113:E115)</f>
        <v>0</v>
      </c>
      <c r="F112" s="468">
        <f t="shared" si="127"/>
        <v>742</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166</v>
      </c>
      <c r="D113" s="214">
        <v>166</v>
      </c>
      <c r="E113" s="510"/>
      <c r="F113" s="468">
        <f t="shared" ref="F113:F115" si="131">D113+E113</f>
        <v>166</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576</v>
      </c>
      <c r="D115" s="214">
        <v>576</v>
      </c>
      <c r="E115" s="510"/>
      <c r="F115" s="468">
        <f t="shared" si="131"/>
        <v>576</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277</v>
      </c>
      <c r="D116" s="215">
        <f>SUM(D117:D121)</f>
        <v>277</v>
      </c>
      <c r="E116" s="511">
        <f t="shared" ref="E116:F116" si="135">SUM(E117:E121)</f>
        <v>0</v>
      </c>
      <c r="F116" s="468">
        <f t="shared" si="135"/>
        <v>277</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410">
        <v>2262</v>
      </c>
      <c r="B118" s="411" t="s">
        <v>103</v>
      </c>
      <c r="C118" s="412">
        <f t="shared" si="98"/>
        <v>225</v>
      </c>
      <c r="D118" s="413">
        <v>225</v>
      </c>
      <c r="E118" s="687"/>
      <c r="F118" s="698">
        <f t="shared" si="139"/>
        <v>225</v>
      </c>
      <c r="G118" s="413"/>
      <c r="H118" s="415"/>
      <c r="I118" s="416">
        <f t="shared" si="140"/>
        <v>0</v>
      </c>
      <c r="J118" s="415"/>
      <c r="K118" s="414"/>
      <c r="L118" s="416">
        <f t="shared" si="141"/>
        <v>0</v>
      </c>
      <c r="M118" s="417"/>
      <c r="N118" s="414"/>
      <c r="O118" s="416">
        <f t="shared" si="142"/>
        <v>0</v>
      </c>
      <c r="P118" s="418"/>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52</v>
      </c>
      <c r="D121" s="214">
        <v>52</v>
      </c>
      <c r="E121" s="510"/>
      <c r="F121" s="468">
        <f t="shared" si="139"/>
        <v>52</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1120</v>
      </c>
      <c r="D122" s="215">
        <f>SUM(D123:D127)</f>
        <v>77</v>
      </c>
      <c r="E122" s="511">
        <f t="shared" ref="E122:F122" si="143">SUM(E123:E127)</f>
        <v>0</v>
      </c>
      <c r="F122" s="468">
        <f t="shared" si="143"/>
        <v>77</v>
      </c>
      <c r="G122" s="215">
        <f>SUM(G123:G127)</f>
        <v>0</v>
      </c>
      <c r="H122" s="120">
        <f t="shared" ref="H122:I122" si="144">SUM(H123:H127)</f>
        <v>770</v>
      </c>
      <c r="I122" s="113">
        <f t="shared" si="144"/>
        <v>770</v>
      </c>
      <c r="J122" s="120">
        <f>SUM(J123:J127)</f>
        <v>273</v>
      </c>
      <c r="K122" s="112">
        <f t="shared" ref="K122:L122" si="145">SUM(K123:K127)</f>
        <v>0</v>
      </c>
      <c r="L122" s="113">
        <f t="shared" si="145"/>
        <v>273</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75" thickBot="1" x14ac:dyDescent="0.3">
      <c r="A125" s="38">
        <v>2275</v>
      </c>
      <c r="B125" s="57" t="s">
        <v>109</v>
      </c>
      <c r="C125" s="58">
        <f t="shared" si="98"/>
        <v>770</v>
      </c>
      <c r="D125" s="214">
        <v>0</v>
      </c>
      <c r="E125" s="510"/>
      <c r="F125" s="468">
        <f t="shared" si="147"/>
        <v>0</v>
      </c>
      <c r="G125" s="214"/>
      <c r="H125" s="246">
        <v>770</v>
      </c>
      <c r="I125" s="113">
        <f t="shared" si="148"/>
        <v>770</v>
      </c>
      <c r="J125" s="246"/>
      <c r="K125" s="60"/>
      <c r="L125" s="113">
        <f t="shared" si="149"/>
        <v>0</v>
      </c>
      <c r="M125" s="292"/>
      <c r="N125" s="60"/>
      <c r="O125" s="113">
        <f t="shared" si="150"/>
        <v>0</v>
      </c>
      <c r="P125" s="339" t="s">
        <v>402</v>
      </c>
    </row>
    <row r="126" spans="1:16" ht="36.75" hidden="1" thickTop="1" x14ac:dyDescent="0.25">
      <c r="A126" s="410">
        <v>2276</v>
      </c>
      <c r="B126" s="411" t="s">
        <v>110</v>
      </c>
      <c r="C126" s="412">
        <f t="shared" si="98"/>
        <v>0</v>
      </c>
      <c r="D126" s="413"/>
      <c r="E126" s="687"/>
      <c r="F126" s="698">
        <f t="shared" si="147"/>
        <v>0</v>
      </c>
      <c r="G126" s="413"/>
      <c r="H126" s="415"/>
      <c r="I126" s="416">
        <f t="shared" si="148"/>
        <v>0</v>
      </c>
      <c r="J126" s="415"/>
      <c r="K126" s="414"/>
      <c r="L126" s="416">
        <f t="shared" si="149"/>
        <v>0</v>
      </c>
      <c r="M126" s="417"/>
      <c r="N126" s="414"/>
      <c r="O126" s="416">
        <f t="shared" si="150"/>
        <v>0</v>
      </c>
      <c r="P126" s="450"/>
    </row>
    <row r="127" spans="1:16" ht="24.75" thickTop="1" x14ac:dyDescent="0.25">
      <c r="A127" s="410">
        <v>2279</v>
      </c>
      <c r="B127" s="411" t="s">
        <v>111</v>
      </c>
      <c r="C127" s="412">
        <f t="shared" si="98"/>
        <v>350</v>
      </c>
      <c r="D127" s="413">
        <v>77</v>
      </c>
      <c r="E127" s="687"/>
      <c r="F127" s="698">
        <f t="shared" si="147"/>
        <v>77</v>
      </c>
      <c r="G127" s="413"/>
      <c r="H127" s="415"/>
      <c r="I127" s="416">
        <f t="shared" si="148"/>
        <v>0</v>
      </c>
      <c r="J127" s="415">
        <v>273</v>
      </c>
      <c r="K127" s="414"/>
      <c r="L127" s="416">
        <f t="shared" si="149"/>
        <v>273</v>
      </c>
      <c r="M127" s="417"/>
      <c r="N127" s="414"/>
      <c r="O127" s="416">
        <f t="shared" si="150"/>
        <v>0</v>
      </c>
      <c r="P127" s="418"/>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42153</v>
      </c>
      <c r="D130" s="212">
        <f>SUM(D131,D136,D140,D141,D144,D151,D159,D160,D163)</f>
        <v>19458</v>
      </c>
      <c r="E130" s="505">
        <f t="shared" ref="E130:F130" si="152">SUM(E131,E136,E140,E141,E144,E151,E159,E160,E163)</f>
        <v>0</v>
      </c>
      <c r="F130" s="472">
        <f t="shared" si="152"/>
        <v>19458</v>
      </c>
      <c r="G130" s="212">
        <f>SUM(G131,G136,G140,G141,G144,G151,G159,G160,G163)</f>
        <v>975</v>
      </c>
      <c r="H130" s="105">
        <f t="shared" ref="H130:I130" si="153">SUM(H131,H136,H140,H141,H144,H151,H159,H160,H163)</f>
        <v>0</v>
      </c>
      <c r="I130" s="116">
        <f t="shared" si="153"/>
        <v>975</v>
      </c>
      <c r="J130" s="105">
        <f>SUM(J131,J136,J140,J141,J144,J151,J159,J160,J163)</f>
        <v>21720</v>
      </c>
      <c r="K130" s="50">
        <f t="shared" ref="K130:L130" si="154">SUM(K131,K136,K140,K141,K144,K151,K159,K160,K163)</f>
        <v>0</v>
      </c>
      <c r="L130" s="116">
        <f t="shared" si="154"/>
        <v>21720</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6951</v>
      </c>
      <c r="D131" s="217">
        <f t="shared" ref="D131:O131" si="156">SUM(D132:D135)</f>
        <v>6951</v>
      </c>
      <c r="E131" s="514">
        <f t="shared" si="156"/>
        <v>0</v>
      </c>
      <c r="F131" s="509">
        <f t="shared" si="156"/>
        <v>6951</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580</v>
      </c>
      <c r="D132" s="214">
        <v>580</v>
      </c>
      <c r="E132" s="510"/>
      <c r="F132" s="468">
        <f t="shared" ref="F132:F135" si="157">D132+E132</f>
        <v>580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410">
        <v>2312</v>
      </c>
      <c r="B133" s="411" t="s">
        <v>116</v>
      </c>
      <c r="C133" s="412">
        <f t="shared" si="98"/>
        <v>6022</v>
      </c>
      <c r="D133" s="413">
        <v>6022</v>
      </c>
      <c r="E133" s="687"/>
      <c r="F133" s="698">
        <f t="shared" si="157"/>
        <v>6022</v>
      </c>
      <c r="G133" s="413"/>
      <c r="H133" s="415"/>
      <c r="I133" s="416">
        <f t="shared" si="158"/>
        <v>0</v>
      </c>
      <c r="J133" s="415"/>
      <c r="K133" s="414"/>
      <c r="L133" s="416">
        <f t="shared" si="159"/>
        <v>0</v>
      </c>
      <c r="M133" s="417"/>
      <c r="N133" s="414"/>
      <c r="O133" s="416">
        <f t="shared" si="160"/>
        <v>0</v>
      </c>
      <c r="P133" s="418"/>
    </row>
    <row r="134" spans="1:16" x14ac:dyDescent="0.25">
      <c r="A134" s="38">
        <v>2313</v>
      </c>
      <c r="B134" s="57" t="s">
        <v>117</v>
      </c>
      <c r="C134" s="58">
        <f t="shared" si="98"/>
        <v>349</v>
      </c>
      <c r="D134" s="214">
        <v>349</v>
      </c>
      <c r="E134" s="510"/>
      <c r="F134" s="468">
        <f t="shared" si="157"/>
        <v>349</v>
      </c>
      <c r="G134" s="214"/>
      <c r="H134" s="246"/>
      <c r="I134" s="113">
        <f t="shared" si="158"/>
        <v>0</v>
      </c>
      <c r="J134" s="246"/>
      <c r="K134" s="60"/>
      <c r="L134" s="113">
        <f t="shared" si="159"/>
        <v>0</v>
      </c>
      <c r="M134" s="292"/>
      <c r="N134" s="60"/>
      <c r="O134" s="113">
        <f t="shared" si="160"/>
        <v>0</v>
      </c>
      <c r="P134" s="110"/>
    </row>
    <row r="135" spans="1:16" ht="36" hidden="1" customHeight="1" x14ac:dyDescent="0.25">
      <c r="A135" s="38">
        <v>2314</v>
      </c>
      <c r="B135" s="57" t="s">
        <v>291</v>
      </c>
      <c r="C135" s="58">
        <f t="shared" si="98"/>
        <v>0</v>
      </c>
      <c r="D135" s="214"/>
      <c r="E135" s="510"/>
      <c r="F135" s="468">
        <f t="shared" si="157"/>
        <v>0</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336</v>
      </c>
      <c r="D136" s="215">
        <f>SUM(D137:D139)</f>
        <v>275</v>
      </c>
      <c r="E136" s="511">
        <f t="shared" ref="E136:F136" si="161">SUM(E137:E139)</f>
        <v>0</v>
      </c>
      <c r="F136" s="468">
        <f t="shared" si="161"/>
        <v>275</v>
      </c>
      <c r="G136" s="215">
        <f>SUM(G137:G139)</f>
        <v>0</v>
      </c>
      <c r="H136" s="120">
        <f t="shared" ref="H136:I136" si="162">SUM(H137:H139)</f>
        <v>0</v>
      </c>
      <c r="I136" s="113">
        <f t="shared" si="162"/>
        <v>0</v>
      </c>
      <c r="J136" s="120">
        <f>SUM(J137:J139)</f>
        <v>61</v>
      </c>
      <c r="K136" s="112">
        <f t="shared" ref="K136:L136" si="163">SUM(K137:K139)</f>
        <v>0</v>
      </c>
      <c r="L136" s="113">
        <f t="shared" si="163"/>
        <v>61</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410">
        <v>2322</v>
      </c>
      <c r="B138" s="411" t="s">
        <v>120</v>
      </c>
      <c r="C138" s="412">
        <f t="shared" si="98"/>
        <v>336</v>
      </c>
      <c r="D138" s="413">
        <v>275</v>
      </c>
      <c r="E138" s="687"/>
      <c r="F138" s="698">
        <f t="shared" si="165"/>
        <v>275</v>
      </c>
      <c r="G138" s="413"/>
      <c r="H138" s="415"/>
      <c r="I138" s="416">
        <f t="shared" si="166"/>
        <v>0</v>
      </c>
      <c r="J138" s="415">
        <v>61</v>
      </c>
      <c r="K138" s="414"/>
      <c r="L138" s="416">
        <f t="shared" si="167"/>
        <v>61</v>
      </c>
      <c r="M138" s="417"/>
      <c r="N138" s="414"/>
      <c r="O138" s="416">
        <f t="shared" si="168"/>
        <v>0</v>
      </c>
      <c r="P138" s="418"/>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143</v>
      </c>
      <c r="D141" s="215">
        <f>SUM(D142:D143)</f>
        <v>143</v>
      </c>
      <c r="E141" s="511">
        <f t="shared" ref="E141:F141" si="169">SUM(E142:E143)</f>
        <v>0</v>
      </c>
      <c r="F141" s="468">
        <f t="shared" si="169"/>
        <v>143</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143</v>
      </c>
      <c r="D142" s="214">
        <v>143</v>
      </c>
      <c r="E142" s="510"/>
      <c r="F142" s="468">
        <f t="shared" ref="F142:F143" si="173">D142+E142</f>
        <v>143</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4822</v>
      </c>
      <c r="D144" s="131">
        <f>SUM(D145:D150)</f>
        <v>4822</v>
      </c>
      <c r="E144" s="506">
        <f t="shared" ref="E144:F144" si="177">SUM(E145:E150)</f>
        <v>0</v>
      </c>
      <c r="F144" s="507">
        <f t="shared" si="177"/>
        <v>4822</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x14ac:dyDescent="0.25">
      <c r="A145" s="33">
        <v>2351</v>
      </c>
      <c r="B145" s="52" t="s">
        <v>126</v>
      </c>
      <c r="C145" s="53">
        <f t="shared" si="98"/>
        <v>1030</v>
      </c>
      <c r="D145" s="213">
        <v>1030</v>
      </c>
      <c r="E145" s="508"/>
      <c r="F145" s="509">
        <f t="shared" ref="F145:F150" si="181">D145+E145</f>
        <v>1030</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3565</v>
      </c>
      <c r="D146" s="214">
        <v>3565</v>
      </c>
      <c r="E146" s="510"/>
      <c r="F146" s="468">
        <f t="shared" si="181"/>
        <v>3565</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227</v>
      </c>
      <c r="D149" s="214">
        <v>227</v>
      </c>
      <c r="E149" s="510"/>
      <c r="F149" s="468">
        <f t="shared" si="181"/>
        <v>227</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26085</v>
      </c>
      <c r="D151" s="215">
        <f>SUM(D152:D158)</f>
        <v>4426</v>
      </c>
      <c r="E151" s="511">
        <f t="shared" ref="E151:F151" si="186">SUM(E152:E158)</f>
        <v>0</v>
      </c>
      <c r="F151" s="468">
        <f t="shared" si="186"/>
        <v>4426</v>
      </c>
      <c r="G151" s="215">
        <f>SUM(G152:G158)</f>
        <v>0</v>
      </c>
      <c r="H151" s="120">
        <f t="shared" ref="H151:I151" si="187">SUM(H152:H158)</f>
        <v>0</v>
      </c>
      <c r="I151" s="113">
        <f t="shared" si="187"/>
        <v>0</v>
      </c>
      <c r="J151" s="120">
        <f>SUM(J152:J158)</f>
        <v>21659</v>
      </c>
      <c r="K151" s="112">
        <f t="shared" ref="K151:L151" si="188">SUM(K152:K158)</f>
        <v>0</v>
      </c>
      <c r="L151" s="113">
        <f t="shared" si="188"/>
        <v>21659</v>
      </c>
      <c r="M151" s="58">
        <f>SUM(M152:M158)</f>
        <v>0</v>
      </c>
      <c r="N151" s="112">
        <f t="shared" ref="N151:O151" si="189">SUM(N152:N158)</f>
        <v>0</v>
      </c>
      <c r="O151" s="113">
        <f t="shared" si="189"/>
        <v>0</v>
      </c>
      <c r="P151" s="110"/>
    </row>
    <row r="152" spans="1:16" x14ac:dyDescent="0.25">
      <c r="A152" s="452">
        <v>2361</v>
      </c>
      <c r="B152" s="411" t="s">
        <v>133</v>
      </c>
      <c r="C152" s="412">
        <f t="shared" si="185"/>
        <v>3340</v>
      </c>
      <c r="D152" s="413">
        <v>3340</v>
      </c>
      <c r="E152" s="687"/>
      <c r="F152" s="698">
        <f t="shared" ref="F152:F159" si="190">D152+E152</f>
        <v>3340</v>
      </c>
      <c r="G152" s="413"/>
      <c r="H152" s="415"/>
      <c r="I152" s="416">
        <f t="shared" ref="I152:I159" si="191">G152+H152</f>
        <v>0</v>
      </c>
      <c r="J152" s="415"/>
      <c r="K152" s="414"/>
      <c r="L152" s="416">
        <f t="shared" ref="L152:L159" si="192">J152+K152</f>
        <v>0</v>
      </c>
      <c r="M152" s="417"/>
      <c r="N152" s="414"/>
      <c r="O152" s="416">
        <f t="shared" ref="O152:O159" si="193">M152+N152</f>
        <v>0</v>
      </c>
      <c r="P152" s="418"/>
    </row>
    <row r="153" spans="1:16" ht="24" x14ac:dyDescent="0.25">
      <c r="A153" s="452">
        <v>2362</v>
      </c>
      <c r="B153" s="411" t="s">
        <v>134</v>
      </c>
      <c r="C153" s="412">
        <f t="shared" si="185"/>
        <v>561</v>
      </c>
      <c r="D153" s="413">
        <v>561</v>
      </c>
      <c r="E153" s="687"/>
      <c r="F153" s="698">
        <f t="shared" si="190"/>
        <v>561</v>
      </c>
      <c r="G153" s="413"/>
      <c r="H153" s="415"/>
      <c r="I153" s="416">
        <f t="shared" si="191"/>
        <v>0</v>
      </c>
      <c r="J153" s="415"/>
      <c r="K153" s="414"/>
      <c r="L153" s="416">
        <f t="shared" si="192"/>
        <v>0</v>
      </c>
      <c r="M153" s="417"/>
      <c r="N153" s="414"/>
      <c r="O153" s="416">
        <f t="shared" si="193"/>
        <v>0</v>
      </c>
      <c r="P153" s="418"/>
    </row>
    <row r="154" spans="1:16" x14ac:dyDescent="0.25">
      <c r="A154" s="452">
        <v>2363</v>
      </c>
      <c r="B154" s="411" t="s">
        <v>135</v>
      </c>
      <c r="C154" s="412">
        <f t="shared" si="185"/>
        <v>22184</v>
      </c>
      <c r="D154" s="413">
        <v>525</v>
      </c>
      <c r="E154" s="687"/>
      <c r="F154" s="698">
        <f t="shared" si="190"/>
        <v>525</v>
      </c>
      <c r="G154" s="413"/>
      <c r="H154" s="415"/>
      <c r="I154" s="416">
        <f t="shared" si="191"/>
        <v>0</v>
      </c>
      <c r="J154" s="415">
        <v>21659</v>
      </c>
      <c r="K154" s="414"/>
      <c r="L154" s="416">
        <f t="shared" si="192"/>
        <v>21659</v>
      </c>
      <c r="M154" s="417"/>
      <c r="N154" s="414"/>
      <c r="O154" s="416">
        <f t="shared" si="193"/>
        <v>0</v>
      </c>
      <c r="P154" s="418"/>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420">
        <v>2370</v>
      </c>
      <c r="B159" s="421" t="s">
        <v>140</v>
      </c>
      <c r="C159" s="422">
        <f t="shared" si="185"/>
        <v>3816</v>
      </c>
      <c r="D159" s="423">
        <v>2841</v>
      </c>
      <c r="E159" s="690"/>
      <c r="F159" s="699">
        <f t="shared" si="190"/>
        <v>2841</v>
      </c>
      <c r="G159" s="423">
        <v>975</v>
      </c>
      <c r="H159" s="425"/>
      <c r="I159" s="426">
        <f t="shared" si="191"/>
        <v>975</v>
      </c>
      <c r="J159" s="425"/>
      <c r="K159" s="424"/>
      <c r="L159" s="426">
        <f t="shared" si="192"/>
        <v>0</v>
      </c>
      <c r="M159" s="427"/>
      <c r="N159" s="424"/>
      <c r="O159" s="426">
        <f t="shared" si="193"/>
        <v>0</v>
      </c>
      <c r="P159" s="453"/>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340">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9650</v>
      </c>
      <c r="D194" s="210">
        <f>SUM(D195,D230,D269)</f>
        <v>6479</v>
      </c>
      <c r="E194" s="501">
        <f t="shared" ref="E194:F194" si="251">SUM(E195,E230,E269)</f>
        <v>0</v>
      </c>
      <c r="F194" s="502">
        <f t="shared" si="251"/>
        <v>6479</v>
      </c>
      <c r="G194" s="210">
        <f>SUM(G195,G230,G269)</f>
        <v>2271</v>
      </c>
      <c r="H194" s="243">
        <f t="shared" ref="H194:I194" si="252">SUM(H195,H230,H269)</f>
        <v>0</v>
      </c>
      <c r="I194" s="99">
        <f t="shared" si="252"/>
        <v>2271</v>
      </c>
      <c r="J194" s="243">
        <f>SUM(J195,J230,J269)</f>
        <v>900</v>
      </c>
      <c r="K194" s="98">
        <f t="shared" ref="K194:L194" si="253">SUM(K195,K230,K269)</f>
        <v>0</v>
      </c>
      <c r="L194" s="99">
        <f t="shared" si="253"/>
        <v>900</v>
      </c>
      <c r="M194" s="296">
        <f>SUM(M195,M230,M269)</f>
        <v>0</v>
      </c>
      <c r="N194" s="273">
        <f t="shared" ref="N194:O194" si="254">SUM(N195,N230,N269)</f>
        <v>0</v>
      </c>
      <c r="O194" s="278">
        <f t="shared" si="254"/>
        <v>0</v>
      </c>
      <c r="P194" s="317"/>
    </row>
    <row r="195" spans="1:16" x14ac:dyDescent="0.25">
      <c r="A195" s="100">
        <v>5000</v>
      </c>
      <c r="B195" s="100" t="s">
        <v>175</v>
      </c>
      <c r="C195" s="101">
        <f t="shared" si="185"/>
        <v>8750</v>
      </c>
      <c r="D195" s="211">
        <f>D196+D204</f>
        <v>6479</v>
      </c>
      <c r="E195" s="503">
        <f t="shared" ref="E195:F195" si="255">E196+E204</f>
        <v>0</v>
      </c>
      <c r="F195" s="504">
        <f t="shared" si="255"/>
        <v>6479</v>
      </c>
      <c r="G195" s="211">
        <f>G196+G204</f>
        <v>2271</v>
      </c>
      <c r="H195" s="244">
        <f t="shared" ref="H195:I195" si="256">H196+H204</f>
        <v>0</v>
      </c>
      <c r="I195" s="103">
        <f t="shared" si="256"/>
        <v>2271</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x14ac:dyDescent="0.25">
      <c r="A196" s="46">
        <v>5100</v>
      </c>
      <c r="B196" s="104" t="s">
        <v>176</v>
      </c>
      <c r="C196" s="47">
        <f t="shared" si="185"/>
        <v>130</v>
      </c>
      <c r="D196" s="212">
        <f>D197+D198+D201+D202+D203</f>
        <v>130</v>
      </c>
      <c r="E196" s="505">
        <f t="shared" ref="E196:F196" si="259">E197+E198+E201+E202+E203</f>
        <v>0</v>
      </c>
      <c r="F196" s="472">
        <f t="shared" si="259"/>
        <v>130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130</v>
      </c>
      <c r="D198" s="215">
        <f>D199+D200</f>
        <v>130</v>
      </c>
      <c r="E198" s="511">
        <f t="shared" ref="E198:F198" si="263">E199+E200</f>
        <v>0</v>
      </c>
      <c r="F198" s="468">
        <f t="shared" si="263"/>
        <v>130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130</v>
      </c>
      <c r="D199" s="214">
        <v>130</v>
      </c>
      <c r="E199" s="510"/>
      <c r="F199" s="468">
        <f t="shared" ref="F199:F203" si="267">D199+E199</f>
        <v>130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8620</v>
      </c>
      <c r="D204" s="212">
        <f>D205+D215+D216+D225+D226+D227+D229</f>
        <v>6349</v>
      </c>
      <c r="E204" s="505">
        <f t="shared" ref="E204:F204" si="271">E205+E215+E216+E225+E226+E227+E229</f>
        <v>0</v>
      </c>
      <c r="F204" s="472">
        <f t="shared" si="271"/>
        <v>6349</v>
      </c>
      <c r="G204" s="212">
        <f>G205+G215+G216+G225+G226+G227+G229</f>
        <v>2271</v>
      </c>
      <c r="H204" s="105">
        <f t="shared" ref="H204:I204" si="272">H205+H215+H216+H225+H226+H227+H229</f>
        <v>0</v>
      </c>
      <c r="I204" s="116">
        <f t="shared" si="272"/>
        <v>2271</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8620</v>
      </c>
      <c r="D216" s="215">
        <f>SUM(D217:D224)</f>
        <v>6349</v>
      </c>
      <c r="E216" s="511">
        <f t="shared" ref="E216:F216" si="284">SUM(E217:E224)</f>
        <v>0</v>
      </c>
      <c r="F216" s="468">
        <f t="shared" si="284"/>
        <v>6349</v>
      </c>
      <c r="G216" s="215">
        <f>SUM(G217:G224)</f>
        <v>2271</v>
      </c>
      <c r="H216" s="120">
        <f t="shared" ref="H216:I216" si="285">SUM(H217:H224)</f>
        <v>0</v>
      </c>
      <c r="I216" s="113">
        <f t="shared" si="285"/>
        <v>2271</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x14ac:dyDescent="0.25">
      <c r="A218" s="410">
        <v>5232</v>
      </c>
      <c r="B218" s="411" t="s">
        <v>198</v>
      </c>
      <c r="C218" s="412">
        <f t="shared" si="283"/>
        <v>2189</v>
      </c>
      <c r="D218" s="413">
        <v>2189</v>
      </c>
      <c r="E218" s="687"/>
      <c r="F218" s="698">
        <f t="shared" si="288"/>
        <v>2189</v>
      </c>
      <c r="G218" s="413"/>
      <c r="H218" s="415"/>
      <c r="I218" s="416">
        <f t="shared" si="289"/>
        <v>0</v>
      </c>
      <c r="J218" s="415"/>
      <c r="K218" s="414"/>
      <c r="L218" s="416">
        <f t="shared" si="290"/>
        <v>0</v>
      </c>
      <c r="M218" s="417"/>
      <c r="N218" s="414"/>
      <c r="O218" s="416">
        <f t="shared" si="291"/>
        <v>0</v>
      </c>
      <c r="P218" s="418"/>
    </row>
    <row r="219" spans="1:16" x14ac:dyDescent="0.25">
      <c r="A219" s="38">
        <v>5233</v>
      </c>
      <c r="B219" s="57" t="s">
        <v>199</v>
      </c>
      <c r="C219" s="58">
        <f t="shared" si="283"/>
        <v>4031</v>
      </c>
      <c r="D219" s="214">
        <v>1760</v>
      </c>
      <c r="E219" s="510"/>
      <c r="F219" s="468">
        <f t="shared" si="288"/>
        <v>1760</v>
      </c>
      <c r="G219" s="214">
        <v>2271</v>
      </c>
      <c r="H219" s="246"/>
      <c r="I219" s="113">
        <f t="shared" si="289"/>
        <v>2271</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2400</v>
      </c>
      <c r="D223" s="214">
        <v>2400</v>
      </c>
      <c r="E223" s="510"/>
      <c r="F223" s="468">
        <f t="shared" si="288"/>
        <v>2400</v>
      </c>
      <c r="G223" s="214"/>
      <c r="H223" s="246"/>
      <c r="I223" s="113">
        <f t="shared" si="289"/>
        <v>0</v>
      </c>
      <c r="J223" s="246"/>
      <c r="K223" s="60"/>
      <c r="L223" s="113">
        <f t="shared" si="290"/>
        <v>0</v>
      </c>
      <c r="M223" s="292"/>
      <c r="N223" s="60"/>
      <c r="O223" s="113">
        <f t="shared" si="291"/>
        <v>0</v>
      </c>
      <c r="P223" s="110"/>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x14ac:dyDescent="0.25">
      <c r="A269" s="143">
        <v>7000</v>
      </c>
      <c r="B269" s="143" t="s">
        <v>246</v>
      </c>
      <c r="C269" s="145">
        <f t="shared" si="283"/>
        <v>900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900</v>
      </c>
      <c r="K269" s="144">
        <f t="shared" ref="K269:L269" si="352">SUM(K270,K281)</f>
        <v>0</v>
      </c>
      <c r="L269" s="263">
        <f t="shared" si="352"/>
        <v>900</v>
      </c>
      <c r="M269" s="297">
        <f>SUM(M270,M281)</f>
        <v>0</v>
      </c>
      <c r="N269" s="274">
        <f t="shared" ref="N269:O269" si="353">SUM(N270,N281)</f>
        <v>0</v>
      </c>
      <c r="O269" s="279">
        <f t="shared" si="353"/>
        <v>0</v>
      </c>
      <c r="P269" s="318"/>
    </row>
    <row r="270" spans="1:16" ht="24" x14ac:dyDescent="0.25">
      <c r="A270" s="46">
        <v>7200</v>
      </c>
      <c r="B270" s="104" t="s">
        <v>247</v>
      </c>
      <c r="C270" s="47">
        <f t="shared" si="283"/>
        <v>900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900</v>
      </c>
      <c r="K270" s="50">
        <f t="shared" ref="K270:L270" si="356">SUM(K271,K272,K275,K276,K280)</f>
        <v>0</v>
      </c>
      <c r="L270" s="116">
        <f t="shared" si="356"/>
        <v>900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x14ac:dyDescent="0.25">
      <c r="A275" s="446">
        <v>7230</v>
      </c>
      <c r="B275" s="411" t="s">
        <v>292</v>
      </c>
      <c r="C275" s="412">
        <f t="shared" si="283"/>
        <v>900</v>
      </c>
      <c r="D275" s="413"/>
      <c r="E275" s="687"/>
      <c r="F275" s="698">
        <f t="shared" si="362"/>
        <v>0</v>
      </c>
      <c r="G275" s="413"/>
      <c r="H275" s="415"/>
      <c r="I275" s="416">
        <f t="shared" si="363"/>
        <v>0</v>
      </c>
      <c r="J275" s="415">
        <v>900</v>
      </c>
      <c r="K275" s="414"/>
      <c r="L275" s="416">
        <f t="shared" si="364"/>
        <v>900</v>
      </c>
      <c r="M275" s="417"/>
      <c r="N275" s="414"/>
      <c r="O275" s="416">
        <f t="shared" si="365"/>
        <v>0</v>
      </c>
      <c r="P275" s="418"/>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735713</v>
      </c>
      <c r="D286" s="224">
        <f t="shared" ref="D286:O286" si="382">SUM(D283,D269,D230,D195,D187,D173,D75,D53)</f>
        <v>517086</v>
      </c>
      <c r="E286" s="525">
        <f t="shared" si="382"/>
        <v>0</v>
      </c>
      <c r="F286" s="526">
        <f t="shared" si="382"/>
        <v>517086</v>
      </c>
      <c r="G286" s="224">
        <f t="shared" si="382"/>
        <v>194831</v>
      </c>
      <c r="H286" s="166">
        <f t="shared" si="382"/>
        <v>770</v>
      </c>
      <c r="I286" s="264">
        <f t="shared" si="382"/>
        <v>195601</v>
      </c>
      <c r="J286" s="166">
        <f t="shared" si="382"/>
        <v>23026</v>
      </c>
      <c r="K286" s="165">
        <f t="shared" si="382"/>
        <v>0</v>
      </c>
      <c r="L286" s="264">
        <f t="shared" si="382"/>
        <v>23026</v>
      </c>
      <c r="M286" s="280">
        <f t="shared" si="382"/>
        <v>0</v>
      </c>
      <c r="N286" s="165">
        <f t="shared" si="382"/>
        <v>0</v>
      </c>
      <c r="O286" s="264">
        <f t="shared" si="382"/>
        <v>0</v>
      </c>
      <c r="P286" s="319"/>
    </row>
    <row r="287" spans="1:16" s="21" customFormat="1" ht="13.5" thickTop="1" thickBot="1" x14ac:dyDescent="0.3">
      <c r="A287" s="707" t="s">
        <v>262</v>
      </c>
      <c r="B287" s="708"/>
      <c r="C287" s="172">
        <f t="shared" si="368"/>
        <v>-3373</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-3373</v>
      </c>
      <c r="K287" s="168">
        <f t="shared" ref="K287:L287" si="385">(K26+K43)-K51</f>
        <v>0</v>
      </c>
      <c r="L287" s="265">
        <f t="shared" si="385"/>
        <v>-3373</v>
      </c>
      <c r="M287" s="172">
        <f>M45-M51</f>
        <v>0</v>
      </c>
      <c r="N287" s="168">
        <f t="shared" ref="N287:O287" si="386">N45-N51</f>
        <v>0</v>
      </c>
      <c r="O287" s="265">
        <f t="shared" si="386"/>
        <v>0</v>
      </c>
      <c r="P287" s="174"/>
    </row>
    <row r="288" spans="1:16" s="21" customFormat="1" ht="12.75" thickTop="1" x14ac:dyDescent="0.25">
      <c r="A288" s="709" t="s">
        <v>263</v>
      </c>
      <c r="B288" s="710"/>
      <c r="C288" s="156">
        <f t="shared" si="368"/>
        <v>3373</v>
      </c>
      <c r="D288" s="226">
        <f t="shared" ref="D288:O288" si="387">SUM(D289,D290)-D297+D298</f>
        <v>0</v>
      </c>
      <c r="E288" s="529">
        <f t="shared" si="387"/>
        <v>0</v>
      </c>
      <c r="F288" s="530">
        <f t="shared" si="387"/>
        <v>0</v>
      </c>
      <c r="G288" s="226">
        <f t="shared" si="387"/>
        <v>0</v>
      </c>
      <c r="H288" s="256">
        <f t="shared" si="387"/>
        <v>0</v>
      </c>
      <c r="I288" s="154">
        <f t="shared" si="387"/>
        <v>0</v>
      </c>
      <c r="J288" s="256">
        <f t="shared" si="387"/>
        <v>3373</v>
      </c>
      <c r="K288" s="153">
        <f t="shared" si="387"/>
        <v>0</v>
      </c>
      <c r="L288" s="154">
        <f t="shared" si="387"/>
        <v>3373</v>
      </c>
      <c r="M288" s="156">
        <f t="shared" si="387"/>
        <v>0</v>
      </c>
      <c r="N288" s="153">
        <f t="shared" si="387"/>
        <v>0</v>
      </c>
      <c r="O288" s="154">
        <f t="shared" si="387"/>
        <v>0</v>
      </c>
      <c r="P288" s="320"/>
    </row>
    <row r="289" spans="1:16" s="21" customFormat="1" ht="12.75" thickBot="1" x14ac:dyDescent="0.3">
      <c r="A289" s="87" t="s">
        <v>264</v>
      </c>
      <c r="B289" s="87" t="s">
        <v>265</v>
      </c>
      <c r="C289" s="88">
        <f t="shared" si="368"/>
        <v>3373</v>
      </c>
      <c r="D289" s="208">
        <f t="shared" ref="D289:O289" si="388">D21-D283</f>
        <v>0</v>
      </c>
      <c r="E289" s="497">
        <f t="shared" si="388"/>
        <v>0</v>
      </c>
      <c r="F289" s="498">
        <f t="shared" si="388"/>
        <v>0</v>
      </c>
      <c r="G289" s="208">
        <f t="shared" si="388"/>
        <v>0</v>
      </c>
      <c r="H289" s="241">
        <f t="shared" si="388"/>
        <v>0</v>
      </c>
      <c r="I289" s="90">
        <f t="shared" si="388"/>
        <v>0</v>
      </c>
      <c r="J289" s="241">
        <f t="shared" si="388"/>
        <v>3373</v>
      </c>
      <c r="K289" s="89">
        <f t="shared" si="388"/>
        <v>0</v>
      </c>
      <c r="L289" s="90">
        <f t="shared" si="388"/>
        <v>3373</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tCUhhbcUGkhFJW5MNkyrUjdl9cD+76G/d6CYa44Ts/vlGgDMft/pFQxK3ol0JjvpZ3ZON/M/k5Za4Ehz4MJyQw==" saltValue="75te797dD+IMr5Bb0zdptA==" spinCount="100000" sheet="1" objects="1" scenarios="1"/>
  <autoFilter ref="A18:P298">
    <filterColumn colId="2">
      <filters blank="1">
        <filter val="1 030"/>
        <filter val="1 093"/>
        <filter val="1 120"/>
        <filter val="1 124"/>
        <filter val="1 228"/>
        <filter val="1 668"/>
        <filter val="121 303"/>
        <filter val="13 660"/>
        <filter val="130"/>
        <filter val="133"/>
        <filter val="143"/>
        <filter val="160 555"/>
        <filter val="166"/>
        <filter val="19 418"/>
        <filter val="19 520"/>
        <filter val="2 138"/>
        <filter val="2 189"/>
        <filter val="2 241"/>
        <filter val="2 400"/>
        <filter val="22 184"/>
        <filter val="225"/>
        <filter val="227"/>
        <filter val="24 782"/>
        <filter val="25 390"/>
        <filter val="253"/>
        <filter val="26 085"/>
        <filter val="277"/>
        <filter val="3 340"/>
        <filter val="3 373"/>
        <filter val="-3 373"/>
        <filter val="3 565"/>
        <filter val="3 743"/>
        <filter val="3 784"/>
        <filter val="3 816"/>
        <filter val="31 310"/>
        <filter val="336"/>
        <filter val="349"/>
        <filter val="350"/>
        <filter val="39 252"/>
        <filter val="4 031"/>
        <filter val="4 153"/>
        <filter val="4 470"/>
        <filter val="4 822"/>
        <filter val="42 153"/>
        <filter val="431 628"/>
        <filter val="44 746"/>
        <filter val="44 843"/>
        <filter val="478 512"/>
        <filter val="48"/>
        <filter val="5 897"/>
        <filter val="52"/>
        <filter val="561"/>
        <filter val="576"/>
        <filter val="580"/>
        <filter val="6 022"/>
        <filter val="6 361"/>
        <filter val="6 880"/>
        <filter val="6 951"/>
        <filter val="639 067"/>
        <filter val="712 687"/>
        <filter val="726 063"/>
        <filter val="735 713"/>
        <filter val="742"/>
        <filter val="770"/>
        <filter val="8 602"/>
        <filter val="8 620"/>
        <filter val="8 750"/>
        <filter val="810"/>
        <filter val="823"/>
        <filter val="86 996"/>
        <filter val="9 650"/>
        <filter val="9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16.pielikums Jūrmalas pilsētas domes
2018.gada 5.septembra saistošajiem noteikumiem Nr.32 
(protokols Nr.12, 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view="pageLayout" zoomScaleNormal="100" workbookViewId="0">
      <selection activeCell="U4" sqref="U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320</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321</v>
      </c>
      <c r="D3" s="750"/>
      <c r="E3" s="750"/>
      <c r="F3" s="750"/>
      <c r="G3" s="750"/>
      <c r="H3" s="750"/>
      <c r="I3" s="750"/>
      <c r="J3" s="750"/>
      <c r="K3" s="750"/>
      <c r="L3" s="750"/>
      <c r="M3" s="750"/>
      <c r="N3" s="750"/>
      <c r="O3" s="750"/>
      <c r="P3" s="751"/>
      <c r="Q3" s="457"/>
    </row>
    <row r="4" spans="1:17" ht="12.75" customHeight="1" x14ac:dyDescent="0.25">
      <c r="A4" s="4" t="s">
        <v>1</v>
      </c>
      <c r="B4" s="5"/>
      <c r="C4" s="750" t="s">
        <v>322</v>
      </c>
      <c r="D4" s="750"/>
      <c r="E4" s="750"/>
      <c r="F4" s="750"/>
      <c r="G4" s="750"/>
      <c r="H4" s="750"/>
      <c r="I4" s="750"/>
      <c r="J4" s="750"/>
      <c r="K4" s="750"/>
      <c r="L4" s="750"/>
      <c r="M4" s="750"/>
      <c r="N4" s="750"/>
      <c r="O4" s="750"/>
      <c r="P4" s="751"/>
      <c r="Q4" s="457"/>
    </row>
    <row r="5" spans="1:17" ht="12.75" customHeight="1" x14ac:dyDescent="0.25">
      <c r="A5" s="2" t="s">
        <v>2</v>
      </c>
      <c r="B5" s="3"/>
      <c r="C5" s="745" t="s">
        <v>323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326</v>
      </c>
      <c r="D9" s="745"/>
      <c r="E9" s="745"/>
      <c r="F9" s="745"/>
      <c r="G9" s="745"/>
      <c r="H9" s="745"/>
      <c r="I9" s="745"/>
      <c r="J9" s="745"/>
      <c r="K9" s="745"/>
      <c r="L9" s="745"/>
      <c r="M9" s="745"/>
      <c r="N9" s="745"/>
      <c r="O9" s="745"/>
      <c r="P9" s="746"/>
      <c r="Q9" s="457"/>
    </row>
    <row r="10" spans="1:17" ht="12.75" customHeight="1" x14ac:dyDescent="0.25">
      <c r="A10" s="2"/>
      <c r="B10" s="3" t="s">
        <v>7</v>
      </c>
      <c r="C10" s="745" t="s">
        <v>327</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328</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696837</v>
      </c>
      <c r="D20" s="195">
        <f>SUM(D21,D24,D25,D41,D43)</f>
        <v>471262</v>
      </c>
      <c r="E20" s="461">
        <f t="shared" ref="E20:F20" si="0">SUM(E21,E24,E25,E41,E43)</f>
        <v>0</v>
      </c>
      <c r="F20" s="462">
        <f t="shared" si="0"/>
        <v>471262</v>
      </c>
      <c r="G20" s="195">
        <f>SUM(G21,G24,G43)</f>
        <v>194214</v>
      </c>
      <c r="H20" s="230">
        <f t="shared" ref="H20:I20" si="1">SUM(H21,H24,H43)</f>
        <v>931</v>
      </c>
      <c r="I20" s="26">
        <f t="shared" si="1"/>
        <v>195145</v>
      </c>
      <c r="J20" s="230">
        <f>SUM(J21,J26,J43)</f>
        <v>30430</v>
      </c>
      <c r="K20" s="25">
        <f t="shared" ref="K20:L20" si="2">SUM(K21,K26,K43)</f>
        <v>0</v>
      </c>
      <c r="L20" s="26">
        <f t="shared" si="2"/>
        <v>30430</v>
      </c>
      <c r="M20" s="24">
        <f>SUM(M21,M45)</f>
        <v>0</v>
      </c>
      <c r="N20" s="25">
        <f t="shared" ref="N20:O20" si="3">SUM(N21,N45)</f>
        <v>0</v>
      </c>
      <c r="O20" s="26">
        <f t="shared" si="3"/>
        <v>0</v>
      </c>
      <c r="P20" s="301"/>
    </row>
    <row r="21" spans="1:16" ht="12.75" thickTop="1" x14ac:dyDescent="0.25">
      <c r="A21" s="27"/>
      <c r="B21" s="28" t="s">
        <v>20</v>
      </c>
      <c r="C21" s="29">
        <f t="shared" ref="C21:C84" si="4">F21+I21+L21+O21</f>
        <v>85</v>
      </c>
      <c r="D21" s="196">
        <f>SUM(D22:D23)</f>
        <v>0</v>
      </c>
      <c r="E21" s="463">
        <f t="shared" ref="E21" si="5">SUM(E22:E23)</f>
        <v>0</v>
      </c>
      <c r="F21" s="464">
        <f>SUM(F22:F23)</f>
        <v>0</v>
      </c>
      <c r="G21" s="196">
        <f>SUM(G22:G23)</f>
        <v>0</v>
      </c>
      <c r="H21" s="231">
        <f t="shared" ref="H21:I21" si="6">SUM(H22:H23)</f>
        <v>0</v>
      </c>
      <c r="I21" s="31">
        <f t="shared" si="6"/>
        <v>0</v>
      </c>
      <c r="J21" s="231">
        <f>SUM(J22:J23)</f>
        <v>85</v>
      </c>
      <c r="K21" s="30">
        <f t="shared" ref="K21:L21" si="7">SUM(K22:K23)</f>
        <v>0</v>
      </c>
      <c r="L21" s="31">
        <f t="shared" si="7"/>
        <v>85</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85</v>
      </c>
      <c r="D23" s="198"/>
      <c r="E23" s="467"/>
      <c r="F23" s="468">
        <f>D23+E23</f>
        <v>0</v>
      </c>
      <c r="G23" s="198"/>
      <c r="H23" s="233"/>
      <c r="I23" s="275">
        <f>G23+H23</f>
        <v>0</v>
      </c>
      <c r="J23" s="233">
        <v>85</v>
      </c>
      <c r="K23" s="40"/>
      <c r="L23" s="275">
        <f>J23+K23</f>
        <v>85</v>
      </c>
      <c r="M23" s="331"/>
      <c r="N23" s="40"/>
      <c r="O23" s="275">
        <f>M23+N23</f>
        <v>0</v>
      </c>
      <c r="P23" s="334"/>
    </row>
    <row r="24" spans="1:16" s="21" customFormat="1" ht="24.75" thickBot="1" x14ac:dyDescent="0.3">
      <c r="A24" s="41">
        <v>19300</v>
      </c>
      <c r="B24" s="41" t="s">
        <v>304</v>
      </c>
      <c r="C24" s="42">
        <f>F24+I24</f>
        <v>666407</v>
      </c>
      <c r="D24" s="199">
        <v>471262</v>
      </c>
      <c r="E24" s="469"/>
      <c r="F24" s="470">
        <f>D24+E24</f>
        <v>471262</v>
      </c>
      <c r="G24" s="199">
        <v>194214</v>
      </c>
      <c r="H24" s="234">
        <v>931</v>
      </c>
      <c r="I24" s="323">
        <f>G24+H24</f>
        <v>195145</v>
      </c>
      <c r="J24" s="259" t="s">
        <v>23</v>
      </c>
      <c r="K24" s="44" t="s">
        <v>23</v>
      </c>
      <c r="L24" s="45" t="s">
        <v>23</v>
      </c>
      <c r="M24" s="283" t="s">
        <v>23</v>
      </c>
      <c r="N24" s="44" t="s">
        <v>23</v>
      </c>
      <c r="O24" s="45" t="s">
        <v>23</v>
      </c>
      <c r="P24" s="339" t="s">
        <v>329</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15060</v>
      </c>
      <c r="D26" s="201" t="s">
        <v>23</v>
      </c>
      <c r="E26" s="473" t="s">
        <v>23</v>
      </c>
      <c r="F26" s="474" t="s">
        <v>23</v>
      </c>
      <c r="G26" s="201" t="s">
        <v>23</v>
      </c>
      <c r="H26" s="235" t="s">
        <v>23</v>
      </c>
      <c r="I26" s="49" t="s">
        <v>23</v>
      </c>
      <c r="J26" s="105">
        <f>SUM(J27,J31,J33,J36)</f>
        <v>15060</v>
      </c>
      <c r="K26" s="50">
        <f t="shared" ref="K26:L26" si="9">SUM(K27,K31,K33,K36)</f>
        <v>0</v>
      </c>
      <c r="L26" s="116">
        <f t="shared" si="9"/>
        <v>15060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1300</v>
      </c>
      <c r="D33" s="201" t="s">
        <v>23</v>
      </c>
      <c r="E33" s="473" t="s">
        <v>23</v>
      </c>
      <c r="F33" s="474" t="s">
        <v>23</v>
      </c>
      <c r="G33" s="201" t="s">
        <v>23</v>
      </c>
      <c r="H33" s="235" t="s">
        <v>23</v>
      </c>
      <c r="I33" s="49" t="s">
        <v>23</v>
      </c>
      <c r="J33" s="105">
        <f>SUM(J34:J35)</f>
        <v>1300</v>
      </c>
      <c r="K33" s="50">
        <f t="shared" ref="K33:L33" si="13">SUM(K34:K35)</f>
        <v>0</v>
      </c>
      <c r="L33" s="116">
        <f t="shared" si="13"/>
        <v>1300</v>
      </c>
      <c r="M33" s="284" t="s">
        <v>23</v>
      </c>
      <c r="N33" s="48" t="s">
        <v>23</v>
      </c>
      <c r="O33" s="49" t="s">
        <v>23</v>
      </c>
      <c r="P33" s="303"/>
    </row>
    <row r="34" spans="1:16" x14ac:dyDescent="0.25">
      <c r="A34" s="33">
        <v>21381</v>
      </c>
      <c r="B34" s="52" t="s">
        <v>306</v>
      </c>
      <c r="C34" s="53">
        <f t="shared" si="10"/>
        <v>1300</v>
      </c>
      <c r="D34" s="202" t="s">
        <v>23</v>
      </c>
      <c r="E34" s="475" t="s">
        <v>23</v>
      </c>
      <c r="F34" s="476" t="s">
        <v>23</v>
      </c>
      <c r="G34" s="202" t="s">
        <v>23</v>
      </c>
      <c r="H34" s="236" t="s">
        <v>23</v>
      </c>
      <c r="I34" s="56" t="s">
        <v>23</v>
      </c>
      <c r="J34" s="245">
        <v>1300</v>
      </c>
      <c r="K34" s="55"/>
      <c r="L34" s="322">
        <f>J34+K34</f>
        <v>1300</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13760</v>
      </c>
      <c r="D36" s="201" t="s">
        <v>23</v>
      </c>
      <c r="E36" s="473" t="s">
        <v>23</v>
      </c>
      <c r="F36" s="474" t="s">
        <v>23</v>
      </c>
      <c r="G36" s="201" t="s">
        <v>23</v>
      </c>
      <c r="H36" s="235" t="s">
        <v>23</v>
      </c>
      <c r="I36" s="49" t="s">
        <v>23</v>
      </c>
      <c r="J36" s="105">
        <f>SUM(J37:J40)</f>
        <v>13760</v>
      </c>
      <c r="K36" s="50">
        <f t="shared" ref="K36:L36" si="14">SUM(K37:K40)</f>
        <v>0</v>
      </c>
      <c r="L36" s="116">
        <f t="shared" si="14"/>
        <v>13760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13760</v>
      </c>
      <c r="D40" s="205" t="s">
        <v>23</v>
      </c>
      <c r="E40" s="482" t="s">
        <v>23</v>
      </c>
      <c r="F40" s="483" t="s">
        <v>23</v>
      </c>
      <c r="G40" s="205" t="s">
        <v>23</v>
      </c>
      <c r="H40" s="239" t="s">
        <v>23</v>
      </c>
      <c r="I40" s="181" t="s">
        <v>23</v>
      </c>
      <c r="J40" s="260">
        <v>13760</v>
      </c>
      <c r="K40" s="180"/>
      <c r="L40" s="484">
        <f>J40+K40</f>
        <v>13760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15285</v>
      </c>
      <c r="D43" s="73">
        <f>D44</f>
        <v>0</v>
      </c>
      <c r="E43" s="489">
        <f t="shared" ref="E43:F43" si="16">E44</f>
        <v>0</v>
      </c>
      <c r="F43" s="490">
        <f t="shared" si="16"/>
        <v>0</v>
      </c>
      <c r="G43" s="73">
        <f t="shared" ref="G43:L43" si="17">G44</f>
        <v>0</v>
      </c>
      <c r="H43" s="187">
        <f t="shared" si="17"/>
        <v>0</v>
      </c>
      <c r="I43" s="261">
        <f t="shared" si="17"/>
        <v>0</v>
      </c>
      <c r="J43" s="187">
        <f t="shared" si="17"/>
        <v>15285</v>
      </c>
      <c r="K43" s="74">
        <f t="shared" si="17"/>
        <v>0</v>
      </c>
      <c r="L43" s="261">
        <f t="shared" si="17"/>
        <v>15285</v>
      </c>
      <c r="M43" s="284" t="s">
        <v>23</v>
      </c>
      <c r="N43" s="48" t="s">
        <v>23</v>
      </c>
      <c r="O43" s="49" t="s">
        <v>23</v>
      </c>
      <c r="P43" s="303"/>
    </row>
    <row r="44" spans="1:16" s="21" customFormat="1" ht="24" x14ac:dyDescent="0.25">
      <c r="A44" s="38">
        <v>21499</v>
      </c>
      <c r="B44" s="57" t="s">
        <v>39</v>
      </c>
      <c r="C44" s="191">
        <f>F44+I44+L44</f>
        <v>15285</v>
      </c>
      <c r="D44" s="268"/>
      <c r="E44" s="491"/>
      <c r="F44" s="481">
        <f>D44+E44</f>
        <v>0</v>
      </c>
      <c r="G44" s="268"/>
      <c r="H44" s="269"/>
      <c r="I44" s="324">
        <f>G44+H44</f>
        <v>0</v>
      </c>
      <c r="J44" s="269">
        <v>15285</v>
      </c>
      <c r="K44" s="70"/>
      <c r="L44" s="324">
        <f>J44+K44</f>
        <v>15285</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8">SUM(N46:N47)</f>
        <v>0</v>
      </c>
      <c r="O45" s="261">
        <f t="shared" si="18"/>
        <v>0</v>
      </c>
      <c r="P45" s="309"/>
    </row>
    <row r="46" spans="1:16" ht="24" hidden="1" x14ac:dyDescent="0.25">
      <c r="A46" s="76">
        <v>23410</v>
      </c>
      <c r="B46" s="77" t="s">
        <v>41</v>
      </c>
      <c r="C46" s="81">
        <f t="shared" ref="C46:C47" si="19">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9"/>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696837</v>
      </c>
      <c r="D50" s="208">
        <f>SUM(D51,D283)</f>
        <v>471262</v>
      </c>
      <c r="E50" s="497">
        <f t="shared" ref="E50:F50" si="20">SUM(E51,E283)</f>
        <v>0</v>
      </c>
      <c r="F50" s="498">
        <f t="shared" si="20"/>
        <v>471262</v>
      </c>
      <c r="G50" s="208">
        <f>SUM(G51,G283)</f>
        <v>194214</v>
      </c>
      <c r="H50" s="241">
        <f t="shared" ref="H50:I50" si="21">SUM(H51,H283)</f>
        <v>931</v>
      </c>
      <c r="I50" s="90">
        <f t="shared" si="21"/>
        <v>195145</v>
      </c>
      <c r="J50" s="241">
        <f>SUM(J51,J283)</f>
        <v>30430</v>
      </c>
      <c r="K50" s="89">
        <f t="shared" ref="K50:L50" si="22">SUM(K51,K283)</f>
        <v>0</v>
      </c>
      <c r="L50" s="90">
        <f t="shared" si="22"/>
        <v>30430</v>
      </c>
      <c r="M50" s="88">
        <f>SUM(M51,M283)</f>
        <v>0</v>
      </c>
      <c r="N50" s="89">
        <f t="shared" ref="N50:O50" si="23">SUM(N51,N283)</f>
        <v>0</v>
      </c>
      <c r="O50" s="90">
        <f t="shared" si="23"/>
        <v>0</v>
      </c>
      <c r="P50" s="311"/>
    </row>
    <row r="51" spans="1:16" s="21" customFormat="1" ht="36.75" thickTop="1" x14ac:dyDescent="0.25">
      <c r="A51" s="91"/>
      <c r="B51" s="92" t="s">
        <v>45</v>
      </c>
      <c r="C51" s="93">
        <f t="shared" si="4"/>
        <v>696837</v>
      </c>
      <c r="D51" s="209">
        <f>SUM(D52,D194)</f>
        <v>471262</v>
      </c>
      <c r="E51" s="499">
        <f t="shared" ref="E51:F51" si="24">SUM(E52,E194)</f>
        <v>0</v>
      </c>
      <c r="F51" s="500">
        <f t="shared" si="24"/>
        <v>471262</v>
      </c>
      <c r="G51" s="209">
        <f>SUM(G52,G194)</f>
        <v>194214</v>
      </c>
      <c r="H51" s="242">
        <f t="shared" ref="H51:I51" si="25">SUM(H52,H194)</f>
        <v>931</v>
      </c>
      <c r="I51" s="95">
        <f t="shared" si="25"/>
        <v>195145</v>
      </c>
      <c r="J51" s="242">
        <f>SUM(J52,J194)</f>
        <v>30430</v>
      </c>
      <c r="K51" s="94">
        <f t="shared" ref="K51:L51" si="26">SUM(K52,K194)</f>
        <v>0</v>
      </c>
      <c r="L51" s="95">
        <f t="shared" si="26"/>
        <v>30430</v>
      </c>
      <c r="M51" s="93">
        <f>SUM(M52,M194)</f>
        <v>0</v>
      </c>
      <c r="N51" s="94">
        <f t="shared" ref="N51:O51" si="27">SUM(N52,N194)</f>
        <v>0</v>
      </c>
      <c r="O51" s="95">
        <f t="shared" si="27"/>
        <v>0</v>
      </c>
      <c r="P51" s="312"/>
    </row>
    <row r="52" spans="1:16" s="21" customFormat="1" ht="24" x14ac:dyDescent="0.25">
      <c r="A52" s="96"/>
      <c r="B52" s="16" t="s">
        <v>46</v>
      </c>
      <c r="C52" s="97">
        <f t="shared" si="4"/>
        <v>694703</v>
      </c>
      <c r="D52" s="210">
        <f>SUM(D53,D75,D173,D187)</f>
        <v>470162</v>
      </c>
      <c r="E52" s="501">
        <f t="shared" ref="E52:F52" si="28">SUM(E53,E75,E173,E187)</f>
        <v>0</v>
      </c>
      <c r="F52" s="502">
        <f t="shared" si="28"/>
        <v>470162</v>
      </c>
      <c r="G52" s="210">
        <f>SUM(G53,G75,G173,G187)</f>
        <v>193530</v>
      </c>
      <c r="H52" s="243">
        <f t="shared" ref="H52:I52" si="29">SUM(H53,H75,H173,H187)</f>
        <v>931</v>
      </c>
      <c r="I52" s="99">
        <f t="shared" si="29"/>
        <v>194461</v>
      </c>
      <c r="J52" s="243">
        <f>SUM(J53,J75,J173,J187)</f>
        <v>30080</v>
      </c>
      <c r="K52" s="98">
        <f t="shared" ref="K52:L52" si="30">SUM(K53,K75,K173,K187)</f>
        <v>0</v>
      </c>
      <c r="L52" s="99">
        <f t="shared" si="30"/>
        <v>30080</v>
      </c>
      <c r="M52" s="97">
        <f>SUM(M53,M75,M173,M187)</f>
        <v>0</v>
      </c>
      <c r="N52" s="98">
        <f t="shared" ref="N52:O52" si="31">SUM(N53,N75,N173,N187)</f>
        <v>0</v>
      </c>
      <c r="O52" s="99">
        <f t="shared" si="31"/>
        <v>0</v>
      </c>
      <c r="P52" s="313"/>
    </row>
    <row r="53" spans="1:16" s="21" customFormat="1" x14ac:dyDescent="0.25">
      <c r="A53" s="100">
        <v>1000</v>
      </c>
      <c r="B53" s="100" t="s">
        <v>47</v>
      </c>
      <c r="C53" s="101">
        <f t="shared" si="4"/>
        <v>595294</v>
      </c>
      <c r="D53" s="211">
        <f>SUM(D54,D67)</f>
        <v>404439</v>
      </c>
      <c r="E53" s="503">
        <f t="shared" ref="E53:F53" si="32">SUM(E54,E67)</f>
        <v>0</v>
      </c>
      <c r="F53" s="504">
        <f t="shared" si="32"/>
        <v>404439</v>
      </c>
      <c r="G53" s="211">
        <f>SUM(G54,G67)</f>
        <v>190855</v>
      </c>
      <c r="H53" s="244">
        <f t="shared" ref="H53:I53" si="33">SUM(H54,H67)</f>
        <v>0</v>
      </c>
      <c r="I53" s="103">
        <f t="shared" si="33"/>
        <v>190855</v>
      </c>
      <c r="J53" s="244">
        <f>SUM(J54,J67)</f>
        <v>0</v>
      </c>
      <c r="K53" s="102">
        <f t="shared" ref="K53:L53" si="34">SUM(K54,K67)</f>
        <v>0</v>
      </c>
      <c r="L53" s="103">
        <f t="shared" si="34"/>
        <v>0</v>
      </c>
      <c r="M53" s="101">
        <f>SUM(M54,M67)</f>
        <v>0</v>
      </c>
      <c r="N53" s="102">
        <f t="shared" ref="N53:O53" si="35">SUM(N54,N67)</f>
        <v>0</v>
      </c>
      <c r="O53" s="103">
        <f t="shared" si="35"/>
        <v>0</v>
      </c>
      <c r="P53" s="314"/>
    </row>
    <row r="54" spans="1:16" x14ac:dyDescent="0.25">
      <c r="A54" s="46">
        <v>1100</v>
      </c>
      <c r="B54" s="104" t="s">
        <v>48</v>
      </c>
      <c r="C54" s="47">
        <f t="shared" si="4"/>
        <v>447420</v>
      </c>
      <c r="D54" s="212">
        <f>SUM(D55,D58,D66)</f>
        <v>295457</v>
      </c>
      <c r="E54" s="505">
        <f t="shared" ref="E54:F54" si="36">SUM(E55,E58,E66)</f>
        <v>0</v>
      </c>
      <c r="F54" s="472">
        <f t="shared" si="36"/>
        <v>295457</v>
      </c>
      <c r="G54" s="212">
        <f>SUM(G55,G58,G66)</f>
        <v>151963</v>
      </c>
      <c r="H54" s="105">
        <f t="shared" ref="H54:I54" si="37">SUM(H55,H58,H66)</f>
        <v>0</v>
      </c>
      <c r="I54" s="116">
        <f t="shared" si="37"/>
        <v>151963</v>
      </c>
      <c r="J54" s="105">
        <f>SUM(J55,J58,J66)</f>
        <v>0</v>
      </c>
      <c r="K54" s="50">
        <f t="shared" ref="K54:L54" si="38">SUM(K55,K58,K66)</f>
        <v>0</v>
      </c>
      <c r="L54" s="116">
        <f t="shared" si="38"/>
        <v>0</v>
      </c>
      <c r="M54" s="129">
        <f>SUM(M55,M58,M66)</f>
        <v>0</v>
      </c>
      <c r="N54" s="130">
        <f t="shared" ref="N54:O54" si="39">SUM(N55,N58,N66)</f>
        <v>0</v>
      </c>
      <c r="O54" s="262">
        <f t="shared" si="39"/>
        <v>0</v>
      </c>
      <c r="P54" s="315"/>
    </row>
    <row r="55" spans="1:16" x14ac:dyDescent="0.25">
      <c r="A55" s="106">
        <v>1110</v>
      </c>
      <c r="B55" s="77" t="s">
        <v>49</v>
      </c>
      <c r="C55" s="83">
        <f t="shared" si="4"/>
        <v>417907</v>
      </c>
      <c r="D55" s="131">
        <f>SUM(D56:D57)</f>
        <v>267300</v>
      </c>
      <c r="E55" s="506">
        <f t="shared" ref="E55:F55" si="40">SUM(E56:E57)</f>
        <v>0</v>
      </c>
      <c r="F55" s="507">
        <f t="shared" si="40"/>
        <v>267300</v>
      </c>
      <c r="G55" s="131">
        <f>SUM(G56:G57)</f>
        <v>150607</v>
      </c>
      <c r="H55" s="190">
        <f t="shared" ref="H55:I55" si="41">SUM(H56:H57)</f>
        <v>0</v>
      </c>
      <c r="I55" s="108">
        <f t="shared" si="41"/>
        <v>150607</v>
      </c>
      <c r="J55" s="190">
        <f>SUM(J56:J57)</f>
        <v>0</v>
      </c>
      <c r="K55" s="107">
        <f t="shared" ref="K55:L55" si="42">SUM(K56:K57)</f>
        <v>0</v>
      </c>
      <c r="L55" s="108">
        <f t="shared" si="42"/>
        <v>0</v>
      </c>
      <c r="M55" s="83">
        <f>SUM(M56:M57)</f>
        <v>0</v>
      </c>
      <c r="N55" s="107">
        <f t="shared" ref="N55:O55" si="43">SUM(N56:N57)</f>
        <v>0</v>
      </c>
      <c r="O55" s="108">
        <f t="shared" si="43"/>
        <v>0</v>
      </c>
      <c r="P55" s="115"/>
    </row>
    <row r="56" spans="1:16" hidden="1" x14ac:dyDescent="0.25">
      <c r="A56" s="33">
        <v>1111</v>
      </c>
      <c r="B56" s="52" t="s">
        <v>50</v>
      </c>
      <c r="C56" s="53">
        <f t="shared" si="4"/>
        <v>0</v>
      </c>
      <c r="D56" s="213"/>
      <c r="E56" s="508"/>
      <c r="F56" s="509">
        <f t="shared" ref="F56:F57" si="44">D56+E56</f>
        <v>0</v>
      </c>
      <c r="G56" s="213"/>
      <c r="H56" s="245"/>
      <c r="I56" s="119">
        <f t="shared" ref="I56:I57" si="45">G56+H56</f>
        <v>0</v>
      </c>
      <c r="J56" s="245"/>
      <c r="K56" s="55"/>
      <c r="L56" s="119">
        <f t="shared" ref="L56:L57" si="46">J56+K56</f>
        <v>0</v>
      </c>
      <c r="M56" s="291"/>
      <c r="N56" s="55"/>
      <c r="O56" s="119">
        <f>M56+N56</f>
        <v>0</v>
      </c>
      <c r="P56" s="109"/>
    </row>
    <row r="57" spans="1:16" ht="25.5" customHeight="1" x14ac:dyDescent="0.25">
      <c r="A57" s="38">
        <v>1119</v>
      </c>
      <c r="B57" s="57" t="s">
        <v>51</v>
      </c>
      <c r="C57" s="58">
        <f t="shared" si="4"/>
        <v>417907</v>
      </c>
      <c r="D57" s="214">
        <v>267300</v>
      </c>
      <c r="E57" s="510"/>
      <c r="F57" s="468">
        <f t="shared" si="44"/>
        <v>267300</v>
      </c>
      <c r="G57" s="214">
        <v>150607</v>
      </c>
      <c r="H57" s="246"/>
      <c r="I57" s="113">
        <f t="shared" si="45"/>
        <v>150607</v>
      </c>
      <c r="J57" s="246"/>
      <c r="K57" s="60"/>
      <c r="L57" s="113">
        <f t="shared" si="46"/>
        <v>0</v>
      </c>
      <c r="M57" s="292"/>
      <c r="N57" s="60"/>
      <c r="O57" s="113">
        <f>M57+N57</f>
        <v>0</v>
      </c>
      <c r="P57" s="335"/>
    </row>
    <row r="58" spans="1:16" x14ac:dyDescent="0.25">
      <c r="A58" s="111">
        <v>1140</v>
      </c>
      <c r="B58" s="57" t="s">
        <v>295</v>
      </c>
      <c r="C58" s="58">
        <f t="shared" si="4"/>
        <v>29513</v>
      </c>
      <c r="D58" s="215">
        <f>SUM(D59:D65)</f>
        <v>28157</v>
      </c>
      <c r="E58" s="511">
        <f t="shared" ref="E58:F58" si="47">SUM(E59:E65)</f>
        <v>0</v>
      </c>
      <c r="F58" s="468">
        <f t="shared" si="47"/>
        <v>28157</v>
      </c>
      <c r="G58" s="215">
        <f>SUM(G59:G65)</f>
        <v>1356</v>
      </c>
      <c r="H58" s="120">
        <f t="shared" ref="H58:I58" si="48">SUM(H59:H65)</f>
        <v>0</v>
      </c>
      <c r="I58" s="113">
        <f t="shared" si="48"/>
        <v>1356</v>
      </c>
      <c r="J58" s="120">
        <f>SUM(J59:J65)</f>
        <v>0</v>
      </c>
      <c r="K58" s="112">
        <f t="shared" ref="K58:L58" si="49">SUM(K59:K65)</f>
        <v>0</v>
      </c>
      <c r="L58" s="113">
        <f t="shared" si="49"/>
        <v>0</v>
      </c>
      <c r="M58" s="58">
        <f>SUM(M59:M65)</f>
        <v>0</v>
      </c>
      <c r="N58" s="112">
        <f t="shared" ref="N58:O58" si="50">SUM(N59:N65)</f>
        <v>0</v>
      </c>
      <c r="O58" s="113">
        <f t="shared" si="50"/>
        <v>0</v>
      </c>
      <c r="P58" s="110"/>
    </row>
    <row r="59" spans="1:16" hidden="1" x14ac:dyDescent="0.25">
      <c r="A59" s="38">
        <v>1141</v>
      </c>
      <c r="B59" s="57" t="s">
        <v>52</v>
      </c>
      <c r="C59" s="58">
        <f t="shared" si="4"/>
        <v>0</v>
      </c>
      <c r="D59" s="214"/>
      <c r="E59" s="510"/>
      <c r="F59" s="468">
        <f t="shared" ref="F59:F66" si="51">D59+E59</f>
        <v>0</v>
      </c>
      <c r="G59" s="214"/>
      <c r="H59" s="246"/>
      <c r="I59" s="113">
        <f t="shared" ref="I59:I66" si="52">G59+H59</f>
        <v>0</v>
      </c>
      <c r="J59" s="246"/>
      <c r="K59" s="60"/>
      <c r="L59" s="113">
        <f t="shared" ref="L59:L66" si="53">J59+K59</f>
        <v>0</v>
      </c>
      <c r="M59" s="292"/>
      <c r="N59" s="60"/>
      <c r="O59" s="113">
        <f t="shared" ref="O59:O66" si="54">M59+N59</f>
        <v>0</v>
      </c>
      <c r="P59" s="110"/>
    </row>
    <row r="60" spans="1:16" ht="24.75" hidden="1" customHeight="1" x14ac:dyDescent="0.25">
      <c r="A60" s="38">
        <v>1142</v>
      </c>
      <c r="B60" s="57" t="s">
        <v>53</v>
      </c>
      <c r="C60" s="58">
        <f t="shared" si="4"/>
        <v>0</v>
      </c>
      <c r="D60" s="214"/>
      <c r="E60" s="510"/>
      <c r="F60" s="468">
        <f t="shared" si="51"/>
        <v>0</v>
      </c>
      <c r="G60" s="214"/>
      <c r="H60" s="246"/>
      <c r="I60" s="113">
        <f t="shared" si="52"/>
        <v>0</v>
      </c>
      <c r="J60" s="246"/>
      <c r="K60" s="60"/>
      <c r="L60" s="113">
        <f>J60+K60</f>
        <v>0</v>
      </c>
      <c r="M60" s="292"/>
      <c r="N60" s="60"/>
      <c r="O60" s="113">
        <f t="shared" si="54"/>
        <v>0</v>
      </c>
      <c r="P60" s="110"/>
    </row>
    <row r="61" spans="1:16" ht="24" hidden="1" x14ac:dyDescent="0.25">
      <c r="A61" s="38">
        <v>1145</v>
      </c>
      <c r="B61" s="57" t="s">
        <v>54</v>
      </c>
      <c r="C61" s="58">
        <f t="shared" si="4"/>
        <v>0</v>
      </c>
      <c r="D61" s="214"/>
      <c r="E61" s="510"/>
      <c r="F61" s="468">
        <f t="shared" si="51"/>
        <v>0</v>
      </c>
      <c r="G61" s="214"/>
      <c r="H61" s="246"/>
      <c r="I61" s="113">
        <f t="shared" si="52"/>
        <v>0</v>
      </c>
      <c r="J61" s="246"/>
      <c r="K61" s="60"/>
      <c r="L61" s="113">
        <f t="shared" si="53"/>
        <v>0</v>
      </c>
      <c r="M61" s="292"/>
      <c r="N61" s="60"/>
      <c r="O61" s="113">
        <f>M61+N61</f>
        <v>0</v>
      </c>
      <c r="P61" s="110"/>
    </row>
    <row r="62" spans="1:16" ht="27.75" hidden="1" customHeight="1" x14ac:dyDescent="0.25">
      <c r="A62" s="38">
        <v>1146</v>
      </c>
      <c r="B62" s="57" t="s">
        <v>55</v>
      </c>
      <c r="C62" s="58">
        <f t="shared" si="4"/>
        <v>0</v>
      </c>
      <c r="D62" s="214"/>
      <c r="E62" s="510"/>
      <c r="F62" s="468">
        <f t="shared" si="51"/>
        <v>0</v>
      </c>
      <c r="G62" s="214"/>
      <c r="H62" s="246"/>
      <c r="I62" s="113">
        <f t="shared" si="52"/>
        <v>0</v>
      </c>
      <c r="J62" s="246"/>
      <c r="K62" s="60"/>
      <c r="L62" s="113">
        <f t="shared" si="53"/>
        <v>0</v>
      </c>
      <c r="M62" s="292"/>
      <c r="N62" s="60"/>
      <c r="O62" s="113">
        <f t="shared" si="54"/>
        <v>0</v>
      </c>
      <c r="P62" s="110"/>
    </row>
    <row r="63" spans="1:16" x14ac:dyDescent="0.25">
      <c r="A63" s="38">
        <v>1147</v>
      </c>
      <c r="B63" s="57" t="s">
        <v>56</v>
      </c>
      <c r="C63" s="58">
        <f t="shared" si="4"/>
        <v>3789</v>
      </c>
      <c r="D63" s="214">
        <v>3789</v>
      </c>
      <c r="E63" s="510"/>
      <c r="F63" s="468">
        <f t="shared" si="51"/>
        <v>3789</v>
      </c>
      <c r="G63" s="214"/>
      <c r="H63" s="246"/>
      <c r="I63" s="113">
        <f t="shared" si="52"/>
        <v>0</v>
      </c>
      <c r="J63" s="246"/>
      <c r="K63" s="60"/>
      <c r="L63" s="113">
        <f t="shared" si="53"/>
        <v>0</v>
      </c>
      <c r="M63" s="292"/>
      <c r="N63" s="60"/>
      <c r="O63" s="113">
        <f t="shared" si="54"/>
        <v>0</v>
      </c>
      <c r="P63" s="110"/>
    </row>
    <row r="64" spans="1:16" x14ac:dyDescent="0.25">
      <c r="A64" s="38">
        <v>1148</v>
      </c>
      <c r="B64" s="57" t="s">
        <v>57</v>
      </c>
      <c r="C64" s="58">
        <f t="shared" si="4"/>
        <v>23024</v>
      </c>
      <c r="D64" s="214">
        <v>23024</v>
      </c>
      <c r="E64" s="510"/>
      <c r="F64" s="468">
        <f t="shared" si="51"/>
        <v>23024</v>
      </c>
      <c r="G64" s="214"/>
      <c r="H64" s="246"/>
      <c r="I64" s="113">
        <f t="shared" si="52"/>
        <v>0</v>
      </c>
      <c r="J64" s="246"/>
      <c r="K64" s="60"/>
      <c r="L64" s="113">
        <f t="shared" si="53"/>
        <v>0</v>
      </c>
      <c r="M64" s="292"/>
      <c r="N64" s="60"/>
      <c r="O64" s="113">
        <f t="shared" si="54"/>
        <v>0</v>
      </c>
      <c r="P64" s="110"/>
    </row>
    <row r="65" spans="1:16" ht="24" customHeight="1" x14ac:dyDescent="0.25">
      <c r="A65" s="38">
        <v>1149</v>
      </c>
      <c r="B65" s="57" t="s">
        <v>58</v>
      </c>
      <c r="C65" s="58">
        <f>F65+I65+L65+O65</f>
        <v>2700</v>
      </c>
      <c r="D65" s="214">
        <v>1344</v>
      </c>
      <c r="E65" s="510"/>
      <c r="F65" s="468">
        <f t="shared" si="51"/>
        <v>1344</v>
      </c>
      <c r="G65" s="214">
        <v>1356</v>
      </c>
      <c r="H65" s="246"/>
      <c r="I65" s="113">
        <f t="shared" si="52"/>
        <v>1356</v>
      </c>
      <c r="J65" s="246"/>
      <c r="K65" s="60"/>
      <c r="L65" s="113">
        <f t="shared" si="53"/>
        <v>0</v>
      </c>
      <c r="M65" s="292"/>
      <c r="N65" s="60"/>
      <c r="O65" s="113">
        <f t="shared" si="54"/>
        <v>0</v>
      </c>
      <c r="P65" s="110"/>
    </row>
    <row r="66" spans="1:16" ht="36" hidden="1" x14ac:dyDescent="0.25">
      <c r="A66" s="106">
        <v>1150</v>
      </c>
      <c r="B66" s="77" t="s">
        <v>59</v>
      </c>
      <c r="C66" s="83">
        <f>F66+I66+L66+O66</f>
        <v>0</v>
      </c>
      <c r="D66" s="216"/>
      <c r="E66" s="513"/>
      <c r="F66" s="507">
        <f t="shared" si="51"/>
        <v>0</v>
      </c>
      <c r="G66" s="216"/>
      <c r="H66" s="247"/>
      <c r="I66" s="108">
        <f t="shared" si="52"/>
        <v>0</v>
      </c>
      <c r="J66" s="247"/>
      <c r="K66" s="114"/>
      <c r="L66" s="108">
        <f t="shared" si="53"/>
        <v>0</v>
      </c>
      <c r="M66" s="293"/>
      <c r="N66" s="114"/>
      <c r="O66" s="108">
        <f t="shared" si="54"/>
        <v>0</v>
      </c>
      <c r="P66" s="115"/>
    </row>
    <row r="67" spans="1:16" ht="24" x14ac:dyDescent="0.25">
      <c r="A67" s="46">
        <v>1200</v>
      </c>
      <c r="B67" s="104" t="s">
        <v>296</v>
      </c>
      <c r="C67" s="47">
        <f t="shared" si="4"/>
        <v>147874</v>
      </c>
      <c r="D67" s="212">
        <f>SUM(D68:D69)</f>
        <v>108982</v>
      </c>
      <c r="E67" s="505">
        <f t="shared" ref="E67:F67" si="55">SUM(E68:E69)</f>
        <v>0</v>
      </c>
      <c r="F67" s="472">
        <f t="shared" si="55"/>
        <v>108982</v>
      </c>
      <c r="G67" s="212">
        <f>SUM(G68:G69)</f>
        <v>38892</v>
      </c>
      <c r="H67" s="105">
        <f t="shared" ref="H67:I67" si="56">SUM(H68:H69)</f>
        <v>0</v>
      </c>
      <c r="I67" s="116">
        <f t="shared" si="56"/>
        <v>38892</v>
      </c>
      <c r="J67" s="105">
        <f>SUM(J68:J69)</f>
        <v>0</v>
      </c>
      <c r="K67" s="50">
        <f t="shared" ref="K67:L67" si="57">SUM(K68:K69)</f>
        <v>0</v>
      </c>
      <c r="L67" s="116">
        <f t="shared" si="57"/>
        <v>0</v>
      </c>
      <c r="M67" s="47">
        <f>SUM(M68:M69)</f>
        <v>0</v>
      </c>
      <c r="N67" s="50">
        <f t="shared" ref="N67:O67" si="58">SUM(N68:N69)</f>
        <v>0</v>
      </c>
      <c r="O67" s="116">
        <f t="shared" si="58"/>
        <v>0</v>
      </c>
      <c r="P67" s="122"/>
    </row>
    <row r="68" spans="1:16" ht="24" x14ac:dyDescent="0.25">
      <c r="A68" s="117">
        <v>1210</v>
      </c>
      <c r="B68" s="52" t="s">
        <v>60</v>
      </c>
      <c r="C68" s="53">
        <f t="shared" si="4"/>
        <v>113067</v>
      </c>
      <c r="D68" s="213">
        <v>76016</v>
      </c>
      <c r="E68" s="508"/>
      <c r="F68" s="509">
        <f>D68+E68</f>
        <v>76016</v>
      </c>
      <c r="G68" s="213">
        <v>37051</v>
      </c>
      <c r="H68" s="245"/>
      <c r="I68" s="119">
        <f>G68+H68</f>
        <v>37051</v>
      </c>
      <c r="J68" s="245"/>
      <c r="K68" s="55"/>
      <c r="L68" s="119">
        <f>J68+K68</f>
        <v>0</v>
      </c>
      <c r="M68" s="291"/>
      <c r="N68" s="55"/>
      <c r="O68" s="119">
        <f>M68+N68</f>
        <v>0</v>
      </c>
      <c r="P68" s="109"/>
    </row>
    <row r="69" spans="1:16" ht="24" x14ac:dyDescent="0.25">
      <c r="A69" s="111">
        <v>1220</v>
      </c>
      <c r="B69" s="57" t="s">
        <v>61</v>
      </c>
      <c r="C69" s="58">
        <f t="shared" si="4"/>
        <v>34807</v>
      </c>
      <c r="D69" s="215">
        <f>SUM(D70:D74)</f>
        <v>32966</v>
      </c>
      <c r="E69" s="511">
        <f t="shared" ref="E69:F69" si="59">SUM(E70:E74)</f>
        <v>0</v>
      </c>
      <c r="F69" s="468">
        <f t="shared" si="59"/>
        <v>32966</v>
      </c>
      <c r="G69" s="215">
        <f>SUM(G70:G74)</f>
        <v>1841</v>
      </c>
      <c r="H69" s="120">
        <f t="shared" ref="H69:I69" si="60">SUM(H70:H74)</f>
        <v>0</v>
      </c>
      <c r="I69" s="113">
        <f t="shared" si="60"/>
        <v>1841</v>
      </c>
      <c r="J69" s="120">
        <f>SUM(J70:J74)</f>
        <v>0</v>
      </c>
      <c r="K69" s="112">
        <f t="shared" ref="K69:L69" si="61">SUM(K70:K74)</f>
        <v>0</v>
      </c>
      <c r="L69" s="113">
        <f t="shared" si="61"/>
        <v>0</v>
      </c>
      <c r="M69" s="58">
        <f>SUM(M70:M74)</f>
        <v>0</v>
      </c>
      <c r="N69" s="112">
        <f t="shared" ref="N69:O69" si="62">SUM(N70:N74)</f>
        <v>0</v>
      </c>
      <c r="O69" s="113">
        <f t="shared" si="62"/>
        <v>0</v>
      </c>
      <c r="P69" s="110"/>
    </row>
    <row r="70" spans="1:16" ht="48" x14ac:dyDescent="0.25">
      <c r="A70" s="38">
        <v>1221</v>
      </c>
      <c r="B70" s="57" t="s">
        <v>297</v>
      </c>
      <c r="C70" s="58">
        <f t="shared" si="4"/>
        <v>21935</v>
      </c>
      <c r="D70" s="214">
        <v>20094</v>
      </c>
      <c r="E70" s="510"/>
      <c r="F70" s="468">
        <f t="shared" ref="F70:F74" si="63">D70+E70</f>
        <v>20094</v>
      </c>
      <c r="G70" s="214">
        <v>1841</v>
      </c>
      <c r="H70" s="246"/>
      <c r="I70" s="113">
        <f t="shared" ref="I70:I74" si="64">G70+H70</f>
        <v>1841</v>
      </c>
      <c r="J70" s="246"/>
      <c r="K70" s="60"/>
      <c r="L70" s="113">
        <f t="shared" ref="L70:L74" si="65">J70+K70</f>
        <v>0</v>
      </c>
      <c r="M70" s="292"/>
      <c r="N70" s="60"/>
      <c r="O70" s="113">
        <f t="shared" ref="O70:O74" si="66">M70+N70</f>
        <v>0</v>
      </c>
      <c r="P70" s="335"/>
    </row>
    <row r="71" spans="1:16" hidden="1" x14ac:dyDescent="0.25">
      <c r="A71" s="38">
        <v>1223</v>
      </c>
      <c r="B71" s="57" t="s">
        <v>62</v>
      </c>
      <c r="C71" s="58">
        <f t="shared" si="4"/>
        <v>0</v>
      </c>
      <c r="D71" s="214"/>
      <c r="E71" s="510"/>
      <c r="F71" s="468">
        <f t="shared" si="63"/>
        <v>0</v>
      </c>
      <c r="G71" s="214"/>
      <c r="H71" s="246"/>
      <c r="I71" s="113">
        <f t="shared" si="64"/>
        <v>0</v>
      </c>
      <c r="J71" s="246"/>
      <c r="K71" s="60"/>
      <c r="L71" s="113">
        <f t="shared" si="65"/>
        <v>0</v>
      </c>
      <c r="M71" s="292"/>
      <c r="N71" s="60"/>
      <c r="O71" s="113">
        <f t="shared" si="66"/>
        <v>0</v>
      </c>
      <c r="P71" s="110"/>
    </row>
    <row r="72" spans="1:16" hidden="1" x14ac:dyDescent="0.25">
      <c r="A72" s="38">
        <v>1225</v>
      </c>
      <c r="B72" s="57" t="s">
        <v>63</v>
      </c>
      <c r="C72" s="58">
        <f t="shared" si="4"/>
        <v>0</v>
      </c>
      <c r="D72" s="214"/>
      <c r="E72" s="510"/>
      <c r="F72" s="468">
        <f t="shared" si="63"/>
        <v>0</v>
      </c>
      <c r="G72" s="214"/>
      <c r="H72" s="246"/>
      <c r="I72" s="113">
        <f t="shared" si="64"/>
        <v>0</v>
      </c>
      <c r="J72" s="246"/>
      <c r="K72" s="60"/>
      <c r="L72" s="113">
        <f t="shared" si="65"/>
        <v>0</v>
      </c>
      <c r="M72" s="292"/>
      <c r="N72" s="60"/>
      <c r="O72" s="113">
        <f t="shared" si="66"/>
        <v>0</v>
      </c>
      <c r="P72" s="110"/>
    </row>
    <row r="73" spans="1:16" ht="36" x14ac:dyDescent="0.25">
      <c r="A73" s="38">
        <v>1227</v>
      </c>
      <c r="B73" s="57" t="s">
        <v>64</v>
      </c>
      <c r="C73" s="58">
        <f t="shared" si="4"/>
        <v>12300</v>
      </c>
      <c r="D73" s="214">
        <v>12300</v>
      </c>
      <c r="E73" s="510"/>
      <c r="F73" s="468">
        <f t="shared" si="63"/>
        <v>12300</v>
      </c>
      <c r="G73" s="214"/>
      <c r="H73" s="246"/>
      <c r="I73" s="113">
        <f t="shared" si="64"/>
        <v>0</v>
      </c>
      <c r="J73" s="246"/>
      <c r="K73" s="60"/>
      <c r="L73" s="113">
        <f t="shared" si="65"/>
        <v>0</v>
      </c>
      <c r="M73" s="292"/>
      <c r="N73" s="60"/>
      <c r="O73" s="113">
        <f t="shared" si="66"/>
        <v>0</v>
      </c>
      <c r="P73" s="110"/>
    </row>
    <row r="74" spans="1:16" ht="48" x14ac:dyDescent="0.25">
      <c r="A74" s="38">
        <v>1228</v>
      </c>
      <c r="B74" s="57" t="s">
        <v>298</v>
      </c>
      <c r="C74" s="58">
        <f t="shared" si="4"/>
        <v>572</v>
      </c>
      <c r="D74" s="214">
        <v>572</v>
      </c>
      <c r="E74" s="510"/>
      <c r="F74" s="468">
        <f t="shared" si="63"/>
        <v>572</v>
      </c>
      <c r="G74" s="214"/>
      <c r="H74" s="246"/>
      <c r="I74" s="113">
        <f t="shared" si="64"/>
        <v>0</v>
      </c>
      <c r="J74" s="246"/>
      <c r="K74" s="60"/>
      <c r="L74" s="113">
        <f t="shared" si="65"/>
        <v>0</v>
      </c>
      <c r="M74" s="292"/>
      <c r="N74" s="60"/>
      <c r="O74" s="113">
        <f t="shared" si="66"/>
        <v>0</v>
      </c>
      <c r="P74" s="110"/>
    </row>
    <row r="75" spans="1:16" x14ac:dyDescent="0.25">
      <c r="A75" s="100">
        <v>2000</v>
      </c>
      <c r="B75" s="100" t="s">
        <v>65</v>
      </c>
      <c r="C75" s="101">
        <f t="shared" si="4"/>
        <v>99409</v>
      </c>
      <c r="D75" s="211">
        <f>SUM(D76,D83,D130,D164,D165,D172)</f>
        <v>65723</v>
      </c>
      <c r="E75" s="503">
        <f t="shared" ref="E75:F75" si="67">SUM(E76,E83,E130,E164,E165,E172)</f>
        <v>0</v>
      </c>
      <c r="F75" s="504">
        <f t="shared" si="67"/>
        <v>65723</v>
      </c>
      <c r="G75" s="211">
        <f>SUM(G76,G83,G130,G164,G165,G172)</f>
        <v>2675</v>
      </c>
      <c r="H75" s="244">
        <f t="shared" ref="H75:I75" si="68">SUM(H76,H83,H130,H164,H165,H172)</f>
        <v>931</v>
      </c>
      <c r="I75" s="103">
        <f t="shared" si="68"/>
        <v>3606</v>
      </c>
      <c r="J75" s="244">
        <f>SUM(J76,J83,J130,J164,J165,J172)</f>
        <v>30080</v>
      </c>
      <c r="K75" s="102">
        <f t="shared" ref="K75:L75" si="69">SUM(K76,K83,K130,K164,K165,K172)</f>
        <v>0</v>
      </c>
      <c r="L75" s="103">
        <f t="shared" si="69"/>
        <v>30080</v>
      </c>
      <c r="M75" s="101">
        <f>SUM(M76,M83,M130,M164,M165,M172)</f>
        <v>0</v>
      </c>
      <c r="N75" s="102">
        <f t="shared" ref="N75:O75" si="70">SUM(N76,N83,N130,N164,N165,N172)</f>
        <v>0</v>
      </c>
      <c r="O75" s="103">
        <f t="shared" si="70"/>
        <v>0</v>
      </c>
      <c r="P75" s="314"/>
    </row>
    <row r="76" spans="1:16" ht="24" x14ac:dyDescent="0.25">
      <c r="A76" s="46">
        <v>2100</v>
      </c>
      <c r="B76" s="104" t="s">
        <v>66</v>
      </c>
      <c r="C76" s="47">
        <f t="shared" si="4"/>
        <v>126</v>
      </c>
      <c r="D76" s="212">
        <f>SUM(D77,D80)</f>
        <v>126</v>
      </c>
      <c r="E76" s="505">
        <f t="shared" ref="E76:F76" si="71">SUM(E77,E80)</f>
        <v>0</v>
      </c>
      <c r="F76" s="472">
        <f t="shared" si="71"/>
        <v>126</v>
      </c>
      <c r="G76" s="212">
        <f>SUM(G77,G80)</f>
        <v>0</v>
      </c>
      <c r="H76" s="105">
        <f t="shared" ref="H76:I76" si="72">SUM(H77,H80)</f>
        <v>0</v>
      </c>
      <c r="I76" s="116">
        <f t="shared" si="72"/>
        <v>0</v>
      </c>
      <c r="J76" s="105">
        <f>SUM(J77,J80)</f>
        <v>0</v>
      </c>
      <c r="K76" s="50">
        <f t="shared" ref="K76:L76" si="73">SUM(K77,K80)</f>
        <v>0</v>
      </c>
      <c r="L76" s="116">
        <f t="shared" si="73"/>
        <v>0</v>
      </c>
      <c r="M76" s="47">
        <f>SUM(M77,M80)</f>
        <v>0</v>
      </c>
      <c r="N76" s="50">
        <f t="shared" ref="N76:O76" si="74">SUM(N77,N80)</f>
        <v>0</v>
      </c>
      <c r="O76" s="116">
        <f t="shared" si="74"/>
        <v>0</v>
      </c>
      <c r="P76" s="122"/>
    </row>
    <row r="77" spans="1:16" ht="24" x14ac:dyDescent="0.25">
      <c r="A77" s="117">
        <v>2110</v>
      </c>
      <c r="B77" s="52" t="s">
        <v>67</v>
      </c>
      <c r="C77" s="53">
        <f t="shared" si="4"/>
        <v>126</v>
      </c>
      <c r="D77" s="217">
        <f>SUM(D78:D79)</f>
        <v>126</v>
      </c>
      <c r="E77" s="514">
        <f t="shared" ref="E77:F77" si="75">SUM(E78:E79)</f>
        <v>0</v>
      </c>
      <c r="F77" s="509">
        <f t="shared" si="75"/>
        <v>126</v>
      </c>
      <c r="G77" s="217">
        <f>SUM(G78:G79)</f>
        <v>0</v>
      </c>
      <c r="H77" s="248">
        <f t="shared" ref="H77:I77" si="76">SUM(H78:H79)</f>
        <v>0</v>
      </c>
      <c r="I77" s="119">
        <f t="shared" si="76"/>
        <v>0</v>
      </c>
      <c r="J77" s="248">
        <f>SUM(J78:J79)</f>
        <v>0</v>
      </c>
      <c r="K77" s="118">
        <f t="shared" ref="K77:L77" si="77">SUM(K78:K79)</f>
        <v>0</v>
      </c>
      <c r="L77" s="119">
        <f t="shared" si="77"/>
        <v>0</v>
      </c>
      <c r="M77" s="53">
        <f>SUM(M78:M79)</f>
        <v>0</v>
      </c>
      <c r="N77" s="118">
        <f t="shared" ref="N77:O77" si="78">SUM(N78:N79)</f>
        <v>0</v>
      </c>
      <c r="O77" s="119">
        <f t="shared" si="78"/>
        <v>0</v>
      </c>
      <c r="P77" s="109"/>
    </row>
    <row r="78" spans="1:16" hidden="1" x14ac:dyDescent="0.25">
      <c r="A78" s="38">
        <v>2111</v>
      </c>
      <c r="B78" s="57" t="s">
        <v>68</v>
      </c>
      <c r="C78" s="58">
        <f t="shared" si="4"/>
        <v>0</v>
      </c>
      <c r="D78" s="214"/>
      <c r="E78" s="510"/>
      <c r="F78" s="468">
        <f t="shared" ref="F78:F79" si="79">D78+E78</f>
        <v>0</v>
      </c>
      <c r="G78" s="214"/>
      <c r="H78" s="246"/>
      <c r="I78" s="113">
        <f t="shared" ref="I78:I79" si="80">G78+H78</f>
        <v>0</v>
      </c>
      <c r="J78" s="246"/>
      <c r="K78" s="60"/>
      <c r="L78" s="113">
        <f t="shared" ref="L78:L79" si="81">J78+K78</f>
        <v>0</v>
      </c>
      <c r="M78" s="292"/>
      <c r="N78" s="60"/>
      <c r="O78" s="113">
        <f t="shared" ref="O78:O79" si="82">M78+N78</f>
        <v>0</v>
      </c>
      <c r="P78" s="110"/>
    </row>
    <row r="79" spans="1:16" ht="24" x14ac:dyDescent="0.25">
      <c r="A79" s="38">
        <v>2112</v>
      </c>
      <c r="B79" s="57" t="s">
        <v>69</v>
      </c>
      <c r="C79" s="58">
        <f t="shared" si="4"/>
        <v>126</v>
      </c>
      <c r="D79" s="214">
        <v>126</v>
      </c>
      <c r="E79" s="510"/>
      <c r="F79" s="468">
        <f t="shared" si="79"/>
        <v>126</v>
      </c>
      <c r="G79" s="214"/>
      <c r="H79" s="246"/>
      <c r="I79" s="113">
        <f t="shared" si="80"/>
        <v>0</v>
      </c>
      <c r="J79" s="246"/>
      <c r="K79" s="60"/>
      <c r="L79" s="113">
        <f t="shared" si="81"/>
        <v>0</v>
      </c>
      <c r="M79" s="292"/>
      <c r="N79" s="60"/>
      <c r="O79" s="113">
        <f t="shared" si="82"/>
        <v>0</v>
      </c>
      <c r="P79" s="336"/>
    </row>
    <row r="80" spans="1:16" ht="24" hidden="1" x14ac:dyDescent="0.25">
      <c r="A80" s="111">
        <v>2120</v>
      </c>
      <c r="B80" s="57" t="s">
        <v>70</v>
      </c>
      <c r="C80" s="58">
        <f t="shared" si="4"/>
        <v>0</v>
      </c>
      <c r="D80" s="215">
        <f>SUM(D81:D82)</f>
        <v>0</v>
      </c>
      <c r="E80" s="511">
        <f t="shared" ref="E80:F80" si="83">SUM(E81:E82)</f>
        <v>0</v>
      </c>
      <c r="F80" s="468">
        <f t="shared" si="83"/>
        <v>0</v>
      </c>
      <c r="G80" s="215">
        <f>SUM(G81:G82)</f>
        <v>0</v>
      </c>
      <c r="H80" s="120">
        <f t="shared" ref="H80:I80" si="84">SUM(H81:H82)</f>
        <v>0</v>
      </c>
      <c r="I80" s="113">
        <f t="shared" si="84"/>
        <v>0</v>
      </c>
      <c r="J80" s="120">
        <f>SUM(J81:J82)</f>
        <v>0</v>
      </c>
      <c r="K80" s="112">
        <f t="shared" ref="K80:L80" si="85">SUM(K81:K82)</f>
        <v>0</v>
      </c>
      <c r="L80" s="113">
        <f t="shared" si="85"/>
        <v>0</v>
      </c>
      <c r="M80" s="58">
        <f>SUM(M81:M82)</f>
        <v>0</v>
      </c>
      <c r="N80" s="112">
        <f t="shared" ref="N80:O80" si="86">SUM(N81:N82)</f>
        <v>0</v>
      </c>
      <c r="O80" s="113">
        <f t="shared" si="86"/>
        <v>0</v>
      </c>
      <c r="P80" s="110"/>
    </row>
    <row r="81" spans="1:16" hidden="1" x14ac:dyDescent="0.25">
      <c r="A81" s="38">
        <v>2121</v>
      </c>
      <c r="B81" s="57" t="s">
        <v>68</v>
      </c>
      <c r="C81" s="58">
        <f t="shared" si="4"/>
        <v>0</v>
      </c>
      <c r="D81" s="214">
        <v>0</v>
      </c>
      <c r="E81" s="510"/>
      <c r="F81" s="468">
        <f t="shared" ref="F81:F82" si="87">D81+E81</f>
        <v>0</v>
      </c>
      <c r="G81" s="214"/>
      <c r="H81" s="246"/>
      <c r="I81" s="113">
        <f t="shared" ref="I81:I82" si="88">G81+H81</f>
        <v>0</v>
      </c>
      <c r="J81" s="246"/>
      <c r="K81" s="60"/>
      <c r="L81" s="113">
        <f t="shared" ref="L81:L82" si="89">J81+K81</f>
        <v>0</v>
      </c>
      <c r="M81" s="292"/>
      <c r="N81" s="60"/>
      <c r="O81" s="113">
        <f t="shared" ref="O81:O82" si="90">M81+N81</f>
        <v>0</v>
      </c>
      <c r="P81" s="335"/>
    </row>
    <row r="82" spans="1:16" ht="24" hidden="1" x14ac:dyDescent="0.25">
      <c r="A82" s="38">
        <v>2122</v>
      </c>
      <c r="B82" s="57" t="s">
        <v>69</v>
      </c>
      <c r="C82" s="58">
        <f t="shared" si="4"/>
        <v>0</v>
      </c>
      <c r="D82" s="214">
        <v>0</v>
      </c>
      <c r="E82" s="510"/>
      <c r="F82" s="468">
        <f t="shared" si="87"/>
        <v>0</v>
      </c>
      <c r="G82" s="214"/>
      <c r="H82" s="246"/>
      <c r="I82" s="113">
        <f t="shared" si="88"/>
        <v>0</v>
      </c>
      <c r="J82" s="246"/>
      <c r="K82" s="60"/>
      <c r="L82" s="113">
        <f t="shared" si="89"/>
        <v>0</v>
      </c>
      <c r="M82" s="292"/>
      <c r="N82" s="60"/>
      <c r="O82" s="113">
        <f t="shared" si="90"/>
        <v>0</v>
      </c>
      <c r="P82" s="335"/>
    </row>
    <row r="83" spans="1:16" x14ac:dyDescent="0.25">
      <c r="A83" s="46">
        <v>2200</v>
      </c>
      <c r="B83" s="104" t="s">
        <v>71</v>
      </c>
      <c r="C83" s="47">
        <f t="shared" si="4"/>
        <v>66269</v>
      </c>
      <c r="D83" s="212">
        <f>SUM(D84,D89,D95,D103,D112,D116,D122,D128)</f>
        <v>48603</v>
      </c>
      <c r="E83" s="505">
        <f t="shared" ref="E83:F83" si="91">SUM(E84,E89,E95,E103,E112,E116,E122,E128)</f>
        <v>0</v>
      </c>
      <c r="F83" s="472">
        <f t="shared" si="91"/>
        <v>48603</v>
      </c>
      <c r="G83" s="212">
        <f>SUM(G84,G89,G95,G103,G112,G116,G122,G128)</f>
        <v>0</v>
      </c>
      <c r="H83" s="105">
        <f t="shared" ref="H83:I83" si="92">SUM(H84,H89,H95,H103,H112,H116,H122,H128)</f>
        <v>931</v>
      </c>
      <c r="I83" s="116">
        <f t="shared" si="92"/>
        <v>931</v>
      </c>
      <c r="J83" s="105">
        <f>SUM(J84,J89,J95,J103,J112,J116,J122,J128)</f>
        <v>16735</v>
      </c>
      <c r="K83" s="50">
        <f t="shared" ref="K83:L83" si="93">SUM(K84,K89,K95,K103,K112,K116,K122,K128)</f>
        <v>0</v>
      </c>
      <c r="L83" s="116">
        <f t="shared" si="93"/>
        <v>16735</v>
      </c>
      <c r="M83" s="159">
        <f>SUM(M84,M89,M95,M103,M112,M116,M122,M128)</f>
        <v>0</v>
      </c>
      <c r="N83" s="160">
        <f t="shared" ref="N83:O83" si="94">SUM(N84,N89,N95,N103,N112,N116,N122,N128)</f>
        <v>0</v>
      </c>
      <c r="O83" s="161">
        <f t="shared" si="94"/>
        <v>0</v>
      </c>
      <c r="P83" s="316"/>
    </row>
    <row r="84" spans="1:16" ht="24" x14ac:dyDescent="0.25">
      <c r="A84" s="106">
        <v>2210</v>
      </c>
      <c r="B84" s="77" t="s">
        <v>72</v>
      </c>
      <c r="C84" s="83">
        <f t="shared" si="4"/>
        <v>2395</v>
      </c>
      <c r="D84" s="131">
        <f>SUM(D85:D88)</f>
        <v>1610</v>
      </c>
      <c r="E84" s="506">
        <f t="shared" ref="E84:F84" si="95">SUM(E85:E88)</f>
        <v>0</v>
      </c>
      <c r="F84" s="507">
        <f t="shared" si="95"/>
        <v>1610</v>
      </c>
      <c r="G84" s="131">
        <f>SUM(G85:G88)</f>
        <v>0</v>
      </c>
      <c r="H84" s="190">
        <f t="shared" ref="H84:I84" si="96">SUM(H85:H88)</f>
        <v>0</v>
      </c>
      <c r="I84" s="108">
        <f t="shared" si="96"/>
        <v>0</v>
      </c>
      <c r="J84" s="190">
        <f>SUM(J85:J88)</f>
        <v>785</v>
      </c>
      <c r="K84" s="107">
        <f t="shared" ref="K84:L84" si="97">SUM(K85:K88)</f>
        <v>0</v>
      </c>
      <c r="L84" s="108">
        <f t="shared" si="97"/>
        <v>785</v>
      </c>
      <c r="M84" s="83">
        <f>SUM(M85:M88)</f>
        <v>0</v>
      </c>
      <c r="N84" s="107">
        <f t="shared" ref="N84:O84" si="98">SUM(N85:N88)</f>
        <v>0</v>
      </c>
      <c r="O84" s="108">
        <f t="shared" si="98"/>
        <v>0</v>
      </c>
      <c r="P84" s="115"/>
    </row>
    <row r="85" spans="1:16" ht="24" hidden="1" x14ac:dyDescent="0.25">
      <c r="A85" s="33">
        <v>2211</v>
      </c>
      <c r="B85" s="52" t="s">
        <v>73</v>
      </c>
      <c r="C85" s="53">
        <f t="shared" ref="C85:C148" si="99">F85+I85+L85+O85</f>
        <v>0</v>
      </c>
      <c r="D85" s="213"/>
      <c r="E85" s="508"/>
      <c r="F85" s="509">
        <f t="shared" ref="F85:F88" si="100">D85+E85</f>
        <v>0</v>
      </c>
      <c r="G85" s="213"/>
      <c r="H85" s="245"/>
      <c r="I85" s="119">
        <f t="shared" ref="I85:I88" si="101">G85+H85</f>
        <v>0</v>
      </c>
      <c r="J85" s="245"/>
      <c r="K85" s="55"/>
      <c r="L85" s="119">
        <f t="shared" ref="L85:L88" si="102">J85+K85</f>
        <v>0</v>
      </c>
      <c r="M85" s="291"/>
      <c r="N85" s="55"/>
      <c r="O85" s="119">
        <f t="shared" ref="O85:O88" si="103">M85+N85</f>
        <v>0</v>
      </c>
      <c r="P85" s="109"/>
    </row>
    <row r="86" spans="1:16" ht="36" x14ac:dyDescent="0.25">
      <c r="A86" s="38">
        <v>2212</v>
      </c>
      <c r="B86" s="57" t="s">
        <v>74</v>
      </c>
      <c r="C86" s="58">
        <f t="shared" si="99"/>
        <v>2006</v>
      </c>
      <c r="D86" s="214">
        <v>1221</v>
      </c>
      <c r="E86" s="510"/>
      <c r="F86" s="468">
        <f t="shared" si="100"/>
        <v>1221</v>
      </c>
      <c r="G86" s="214"/>
      <c r="H86" s="246"/>
      <c r="I86" s="113">
        <f t="shared" si="101"/>
        <v>0</v>
      </c>
      <c r="J86" s="246">
        <v>785</v>
      </c>
      <c r="K86" s="60"/>
      <c r="L86" s="113">
        <f t="shared" si="102"/>
        <v>785</v>
      </c>
      <c r="M86" s="292"/>
      <c r="N86" s="60"/>
      <c r="O86" s="113">
        <f t="shared" si="103"/>
        <v>0</v>
      </c>
      <c r="P86" s="110"/>
    </row>
    <row r="87" spans="1:16" ht="24" x14ac:dyDescent="0.25">
      <c r="A87" s="38">
        <v>2214</v>
      </c>
      <c r="B87" s="57" t="s">
        <v>75</v>
      </c>
      <c r="C87" s="58">
        <f t="shared" si="99"/>
        <v>284</v>
      </c>
      <c r="D87" s="214">
        <v>284</v>
      </c>
      <c r="E87" s="510"/>
      <c r="F87" s="468">
        <f t="shared" si="100"/>
        <v>284</v>
      </c>
      <c r="G87" s="214"/>
      <c r="H87" s="246"/>
      <c r="I87" s="113">
        <f t="shared" si="101"/>
        <v>0</v>
      </c>
      <c r="J87" s="246"/>
      <c r="K87" s="60"/>
      <c r="L87" s="113">
        <f t="shared" si="102"/>
        <v>0</v>
      </c>
      <c r="M87" s="292"/>
      <c r="N87" s="60"/>
      <c r="O87" s="113">
        <f t="shared" si="103"/>
        <v>0</v>
      </c>
      <c r="P87" s="110"/>
    </row>
    <row r="88" spans="1:16" x14ac:dyDescent="0.25">
      <c r="A88" s="38">
        <v>2219</v>
      </c>
      <c r="B88" s="57" t="s">
        <v>76</v>
      </c>
      <c r="C88" s="58">
        <f t="shared" si="99"/>
        <v>105</v>
      </c>
      <c r="D88" s="214">
        <v>105</v>
      </c>
      <c r="E88" s="510"/>
      <c r="F88" s="468">
        <f t="shared" si="100"/>
        <v>105</v>
      </c>
      <c r="G88" s="214"/>
      <c r="H88" s="246"/>
      <c r="I88" s="113">
        <f t="shared" si="101"/>
        <v>0</v>
      </c>
      <c r="J88" s="246"/>
      <c r="K88" s="60"/>
      <c r="L88" s="113">
        <f t="shared" si="102"/>
        <v>0</v>
      </c>
      <c r="M88" s="292"/>
      <c r="N88" s="60"/>
      <c r="O88" s="113">
        <f t="shared" si="103"/>
        <v>0</v>
      </c>
      <c r="P88" s="110"/>
    </row>
    <row r="89" spans="1:16" ht="24" x14ac:dyDescent="0.25">
      <c r="A89" s="111">
        <v>2220</v>
      </c>
      <c r="B89" s="57" t="s">
        <v>77</v>
      </c>
      <c r="C89" s="58">
        <f t="shared" si="99"/>
        <v>54721</v>
      </c>
      <c r="D89" s="215">
        <f>SUM(D90:D94)</f>
        <v>39271</v>
      </c>
      <c r="E89" s="511">
        <f t="shared" ref="E89:F89" si="104">SUM(E90:E94)</f>
        <v>0</v>
      </c>
      <c r="F89" s="468">
        <f t="shared" si="104"/>
        <v>39271</v>
      </c>
      <c r="G89" s="215">
        <f>SUM(G90:G94)</f>
        <v>0</v>
      </c>
      <c r="H89" s="120">
        <f t="shared" ref="H89:I89" si="105">SUM(H90:H94)</f>
        <v>0</v>
      </c>
      <c r="I89" s="113">
        <f t="shared" si="105"/>
        <v>0</v>
      </c>
      <c r="J89" s="120">
        <f>SUM(J90:J94)</f>
        <v>15450</v>
      </c>
      <c r="K89" s="112">
        <f t="shared" ref="K89:L89" si="106">SUM(K90:K94)</f>
        <v>0</v>
      </c>
      <c r="L89" s="113">
        <f t="shared" si="106"/>
        <v>15450</v>
      </c>
      <c r="M89" s="58">
        <f>SUM(M90:M94)</f>
        <v>0</v>
      </c>
      <c r="N89" s="112">
        <f t="shared" ref="N89:O89" si="107">SUM(N90:N94)</f>
        <v>0</v>
      </c>
      <c r="O89" s="113">
        <f t="shared" si="107"/>
        <v>0</v>
      </c>
      <c r="P89" s="110"/>
    </row>
    <row r="90" spans="1:16" ht="24" x14ac:dyDescent="0.25">
      <c r="A90" s="38">
        <v>2221</v>
      </c>
      <c r="B90" s="57" t="s">
        <v>289</v>
      </c>
      <c r="C90" s="58">
        <f t="shared" si="99"/>
        <v>20600</v>
      </c>
      <c r="D90" s="214">
        <v>19650</v>
      </c>
      <c r="E90" s="510"/>
      <c r="F90" s="468">
        <f t="shared" ref="F90:F94" si="108">D90+E90</f>
        <v>19650</v>
      </c>
      <c r="G90" s="214"/>
      <c r="H90" s="246"/>
      <c r="I90" s="113">
        <f t="shared" ref="I90:I94" si="109">G90+H90</f>
        <v>0</v>
      </c>
      <c r="J90" s="246">
        <v>950</v>
      </c>
      <c r="K90" s="60"/>
      <c r="L90" s="113">
        <f t="shared" ref="L90:L94" si="110">J90+K90</f>
        <v>950</v>
      </c>
      <c r="M90" s="292"/>
      <c r="N90" s="60"/>
      <c r="O90" s="113">
        <f t="shared" ref="O90:O94" si="111">M90+N90</f>
        <v>0</v>
      </c>
      <c r="P90" s="110"/>
    </row>
    <row r="91" spans="1:16" x14ac:dyDescent="0.25">
      <c r="A91" s="38">
        <v>2222</v>
      </c>
      <c r="B91" s="57" t="s">
        <v>78</v>
      </c>
      <c r="C91" s="58">
        <f t="shared" si="99"/>
        <v>4622</v>
      </c>
      <c r="D91" s="214">
        <v>4322</v>
      </c>
      <c r="E91" s="510"/>
      <c r="F91" s="468">
        <f t="shared" si="108"/>
        <v>4322</v>
      </c>
      <c r="G91" s="214"/>
      <c r="H91" s="246"/>
      <c r="I91" s="113">
        <f t="shared" si="109"/>
        <v>0</v>
      </c>
      <c r="J91" s="246">
        <v>300</v>
      </c>
      <c r="K91" s="60"/>
      <c r="L91" s="113">
        <f t="shared" si="110"/>
        <v>300</v>
      </c>
      <c r="M91" s="292"/>
      <c r="N91" s="60"/>
      <c r="O91" s="113">
        <f t="shared" si="111"/>
        <v>0</v>
      </c>
      <c r="P91" s="110"/>
    </row>
    <row r="92" spans="1:16" x14ac:dyDescent="0.25">
      <c r="A92" s="38">
        <v>2223</v>
      </c>
      <c r="B92" s="57" t="s">
        <v>79</v>
      </c>
      <c r="C92" s="58">
        <f t="shared" si="99"/>
        <v>28589</v>
      </c>
      <c r="D92" s="214">
        <v>14389</v>
      </c>
      <c r="E92" s="510"/>
      <c r="F92" s="468">
        <f t="shared" si="108"/>
        <v>14389</v>
      </c>
      <c r="G92" s="214"/>
      <c r="H92" s="246"/>
      <c r="I92" s="113">
        <f t="shared" si="109"/>
        <v>0</v>
      </c>
      <c r="J92" s="246">
        <v>14200</v>
      </c>
      <c r="K92" s="60"/>
      <c r="L92" s="113">
        <f t="shared" si="110"/>
        <v>14200</v>
      </c>
      <c r="M92" s="292"/>
      <c r="N92" s="60"/>
      <c r="O92" s="113">
        <f t="shared" si="111"/>
        <v>0</v>
      </c>
      <c r="P92" s="110"/>
    </row>
    <row r="93" spans="1:16" ht="48" x14ac:dyDescent="0.25">
      <c r="A93" s="38">
        <v>2224</v>
      </c>
      <c r="B93" s="57" t="s">
        <v>299</v>
      </c>
      <c r="C93" s="58">
        <f t="shared" si="99"/>
        <v>910</v>
      </c>
      <c r="D93" s="214">
        <v>910</v>
      </c>
      <c r="E93" s="510"/>
      <c r="F93" s="468">
        <f t="shared" si="108"/>
        <v>910</v>
      </c>
      <c r="G93" s="214"/>
      <c r="H93" s="246"/>
      <c r="I93" s="113">
        <f t="shared" si="109"/>
        <v>0</v>
      </c>
      <c r="J93" s="246"/>
      <c r="K93" s="60"/>
      <c r="L93" s="113">
        <f t="shared" si="110"/>
        <v>0</v>
      </c>
      <c r="M93" s="292"/>
      <c r="N93" s="60"/>
      <c r="O93" s="113">
        <f t="shared" si="111"/>
        <v>0</v>
      </c>
      <c r="P93" s="336"/>
    </row>
    <row r="94" spans="1:16" ht="24" hidden="1" x14ac:dyDescent="0.25">
      <c r="A94" s="38">
        <v>2229</v>
      </c>
      <c r="B94" s="57" t="s">
        <v>80</v>
      </c>
      <c r="C94" s="58">
        <f t="shared" si="99"/>
        <v>0</v>
      </c>
      <c r="D94" s="214"/>
      <c r="E94" s="510"/>
      <c r="F94" s="468">
        <f t="shared" si="108"/>
        <v>0</v>
      </c>
      <c r="G94" s="214"/>
      <c r="H94" s="246"/>
      <c r="I94" s="113">
        <f t="shared" si="109"/>
        <v>0</v>
      </c>
      <c r="J94" s="246"/>
      <c r="K94" s="60"/>
      <c r="L94" s="113">
        <f t="shared" si="110"/>
        <v>0</v>
      </c>
      <c r="M94" s="292"/>
      <c r="N94" s="60"/>
      <c r="O94" s="113">
        <f t="shared" si="111"/>
        <v>0</v>
      </c>
      <c r="P94" s="110"/>
    </row>
    <row r="95" spans="1:16" ht="36" x14ac:dyDescent="0.25">
      <c r="A95" s="111">
        <v>2230</v>
      </c>
      <c r="B95" s="57" t="s">
        <v>81</v>
      </c>
      <c r="C95" s="58">
        <f t="shared" si="99"/>
        <v>1738</v>
      </c>
      <c r="D95" s="215">
        <f>SUM(D96:D102)</f>
        <v>1738</v>
      </c>
      <c r="E95" s="511">
        <f t="shared" ref="E95:F95" si="112">SUM(E96:E102)</f>
        <v>0</v>
      </c>
      <c r="F95" s="468">
        <f t="shared" si="112"/>
        <v>1738</v>
      </c>
      <c r="G95" s="215">
        <f>SUM(G96:G102)</f>
        <v>0</v>
      </c>
      <c r="H95" s="120">
        <f t="shared" ref="H95:I95" si="113">SUM(H96:H102)</f>
        <v>0</v>
      </c>
      <c r="I95" s="113">
        <f t="shared" si="113"/>
        <v>0</v>
      </c>
      <c r="J95" s="120">
        <f>SUM(J96:J102)</f>
        <v>0</v>
      </c>
      <c r="K95" s="112">
        <f t="shared" ref="K95:L95" si="114">SUM(K96:K102)</f>
        <v>0</v>
      </c>
      <c r="L95" s="113">
        <f t="shared" si="114"/>
        <v>0</v>
      </c>
      <c r="M95" s="58">
        <f>SUM(M96:M102)</f>
        <v>0</v>
      </c>
      <c r="N95" s="112">
        <f t="shared" ref="N95:O95" si="115">SUM(N96:N102)</f>
        <v>0</v>
      </c>
      <c r="O95" s="113">
        <f t="shared" si="115"/>
        <v>0</v>
      </c>
      <c r="P95" s="110"/>
    </row>
    <row r="96" spans="1:16" ht="24" hidden="1" x14ac:dyDescent="0.25">
      <c r="A96" s="38">
        <v>2231</v>
      </c>
      <c r="B96" s="57" t="s">
        <v>82</v>
      </c>
      <c r="C96" s="58">
        <f t="shared" si="99"/>
        <v>0</v>
      </c>
      <c r="D96" s="214"/>
      <c r="E96" s="510"/>
      <c r="F96" s="468">
        <f t="shared" ref="F96:F102" si="116">D96+E96</f>
        <v>0</v>
      </c>
      <c r="G96" s="214"/>
      <c r="H96" s="246"/>
      <c r="I96" s="113">
        <f t="shared" ref="I96:I102" si="117">G96+H96</f>
        <v>0</v>
      </c>
      <c r="J96" s="246"/>
      <c r="K96" s="60"/>
      <c r="L96" s="113">
        <f t="shared" ref="L96:L102" si="118">J96+K96</f>
        <v>0</v>
      </c>
      <c r="M96" s="292"/>
      <c r="N96" s="60"/>
      <c r="O96" s="113">
        <f t="shared" ref="O96:O102" si="119">M96+N96</f>
        <v>0</v>
      </c>
      <c r="P96" s="110"/>
    </row>
    <row r="97" spans="1:16" ht="24.75" hidden="1" customHeight="1" x14ac:dyDescent="0.25">
      <c r="A97" s="38">
        <v>2232</v>
      </c>
      <c r="B97" s="57" t="s">
        <v>83</v>
      </c>
      <c r="C97" s="58">
        <f t="shared" si="99"/>
        <v>0</v>
      </c>
      <c r="D97" s="214"/>
      <c r="E97" s="510"/>
      <c r="F97" s="468">
        <f t="shared" si="116"/>
        <v>0</v>
      </c>
      <c r="G97" s="214"/>
      <c r="H97" s="246"/>
      <c r="I97" s="113">
        <f t="shared" si="117"/>
        <v>0</v>
      </c>
      <c r="J97" s="246"/>
      <c r="K97" s="60"/>
      <c r="L97" s="113">
        <f t="shared" si="118"/>
        <v>0</v>
      </c>
      <c r="M97" s="292"/>
      <c r="N97" s="60"/>
      <c r="O97" s="113">
        <f t="shared" si="119"/>
        <v>0</v>
      </c>
      <c r="P97" s="110"/>
    </row>
    <row r="98" spans="1:16" ht="24" hidden="1" x14ac:dyDescent="0.25">
      <c r="A98" s="33">
        <v>2233</v>
      </c>
      <c r="B98" s="52" t="s">
        <v>84</v>
      </c>
      <c r="C98" s="53">
        <f t="shared" si="99"/>
        <v>0</v>
      </c>
      <c r="D98" s="213"/>
      <c r="E98" s="508"/>
      <c r="F98" s="509">
        <f t="shared" si="116"/>
        <v>0</v>
      </c>
      <c r="G98" s="213"/>
      <c r="H98" s="245"/>
      <c r="I98" s="119">
        <f t="shared" si="117"/>
        <v>0</v>
      </c>
      <c r="J98" s="245"/>
      <c r="K98" s="55"/>
      <c r="L98" s="119">
        <f t="shared" si="118"/>
        <v>0</v>
      </c>
      <c r="M98" s="291"/>
      <c r="N98" s="55"/>
      <c r="O98" s="119">
        <f t="shared" si="119"/>
        <v>0</v>
      </c>
      <c r="P98" s="109"/>
    </row>
    <row r="99" spans="1:16" ht="36" hidden="1" x14ac:dyDescent="0.25">
      <c r="A99" s="38">
        <v>2234</v>
      </c>
      <c r="B99" s="57" t="s">
        <v>85</v>
      </c>
      <c r="C99" s="58">
        <f t="shared" si="99"/>
        <v>0</v>
      </c>
      <c r="D99" s="214"/>
      <c r="E99" s="510"/>
      <c r="F99" s="468">
        <f t="shared" si="116"/>
        <v>0</v>
      </c>
      <c r="G99" s="214"/>
      <c r="H99" s="246"/>
      <c r="I99" s="113">
        <f t="shared" si="117"/>
        <v>0</v>
      </c>
      <c r="J99" s="246"/>
      <c r="K99" s="60"/>
      <c r="L99" s="113">
        <f t="shared" si="118"/>
        <v>0</v>
      </c>
      <c r="M99" s="292"/>
      <c r="N99" s="60"/>
      <c r="O99" s="113">
        <f t="shared" si="119"/>
        <v>0</v>
      </c>
      <c r="P99" s="110"/>
    </row>
    <row r="100" spans="1:16" ht="24" hidden="1" x14ac:dyDescent="0.25">
      <c r="A100" s="38">
        <v>2235</v>
      </c>
      <c r="B100" s="57" t="s">
        <v>86</v>
      </c>
      <c r="C100" s="58">
        <f t="shared" si="99"/>
        <v>0</v>
      </c>
      <c r="D100" s="214"/>
      <c r="E100" s="510"/>
      <c r="F100" s="468">
        <f t="shared" si="116"/>
        <v>0</v>
      </c>
      <c r="G100" s="214"/>
      <c r="H100" s="246"/>
      <c r="I100" s="113">
        <f t="shared" si="117"/>
        <v>0</v>
      </c>
      <c r="J100" s="246"/>
      <c r="K100" s="60"/>
      <c r="L100" s="113">
        <f t="shared" si="118"/>
        <v>0</v>
      </c>
      <c r="M100" s="292"/>
      <c r="N100" s="60"/>
      <c r="O100" s="113">
        <f t="shared" si="119"/>
        <v>0</v>
      </c>
      <c r="P100" s="110"/>
    </row>
    <row r="101" spans="1:16" hidden="1" x14ac:dyDescent="0.25">
      <c r="A101" s="38">
        <v>2236</v>
      </c>
      <c r="B101" s="57" t="s">
        <v>87</v>
      </c>
      <c r="C101" s="58">
        <f t="shared" si="99"/>
        <v>0</v>
      </c>
      <c r="D101" s="214"/>
      <c r="E101" s="510"/>
      <c r="F101" s="468">
        <f t="shared" si="116"/>
        <v>0</v>
      </c>
      <c r="G101" s="214"/>
      <c r="H101" s="246"/>
      <c r="I101" s="113">
        <f t="shared" si="117"/>
        <v>0</v>
      </c>
      <c r="J101" s="246"/>
      <c r="K101" s="60"/>
      <c r="L101" s="113">
        <f t="shared" si="118"/>
        <v>0</v>
      </c>
      <c r="M101" s="292"/>
      <c r="N101" s="60"/>
      <c r="O101" s="113">
        <f t="shared" si="119"/>
        <v>0</v>
      </c>
      <c r="P101" s="110"/>
    </row>
    <row r="102" spans="1:16" ht="24" x14ac:dyDescent="0.25">
      <c r="A102" s="38">
        <v>2239</v>
      </c>
      <c r="B102" s="57" t="s">
        <v>88</v>
      </c>
      <c r="C102" s="58">
        <f t="shared" si="99"/>
        <v>1738</v>
      </c>
      <c r="D102" s="214">
        <v>1738</v>
      </c>
      <c r="E102" s="510"/>
      <c r="F102" s="468">
        <f t="shared" si="116"/>
        <v>1738</v>
      </c>
      <c r="G102" s="214"/>
      <c r="H102" s="246"/>
      <c r="I102" s="113">
        <f t="shared" si="117"/>
        <v>0</v>
      </c>
      <c r="J102" s="246"/>
      <c r="K102" s="60"/>
      <c r="L102" s="113">
        <f t="shared" si="118"/>
        <v>0</v>
      </c>
      <c r="M102" s="292"/>
      <c r="N102" s="60"/>
      <c r="O102" s="113">
        <f t="shared" si="119"/>
        <v>0</v>
      </c>
      <c r="P102" s="110"/>
    </row>
    <row r="103" spans="1:16" ht="36" x14ac:dyDescent="0.25">
      <c r="A103" s="111">
        <v>2240</v>
      </c>
      <c r="B103" s="57" t="s">
        <v>89</v>
      </c>
      <c r="C103" s="58">
        <f t="shared" si="99"/>
        <v>5001</v>
      </c>
      <c r="D103" s="215">
        <f>SUM(D104:D111)</f>
        <v>5001</v>
      </c>
      <c r="E103" s="511">
        <f t="shared" ref="E103:F103" si="120">SUM(E104:E111)</f>
        <v>0</v>
      </c>
      <c r="F103" s="468">
        <f t="shared" si="120"/>
        <v>5001</v>
      </c>
      <c r="G103" s="215">
        <f>SUM(G104:G111)</f>
        <v>0</v>
      </c>
      <c r="H103" s="120">
        <f t="shared" ref="H103:I103" si="121">SUM(H104:H111)</f>
        <v>0</v>
      </c>
      <c r="I103" s="113">
        <f t="shared" si="121"/>
        <v>0</v>
      </c>
      <c r="J103" s="120">
        <f>SUM(J104:J111)</f>
        <v>0</v>
      </c>
      <c r="K103" s="112">
        <f t="shared" ref="K103:L103" si="122">SUM(K104:K111)</f>
        <v>0</v>
      </c>
      <c r="L103" s="113">
        <f t="shared" si="122"/>
        <v>0</v>
      </c>
      <c r="M103" s="58">
        <f>SUM(M104:M111)</f>
        <v>0</v>
      </c>
      <c r="N103" s="112">
        <f t="shared" ref="N103:O103" si="123">SUM(N104:N111)</f>
        <v>0</v>
      </c>
      <c r="O103" s="113">
        <f t="shared" si="123"/>
        <v>0</v>
      </c>
      <c r="P103" s="110"/>
    </row>
    <row r="104" spans="1:16" hidden="1" x14ac:dyDescent="0.25">
      <c r="A104" s="38">
        <v>2241</v>
      </c>
      <c r="B104" s="57" t="s">
        <v>90</v>
      </c>
      <c r="C104" s="58">
        <f t="shared" si="99"/>
        <v>0</v>
      </c>
      <c r="D104" s="214"/>
      <c r="E104" s="510"/>
      <c r="F104" s="468">
        <f t="shared" ref="F104:F111" si="124">D104+E104</f>
        <v>0</v>
      </c>
      <c r="G104" s="214"/>
      <c r="H104" s="246"/>
      <c r="I104" s="113">
        <f t="shared" ref="I104:I111" si="125">G104+H104</f>
        <v>0</v>
      </c>
      <c r="J104" s="246"/>
      <c r="K104" s="60"/>
      <c r="L104" s="113">
        <f t="shared" ref="L104:L111" si="126">J104+K104</f>
        <v>0</v>
      </c>
      <c r="M104" s="292"/>
      <c r="N104" s="60"/>
      <c r="O104" s="113">
        <f t="shared" ref="O104:O111" si="127">M104+N104</f>
        <v>0</v>
      </c>
      <c r="P104" s="110"/>
    </row>
    <row r="105" spans="1:16" ht="24" hidden="1" x14ac:dyDescent="0.25">
      <c r="A105" s="38">
        <v>2242</v>
      </c>
      <c r="B105" s="57" t="s">
        <v>91</v>
      </c>
      <c r="C105" s="58">
        <f t="shared" si="99"/>
        <v>0</v>
      </c>
      <c r="D105" s="214"/>
      <c r="E105" s="510"/>
      <c r="F105" s="468">
        <f t="shared" si="124"/>
        <v>0</v>
      </c>
      <c r="G105" s="214"/>
      <c r="H105" s="246"/>
      <c r="I105" s="113">
        <f t="shared" si="125"/>
        <v>0</v>
      </c>
      <c r="J105" s="246"/>
      <c r="K105" s="60"/>
      <c r="L105" s="113">
        <f t="shared" si="126"/>
        <v>0</v>
      </c>
      <c r="M105" s="292"/>
      <c r="N105" s="60"/>
      <c r="O105" s="113">
        <f t="shared" si="127"/>
        <v>0</v>
      </c>
      <c r="P105" s="110"/>
    </row>
    <row r="106" spans="1:16" ht="24" x14ac:dyDescent="0.25">
      <c r="A106" s="38">
        <v>2243</v>
      </c>
      <c r="B106" s="57" t="s">
        <v>92</v>
      </c>
      <c r="C106" s="58">
        <f t="shared" si="99"/>
        <v>900</v>
      </c>
      <c r="D106" s="214">
        <v>900</v>
      </c>
      <c r="E106" s="510"/>
      <c r="F106" s="468">
        <f t="shared" si="124"/>
        <v>900</v>
      </c>
      <c r="G106" s="214"/>
      <c r="H106" s="246"/>
      <c r="I106" s="113">
        <f t="shared" si="125"/>
        <v>0</v>
      </c>
      <c r="J106" s="246"/>
      <c r="K106" s="60"/>
      <c r="L106" s="113">
        <f t="shared" si="126"/>
        <v>0</v>
      </c>
      <c r="M106" s="292"/>
      <c r="N106" s="60"/>
      <c r="O106" s="113">
        <f t="shared" si="127"/>
        <v>0</v>
      </c>
      <c r="P106" s="110"/>
    </row>
    <row r="107" spans="1:16" x14ac:dyDescent="0.25">
      <c r="A107" s="38">
        <v>2244</v>
      </c>
      <c r="B107" s="57" t="s">
        <v>93</v>
      </c>
      <c r="C107" s="58">
        <f t="shared" si="99"/>
        <v>4001</v>
      </c>
      <c r="D107" s="214">
        <v>4001</v>
      </c>
      <c r="E107" s="510"/>
      <c r="F107" s="468">
        <f t="shared" si="124"/>
        <v>4001</v>
      </c>
      <c r="G107" s="214"/>
      <c r="H107" s="246"/>
      <c r="I107" s="113">
        <f t="shared" si="125"/>
        <v>0</v>
      </c>
      <c r="J107" s="246"/>
      <c r="K107" s="60"/>
      <c r="L107" s="113">
        <f t="shared" si="126"/>
        <v>0</v>
      </c>
      <c r="M107" s="292"/>
      <c r="N107" s="60"/>
      <c r="O107" s="113">
        <f t="shared" si="127"/>
        <v>0</v>
      </c>
      <c r="P107" s="110"/>
    </row>
    <row r="108" spans="1:16" ht="24" hidden="1" x14ac:dyDescent="0.25">
      <c r="A108" s="38">
        <v>2246</v>
      </c>
      <c r="B108" s="57" t="s">
        <v>94</v>
      </c>
      <c r="C108" s="58">
        <f t="shared" si="99"/>
        <v>0</v>
      </c>
      <c r="D108" s="214"/>
      <c r="E108" s="510"/>
      <c r="F108" s="468">
        <f t="shared" si="124"/>
        <v>0</v>
      </c>
      <c r="G108" s="214"/>
      <c r="H108" s="246"/>
      <c r="I108" s="113">
        <f t="shared" si="125"/>
        <v>0</v>
      </c>
      <c r="J108" s="246"/>
      <c r="K108" s="60"/>
      <c r="L108" s="113">
        <f t="shared" si="126"/>
        <v>0</v>
      </c>
      <c r="M108" s="292"/>
      <c r="N108" s="60"/>
      <c r="O108" s="113">
        <f t="shared" si="127"/>
        <v>0</v>
      </c>
      <c r="P108" s="110"/>
    </row>
    <row r="109" spans="1:16" hidden="1" x14ac:dyDescent="0.25">
      <c r="A109" s="38">
        <v>2247</v>
      </c>
      <c r="B109" s="57" t="s">
        <v>95</v>
      </c>
      <c r="C109" s="58">
        <f t="shared" si="99"/>
        <v>0</v>
      </c>
      <c r="D109" s="214"/>
      <c r="E109" s="510"/>
      <c r="F109" s="468">
        <f t="shared" si="124"/>
        <v>0</v>
      </c>
      <c r="G109" s="214"/>
      <c r="H109" s="246"/>
      <c r="I109" s="113">
        <f t="shared" si="125"/>
        <v>0</v>
      </c>
      <c r="J109" s="246"/>
      <c r="K109" s="60"/>
      <c r="L109" s="113">
        <f t="shared" si="126"/>
        <v>0</v>
      </c>
      <c r="M109" s="292"/>
      <c r="N109" s="60"/>
      <c r="O109" s="113">
        <f t="shared" si="127"/>
        <v>0</v>
      </c>
      <c r="P109" s="110"/>
    </row>
    <row r="110" spans="1:16" ht="24" hidden="1" x14ac:dyDescent="0.25">
      <c r="A110" s="38">
        <v>2248</v>
      </c>
      <c r="B110" s="57" t="s">
        <v>300</v>
      </c>
      <c r="C110" s="58">
        <f t="shared" si="99"/>
        <v>0</v>
      </c>
      <c r="D110" s="214"/>
      <c r="E110" s="510"/>
      <c r="F110" s="468">
        <f t="shared" si="124"/>
        <v>0</v>
      </c>
      <c r="G110" s="214"/>
      <c r="H110" s="246"/>
      <c r="I110" s="113">
        <f t="shared" si="125"/>
        <v>0</v>
      </c>
      <c r="J110" s="246"/>
      <c r="K110" s="60"/>
      <c r="L110" s="113">
        <f t="shared" si="126"/>
        <v>0</v>
      </c>
      <c r="M110" s="292"/>
      <c r="N110" s="60"/>
      <c r="O110" s="113">
        <f t="shared" si="127"/>
        <v>0</v>
      </c>
      <c r="P110" s="110"/>
    </row>
    <row r="111" spans="1:16" ht="24" x14ac:dyDescent="0.25">
      <c r="A111" s="38">
        <v>2249</v>
      </c>
      <c r="B111" s="57" t="s">
        <v>96</v>
      </c>
      <c r="C111" s="58">
        <f t="shared" si="99"/>
        <v>100</v>
      </c>
      <c r="D111" s="214">
        <v>100</v>
      </c>
      <c r="E111" s="510"/>
      <c r="F111" s="468">
        <f t="shared" si="124"/>
        <v>100</v>
      </c>
      <c r="G111" s="214"/>
      <c r="H111" s="246"/>
      <c r="I111" s="113">
        <f t="shared" si="125"/>
        <v>0</v>
      </c>
      <c r="J111" s="246"/>
      <c r="K111" s="60"/>
      <c r="L111" s="113">
        <f t="shared" si="126"/>
        <v>0</v>
      </c>
      <c r="M111" s="292"/>
      <c r="N111" s="60"/>
      <c r="O111" s="113">
        <f t="shared" si="127"/>
        <v>0</v>
      </c>
      <c r="P111" s="110"/>
    </row>
    <row r="112" spans="1:16" x14ac:dyDescent="0.25">
      <c r="A112" s="111">
        <v>2250</v>
      </c>
      <c r="B112" s="57" t="s">
        <v>97</v>
      </c>
      <c r="C112" s="58">
        <f t="shared" si="99"/>
        <v>687</v>
      </c>
      <c r="D112" s="215">
        <f>SUM(D113:D115)</f>
        <v>687</v>
      </c>
      <c r="E112" s="511">
        <f t="shared" ref="E112:F112" si="128">SUM(E113:E115)</f>
        <v>0</v>
      </c>
      <c r="F112" s="468">
        <f t="shared" si="128"/>
        <v>687</v>
      </c>
      <c r="G112" s="215">
        <f>SUM(G113:G115)</f>
        <v>0</v>
      </c>
      <c r="H112" s="120">
        <f t="shared" ref="H112:I112" si="129">SUM(H113:H115)</f>
        <v>0</v>
      </c>
      <c r="I112" s="113">
        <f t="shared" si="129"/>
        <v>0</v>
      </c>
      <c r="J112" s="120">
        <f>SUM(J113:J115)</f>
        <v>0</v>
      </c>
      <c r="K112" s="112">
        <f t="shared" ref="K112:L112" si="130">SUM(K113:K115)</f>
        <v>0</v>
      </c>
      <c r="L112" s="113">
        <f t="shared" si="130"/>
        <v>0</v>
      </c>
      <c r="M112" s="58">
        <f>SUM(M113:M115)</f>
        <v>0</v>
      </c>
      <c r="N112" s="112">
        <f t="shared" ref="N112:O112" si="131">SUM(N113:N115)</f>
        <v>0</v>
      </c>
      <c r="O112" s="113">
        <f t="shared" si="131"/>
        <v>0</v>
      </c>
      <c r="P112" s="110"/>
    </row>
    <row r="113" spans="1:16" x14ac:dyDescent="0.25">
      <c r="A113" s="38">
        <v>2251</v>
      </c>
      <c r="B113" s="57" t="s">
        <v>98</v>
      </c>
      <c r="C113" s="58">
        <f t="shared" si="99"/>
        <v>251</v>
      </c>
      <c r="D113" s="214">
        <v>251</v>
      </c>
      <c r="E113" s="510"/>
      <c r="F113" s="468">
        <f t="shared" ref="F113:F115" si="132">D113+E113</f>
        <v>251</v>
      </c>
      <c r="G113" s="214"/>
      <c r="H113" s="246"/>
      <c r="I113" s="113">
        <f t="shared" ref="I113:I115" si="133">G113+H113</f>
        <v>0</v>
      </c>
      <c r="J113" s="246"/>
      <c r="K113" s="60"/>
      <c r="L113" s="113">
        <f t="shared" ref="L113:L115" si="134">J113+K113</f>
        <v>0</v>
      </c>
      <c r="M113" s="292"/>
      <c r="N113" s="60"/>
      <c r="O113" s="113">
        <f t="shared" ref="O113:O115" si="135">M113+N113</f>
        <v>0</v>
      </c>
      <c r="P113" s="110"/>
    </row>
    <row r="114" spans="1:16" ht="24" hidden="1" x14ac:dyDescent="0.25">
      <c r="A114" s="38">
        <v>2252</v>
      </c>
      <c r="B114" s="57" t="s">
        <v>99</v>
      </c>
      <c r="C114" s="58">
        <f t="shared" si="99"/>
        <v>0</v>
      </c>
      <c r="D114" s="214"/>
      <c r="E114" s="510"/>
      <c r="F114" s="468">
        <f t="shared" si="132"/>
        <v>0</v>
      </c>
      <c r="G114" s="214"/>
      <c r="H114" s="246"/>
      <c r="I114" s="113">
        <f t="shared" si="133"/>
        <v>0</v>
      </c>
      <c r="J114" s="246"/>
      <c r="K114" s="60"/>
      <c r="L114" s="113">
        <f t="shared" si="134"/>
        <v>0</v>
      </c>
      <c r="M114" s="292"/>
      <c r="N114" s="60"/>
      <c r="O114" s="113">
        <f t="shared" si="135"/>
        <v>0</v>
      </c>
      <c r="P114" s="110"/>
    </row>
    <row r="115" spans="1:16" ht="24" x14ac:dyDescent="0.25">
      <c r="A115" s="38">
        <v>2259</v>
      </c>
      <c r="B115" s="57" t="s">
        <v>100</v>
      </c>
      <c r="C115" s="58">
        <f t="shared" si="99"/>
        <v>436</v>
      </c>
      <c r="D115" s="214">
        <v>436</v>
      </c>
      <c r="E115" s="510"/>
      <c r="F115" s="468">
        <f t="shared" si="132"/>
        <v>436</v>
      </c>
      <c r="G115" s="214"/>
      <c r="H115" s="246"/>
      <c r="I115" s="113">
        <f t="shared" si="133"/>
        <v>0</v>
      </c>
      <c r="J115" s="246"/>
      <c r="K115" s="60"/>
      <c r="L115" s="113">
        <f t="shared" si="134"/>
        <v>0</v>
      </c>
      <c r="M115" s="292"/>
      <c r="N115" s="60"/>
      <c r="O115" s="113">
        <f t="shared" si="135"/>
        <v>0</v>
      </c>
      <c r="P115" s="110"/>
    </row>
    <row r="116" spans="1:16" x14ac:dyDescent="0.25">
      <c r="A116" s="111">
        <v>2260</v>
      </c>
      <c r="B116" s="57" t="s">
        <v>101</v>
      </c>
      <c r="C116" s="58">
        <f t="shared" si="99"/>
        <v>1261</v>
      </c>
      <c r="D116" s="215">
        <f>SUM(D117:D121)</f>
        <v>226</v>
      </c>
      <c r="E116" s="511">
        <f t="shared" ref="E116:F116" si="136">SUM(E117:E121)</f>
        <v>0</v>
      </c>
      <c r="F116" s="468">
        <f t="shared" si="136"/>
        <v>226</v>
      </c>
      <c r="G116" s="215">
        <f>SUM(G117:G121)</f>
        <v>0</v>
      </c>
      <c r="H116" s="120">
        <f t="shared" ref="H116:I116" si="137">SUM(H117:H121)</f>
        <v>735</v>
      </c>
      <c r="I116" s="113">
        <f t="shared" si="137"/>
        <v>735</v>
      </c>
      <c r="J116" s="120">
        <f>SUM(J117:J121)</f>
        <v>300</v>
      </c>
      <c r="K116" s="112">
        <f t="shared" ref="K116:L116" si="138">SUM(K117:K121)</f>
        <v>0</v>
      </c>
      <c r="L116" s="113">
        <f t="shared" si="138"/>
        <v>300</v>
      </c>
      <c r="M116" s="58">
        <f>SUM(M117:M121)</f>
        <v>0</v>
      </c>
      <c r="N116" s="112">
        <f t="shared" ref="N116:O116" si="139">SUM(N117:N121)</f>
        <v>0</v>
      </c>
      <c r="O116" s="113">
        <f t="shared" si="139"/>
        <v>0</v>
      </c>
      <c r="P116" s="110"/>
    </row>
    <row r="117" spans="1:16" hidden="1" x14ac:dyDescent="0.25">
      <c r="A117" s="38">
        <v>2261</v>
      </c>
      <c r="B117" s="57" t="s">
        <v>102</v>
      </c>
      <c r="C117" s="58">
        <f t="shared" si="99"/>
        <v>0</v>
      </c>
      <c r="D117" s="214"/>
      <c r="E117" s="510"/>
      <c r="F117" s="468">
        <f t="shared" ref="F117:F121" si="140">D117+E117</f>
        <v>0</v>
      </c>
      <c r="G117" s="214"/>
      <c r="H117" s="246"/>
      <c r="I117" s="113">
        <f t="shared" ref="I117:I121" si="141">G117+H117</f>
        <v>0</v>
      </c>
      <c r="J117" s="246"/>
      <c r="K117" s="60"/>
      <c r="L117" s="113">
        <f t="shared" ref="L117:L121" si="142">J117+K117</f>
        <v>0</v>
      </c>
      <c r="M117" s="292"/>
      <c r="N117" s="60"/>
      <c r="O117" s="113">
        <f t="shared" ref="O117:O121" si="143">M117+N117</f>
        <v>0</v>
      </c>
      <c r="P117" s="110"/>
    </row>
    <row r="118" spans="1:16" ht="48" x14ac:dyDescent="0.25">
      <c r="A118" s="38">
        <v>2262</v>
      </c>
      <c r="B118" s="57" t="s">
        <v>103</v>
      </c>
      <c r="C118" s="58">
        <f t="shared" si="99"/>
        <v>1035</v>
      </c>
      <c r="D118" s="214"/>
      <c r="E118" s="510"/>
      <c r="F118" s="468">
        <f t="shared" si="140"/>
        <v>0</v>
      </c>
      <c r="G118" s="214"/>
      <c r="H118" s="246">
        <v>735</v>
      </c>
      <c r="I118" s="113">
        <f t="shared" si="141"/>
        <v>735</v>
      </c>
      <c r="J118" s="246">
        <v>300</v>
      </c>
      <c r="K118" s="60"/>
      <c r="L118" s="113">
        <f t="shared" si="142"/>
        <v>300</v>
      </c>
      <c r="M118" s="292"/>
      <c r="N118" s="60"/>
      <c r="O118" s="113">
        <f t="shared" si="143"/>
        <v>0</v>
      </c>
      <c r="P118" s="335" t="s">
        <v>331</v>
      </c>
    </row>
    <row r="119" spans="1:16" hidden="1" x14ac:dyDescent="0.25">
      <c r="A119" s="38">
        <v>2263</v>
      </c>
      <c r="B119" s="57" t="s">
        <v>104</v>
      </c>
      <c r="C119" s="58">
        <f t="shared" si="99"/>
        <v>0</v>
      </c>
      <c r="D119" s="214"/>
      <c r="E119" s="510"/>
      <c r="F119" s="468">
        <f t="shared" si="140"/>
        <v>0</v>
      </c>
      <c r="G119" s="214"/>
      <c r="H119" s="246"/>
      <c r="I119" s="113">
        <f t="shared" si="141"/>
        <v>0</v>
      </c>
      <c r="J119" s="246"/>
      <c r="K119" s="60"/>
      <c r="L119" s="113">
        <f t="shared" si="142"/>
        <v>0</v>
      </c>
      <c r="M119" s="292"/>
      <c r="N119" s="60"/>
      <c r="O119" s="113">
        <f t="shared" si="143"/>
        <v>0</v>
      </c>
      <c r="P119" s="110"/>
    </row>
    <row r="120" spans="1:16" ht="24" x14ac:dyDescent="0.25">
      <c r="A120" s="38">
        <v>2264</v>
      </c>
      <c r="B120" s="57" t="s">
        <v>105</v>
      </c>
      <c r="C120" s="58">
        <f t="shared" si="99"/>
        <v>200</v>
      </c>
      <c r="D120" s="214">
        <v>200</v>
      </c>
      <c r="E120" s="510"/>
      <c r="F120" s="468">
        <f t="shared" si="140"/>
        <v>200</v>
      </c>
      <c r="G120" s="214"/>
      <c r="H120" s="246"/>
      <c r="I120" s="113">
        <f t="shared" si="141"/>
        <v>0</v>
      </c>
      <c r="J120" s="246"/>
      <c r="K120" s="60"/>
      <c r="L120" s="113">
        <f t="shared" si="142"/>
        <v>0</v>
      </c>
      <c r="M120" s="292"/>
      <c r="N120" s="60"/>
      <c r="O120" s="113">
        <f t="shared" si="143"/>
        <v>0</v>
      </c>
      <c r="P120" s="110"/>
    </row>
    <row r="121" spans="1:16" x14ac:dyDescent="0.25">
      <c r="A121" s="38">
        <v>2269</v>
      </c>
      <c r="B121" s="57" t="s">
        <v>106</v>
      </c>
      <c r="C121" s="58">
        <f t="shared" si="99"/>
        <v>26</v>
      </c>
      <c r="D121" s="214">
        <v>26</v>
      </c>
      <c r="E121" s="510"/>
      <c r="F121" s="468">
        <f t="shared" si="140"/>
        <v>26</v>
      </c>
      <c r="G121" s="214"/>
      <c r="H121" s="246"/>
      <c r="I121" s="113">
        <f t="shared" si="141"/>
        <v>0</v>
      </c>
      <c r="J121" s="246"/>
      <c r="K121" s="60"/>
      <c r="L121" s="113">
        <f t="shared" si="142"/>
        <v>0</v>
      </c>
      <c r="M121" s="292"/>
      <c r="N121" s="60"/>
      <c r="O121" s="113">
        <f t="shared" si="143"/>
        <v>0</v>
      </c>
      <c r="P121" s="110"/>
    </row>
    <row r="122" spans="1:16" x14ac:dyDescent="0.25">
      <c r="A122" s="111">
        <v>2270</v>
      </c>
      <c r="B122" s="57" t="s">
        <v>107</v>
      </c>
      <c r="C122" s="58">
        <f t="shared" si="99"/>
        <v>466</v>
      </c>
      <c r="D122" s="215">
        <f>SUM(D123:D127)</f>
        <v>70</v>
      </c>
      <c r="E122" s="511">
        <f t="shared" ref="E122:F122" si="144">SUM(E123:E127)</f>
        <v>0</v>
      </c>
      <c r="F122" s="468">
        <f t="shared" si="144"/>
        <v>70</v>
      </c>
      <c r="G122" s="215">
        <f>SUM(G123:G127)</f>
        <v>0</v>
      </c>
      <c r="H122" s="120">
        <f t="shared" ref="H122:I122" si="145">SUM(H123:H127)</f>
        <v>196</v>
      </c>
      <c r="I122" s="113">
        <f t="shared" si="145"/>
        <v>196</v>
      </c>
      <c r="J122" s="120">
        <f>SUM(J123:J127)</f>
        <v>200</v>
      </c>
      <c r="K122" s="112">
        <f t="shared" ref="K122:L122" si="146">SUM(K123:K127)</f>
        <v>0</v>
      </c>
      <c r="L122" s="113">
        <f t="shared" si="146"/>
        <v>200</v>
      </c>
      <c r="M122" s="58">
        <f>SUM(M123:M127)</f>
        <v>0</v>
      </c>
      <c r="N122" s="112">
        <f t="shared" ref="N122:O122" si="147">SUM(N123:N127)</f>
        <v>0</v>
      </c>
      <c r="O122" s="113">
        <f t="shared" si="147"/>
        <v>0</v>
      </c>
      <c r="P122" s="110"/>
    </row>
    <row r="123" spans="1:16" hidden="1" x14ac:dyDescent="0.25">
      <c r="A123" s="38">
        <v>2272</v>
      </c>
      <c r="B123" s="141" t="s">
        <v>108</v>
      </c>
      <c r="C123" s="58">
        <f t="shared" si="99"/>
        <v>0</v>
      </c>
      <c r="D123" s="214"/>
      <c r="E123" s="510"/>
      <c r="F123" s="468">
        <f t="shared" ref="F123:F127" si="148">D123+E123</f>
        <v>0</v>
      </c>
      <c r="G123" s="214"/>
      <c r="H123" s="246"/>
      <c r="I123" s="113">
        <f t="shared" ref="I123:I127" si="149">G123+H123</f>
        <v>0</v>
      </c>
      <c r="J123" s="246"/>
      <c r="K123" s="60"/>
      <c r="L123" s="113">
        <f t="shared" ref="L123:L127" si="150">J123+K123</f>
        <v>0</v>
      </c>
      <c r="M123" s="292"/>
      <c r="N123" s="60"/>
      <c r="O123" s="113">
        <f t="shared" ref="O123:O127" si="151">M123+N123</f>
        <v>0</v>
      </c>
      <c r="P123" s="110"/>
    </row>
    <row r="124" spans="1:16" ht="24" hidden="1" x14ac:dyDescent="0.25">
      <c r="A124" s="38">
        <v>2274</v>
      </c>
      <c r="B124" s="175" t="s">
        <v>290</v>
      </c>
      <c r="C124" s="58">
        <f t="shared" si="99"/>
        <v>0</v>
      </c>
      <c r="D124" s="214"/>
      <c r="E124" s="510"/>
      <c r="F124" s="468">
        <f t="shared" si="148"/>
        <v>0</v>
      </c>
      <c r="G124" s="214"/>
      <c r="H124" s="246"/>
      <c r="I124" s="113">
        <f t="shared" si="149"/>
        <v>0</v>
      </c>
      <c r="J124" s="246"/>
      <c r="K124" s="60"/>
      <c r="L124" s="113">
        <f t="shared" si="150"/>
        <v>0</v>
      </c>
      <c r="M124" s="292"/>
      <c r="N124" s="60"/>
      <c r="O124" s="113">
        <f t="shared" si="151"/>
        <v>0</v>
      </c>
      <c r="P124" s="110"/>
    </row>
    <row r="125" spans="1:16" ht="24" hidden="1" x14ac:dyDescent="0.25">
      <c r="A125" s="38">
        <v>2275</v>
      </c>
      <c r="B125" s="57" t="s">
        <v>109</v>
      </c>
      <c r="C125" s="58">
        <f t="shared" si="99"/>
        <v>0</v>
      </c>
      <c r="D125" s="214"/>
      <c r="E125" s="510"/>
      <c r="F125" s="468">
        <f t="shared" si="148"/>
        <v>0</v>
      </c>
      <c r="G125" s="214"/>
      <c r="H125" s="246"/>
      <c r="I125" s="113">
        <f t="shared" si="149"/>
        <v>0</v>
      </c>
      <c r="J125" s="246"/>
      <c r="K125" s="60"/>
      <c r="L125" s="113">
        <f t="shared" si="150"/>
        <v>0</v>
      </c>
      <c r="M125" s="292"/>
      <c r="N125" s="60"/>
      <c r="O125" s="113">
        <f t="shared" si="151"/>
        <v>0</v>
      </c>
      <c r="P125" s="110"/>
    </row>
    <row r="126" spans="1:16" ht="36" hidden="1" x14ac:dyDescent="0.25">
      <c r="A126" s="38">
        <v>2276</v>
      </c>
      <c r="B126" s="57" t="s">
        <v>110</v>
      </c>
      <c r="C126" s="58">
        <f t="shared" si="99"/>
        <v>0</v>
      </c>
      <c r="D126" s="214"/>
      <c r="E126" s="510"/>
      <c r="F126" s="468">
        <f t="shared" si="148"/>
        <v>0</v>
      </c>
      <c r="G126" s="214"/>
      <c r="H126" s="246"/>
      <c r="I126" s="113">
        <f t="shared" si="149"/>
        <v>0</v>
      </c>
      <c r="J126" s="246"/>
      <c r="K126" s="60"/>
      <c r="L126" s="113">
        <f t="shared" si="150"/>
        <v>0</v>
      </c>
      <c r="M126" s="292"/>
      <c r="N126" s="60"/>
      <c r="O126" s="113">
        <f t="shared" si="151"/>
        <v>0</v>
      </c>
      <c r="P126" s="110"/>
    </row>
    <row r="127" spans="1:16" ht="36" x14ac:dyDescent="0.25">
      <c r="A127" s="38">
        <v>2279</v>
      </c>
      <c r="B127" s="57" t="s">
        <v>111</v>
      </c>
      <c r="C127" s="58">
        <f t="shared" si="99"/>
        <v>466</v>
      </c>
      <c r="D127" s="214">
        <v>70</v>
      </c>
      <c r="E127" s="510"/>
      <c r="F127" s="468">
        <f t="shared" si="148"/>
        <v>70</v>
      </c>
      <c r="G127" s="214"/>
      <c r="H127" s="246">
        <v>196</v>
      </c>
      <c r="I127" s="113">
        <f t="shared" si="149"/>
        <v>196</v>
      </c>
      <c r="J127" s="246">
        <v>200</v>
      </c>
      <c r="K127" s="60"/>
      <c r="L127" s="113">
        <f t="shared" si="150"/>
        <v>200</v>
      </c>
      <c r="M127" s="292"/>
      <c r="N127" s="60"/>
      <c r="O127" s="113">
        <f t="shared" si="151"/>
        <v>0</v>
      </c>
      <c r="P127" s="335" t="s">
        <v>330</v>
      </c>
    </row>
    <row r="128" spans="1:16" ht="24" hidden="1" x14ac:dyDescent="0.25">
      <c r="A128" s="117">
        <v>2280</v>
      </c>
      <c r="B128" s="52" t="s">
        <v>301</v>
      </c>
      <c r="C128" s="53">
        <f t="shared" si="99"/>
        <v>0</v>
      </c>
      <c r="D128" s="217">
        <f t="shared" ref="D128:O128" si="152">SUM(D129)</f>
        <v>0</v>
      </c>
      <c r="E128" s="514">
        <f t="shared" si="152"/>
        <v>0</v>
      </c>
      <c r="F128" s="509">
        <f t="shared" si="152"/>
        <v>0</v>
      </c>
      <c r="G128" s="217">
        <f t="shared" si="152"/>
        <v>0</v>
      </c>
      <c r="H128" s="248">
        <f t="shared" si="152"/>
        <v>0</v>
      </c>
      <c r="I128" s="119">
        <f t="shared" si="152"/>
        <v>0</v>
      </c>
      <c r="J128" s="248">
        <f t="shared" si="152"/>
        <v>0</v>
      </c>
      <c r="K128" s="118">
        <f t="shared" si="152"/>
        <v>0</v>
      </c>
      <c r="L128" s="119">
        <f t="shared" si="152"/>
        <v>0</v>
      </c>
      <c r="M128" s="58">
        <f t="shared" si="152"/>
        <v>0</v>
      </c>
      <c r="N128" s="112">
        <f t="shared" si="152"/>
        <v>0</v>
      </c>
      <c r="O128" s="113">
        <f t="shared" si="152"/>
        <v>0</v>
      </c>
      <c r="P128" s="110"/>
    </row>
    <row r="129" spans="1:16" ht="24" hidden="1" x14ac:dyDescent="0.25">
      <c r="A129" s="38">
        <v>2283</v>
      </c>
      <c r="B129" s="57" t="s">
        <v>112</v>
      </c>
      <c r="C129" s="58">
        <f t="shared" si="99"/>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9"/>
        <v>33014</v>
      </c>
      <c r="D130" s="212">
        <f>SUM(D131,D136,D140,D141,D144,D151,D159,D160,D163)</f>
        <v>16994</v>
      </c>
      <c r="E130" s="505">
        <f t="shared" ref="E130:F130" si="153">SUM(E131,E136,E140,E141,E144,E151,E159,E160,E163)</f>
        <v>0</v>
      </c>
      <c r="F130" s="472">
        <f t="shared" si="153"/>
        <v>16994</v>
      </c>
      <c r="G130" s="212">
        <f>SUM(G131,G136,G140,G141,G144,G151,G159,G160,G163)</f>
        <v>2675</v>
      </c>
      <c r="H130" s="105">
        <f t="shared" ref="H130:I130" si="154">SUM(H131,H136,H140,H141,H144,H151,H159,H160,H163)</f>
        <v>0</v>
      </c>
      <c r="I130" s="116">
        <f t="shared" si="154"/>
        <v>2675</v>
      </c>
      <c r="J130" s="105">
        <f>SUM(J131,J136,J140,J141,J144,J151,J159,J160,J163)</f>
        <v>13345</v>
      </c>
      <c r="K130" s="50">
        <f t="shared" ref="K130:L130" si="155">SUM(K131,K136,K140,K141,K144,K151,K159,K160,K163)</f>
        <v>0</v>
      </c>
      <c r="L130" s="116">
        <f t="shared" si="155"/>
        <v>13345</v>
      </c>
      <c r="M130" s="47">
        <f>SUM(M131,M136,M140,M141,M144,M151,M159,M160,M163)</f>
        <v>0</v>
      </c>
      <c r="N130" s="50">
        <f t="shared" ref="N130:O130" si="156">SUM(N131,N136,N140,N141,N144,N151,N159,N160,N163)</f>
        <v>0</v>
      </c>
      <c r="O130" s="116">
        <f t="shared" si="156"/>
        <v>0</v>
      </c>
      <c r="P130" s="122"/>
    </row>
    <row r="131" spans="1:16" ht="24" x14ac:dyDescent="0.25">
      <c r="A131" s="117">
        <v>2310</v>
      </c>
      <c r="B131" s="52" t="s">
        <v>114</v>
      </c>
      <c r="C131" s="53">
        <f t="shared" si="99"/>
        <v>6752</v>
      </c>
      <c r="D131" s="217">
        <f t="shared" ref="D131:M131" si="157">SUM(D132:D135)</f>
        <v>6752</v>
      </c>
      <c r="E131" s="514">
        <f t="shared" ref="E131:F131" si="158">SUM(E132:E135)</f>
        <v>0</v>
      </c>
      <c r="F131" s="509">
        <f t="shared" si="158"/>
        <v>6752</v>
      </c>
      <c r="G131" s="217">
        <f t="shared" si="157"/>
        <v>0</v>
      </c>
      <c r="H131" s="248">
        <f t="shared" ref="H131:I131" si="159">SUM(H132:H135)</f>
        <v>0</v>
      </c>
      <c r="I131" s="119">
        <f t="shared" si="159"/>
        <v>0</v>
      </c>
      <c r="J131" s="248">
        <f t="shared" si="157"/>
        <v>0</v>
      </c>
      <c r="K131" s="118">
        <f t="shared" ref="K131:L131" si="160">SUM(K132:K135)</f>
        <v>0</v>
      </c>
      <c r="L131" s="119">
        <f t="shared" si="160"/>
        <v>0</v>
      </c>
      <c r="M131" s="53">
        <f t="shared" si="157"/>
        <v>0</v>
      </c>
      <c r="N131" s="118">
        <f t="shared" ref="N131:O131" si="161">SUM(N132:N135)</f>
        <v>0</v>
      </c>
      <c r="O131" s="119">
        <f t="shared" si="161"/>
        <v>0</v>
      </c>
      <c r="P131" s="109"/>
    </row>
    <row r="132" spans="1:16" x14ac:dyDescent="0.25">
      <c r="A132" s="38">
        <v>2311</v>
      </c>
      <c r="B132" s="57" t="s">
        <v>115</v>
      </c>
      <c r="C132" s="58">
        <f t="shared" si="99"/>
        <v>1000</v>
      </c>
      <c r="D132" s="214">
        <v>1000</v>
      </c>
      <c r="E132" s="510"/>
      <c r="F132" s="468">
        <f t="shared" ref="F132:F135" si="162">D132+E132</f>
        <v>1000</v>
      </c>
      <c r="G132" s="214"/>
      <c r="H132" s="246"/>
      <c r="I132" s="113">
        <f t="shared" ref="I132:I135" si="163">G132+H132</f>
        <v>0</v>
      </c>
      <c r="J132" s="246"/>
      <c r="K132" s="60"/>
      <c r="L132" s="113">
        <f t="shared" ref="L132:L135" si="164">J132+K132</f>
        <v>0</v>
      </c>
      <c r="M132" s="292"/>
      <c r="N132" s="60"/>
      <c r="O132" s="113">
        <f t="shared" ref="O132:O135" si="165">M132+N132</f>
        <v>0</v>
      </c>
      <c r="P132" s="110"/>
    </row>
    <row r="133" spans="1:16" x14ac:dyDescent="0.25">
      <c r="A133" s="38">
        <v>2312</v>
      </c>
      <c r="B133" s="57" t="s">
        <v>116</v>
      </c>
      <c r="C133" s="58">
        <f t="shared" si="99"/>
        <v>5332</v>
      </c>
      <c r="D133" s="214">
        <v>5332</v>
      </c>
      <c r="E133" s="510"/>
      <c r="F133" s="468">
        <f t="shared" si="162"/>
        <v>5332</v>
      </c>
      <c r="G133" s="214"/>
      <c r="H133" s="246"/>
      <c r="I133" s="113">
        <f t="shared" si="163"/>
        <v>0</v>
      </c>
      <c r="J133" s="246"/>
      <c r="K133" s="60"/>
      <c r="L133" s="113">
        <f t="shared" si="164"/>
        <v>0</v>
      </c>
      <c r="M133" s="292"/>
      <c r="N133" s="60"/>
      <c r="O133" s="113">
        <f t="shared" si="165"/>
        <v>0</v>
      </c>
      <c r="P133" s="110"/>
    </row>
    <row r="134" spans="1:16" x14ac:dyDescent="0.25">
      <c r="A134" s="38">
        <v>2313</v>
      </c>
      <c r="B134" s="57" t="s">
        <v>117</v>
      </c>
      <c r="C134" s="58">
        <f t="shared" si="99"/>
        <v>300</v>
      </c>
      <c r="D134" s="214">
        <v>300</v>
      </c>
      <c r="E134" s="510"/>
      <c r="F134" s="468">
        <f t="shared" si="162"/>
        <v>300</v>
      </c>
      <c r="G134" s="214"/>
      <c r="H134" s="246"/>
      <c r="I134" s="113">
        <f t="shared" si="163"/>
        <v>0</v>
      </c>
      <c r="J134" s="246"/>
      <c r="K134" s="60"/>
      <c r="L134" s="113">
        <f t="shared" si="164"/>
        <v>0</v>
      </c>
      <c r="M134" s="292"/>
      <c r="N134" s="60"/>
      <c r="O134" s="113">
        <f t="shared" si="165"/>
        <v>0</v>
      </c>
      <c r="P134" s="110"/>
    </row>
    <row r="135" spans="1:16" ht="36" customHeight="1" x14ac:dyDescent="0.25">
      <c r="A135" s="38">
        <v>2314</v>
      </c>
      <c r="B135" s="57" t="s">
        <v>291</v>
      </c>
      <c r="C135" s="58">
        <f t="shared" si="99"/>
        <v>120</v>
      </c>
      <c r="D135" s="214">
        <v>120</v>
      </c>
      <c r="E135" s="510"/>
      <c r="F135" s="468">
        <f t="shared" si="162"/>
        <v>120</v>
      </c>
      <c r="G135" s="214"/>
      <c r="H135" s="246"/>
      <c r="I135" s="113">
        <f t="shared" si="163"/>
        <v>0</v>
      </c>
      <c r="J135" s="246"/>
      <c r="K135" s="60"/>
      <c r="L135" s="113">
        <f t="shared" si="164"/>
        <v>0</v>
      </c>
      <c r="M135" s="292"/>
      <c r="N135" s="60"/>
      <c r="O135" s="113">
        <f t="shared" si="165"/>
        <v>0</v>
      </c>
      <c r="P135" s="110"/>
    </row>
    <row r="136" spans="1:16" x14ac:dyDescent="0.25">
      <c r="A136" s="111">
        <v>2320</v>
      </c>
      <c r="B136" s="57" t="s">
        <v>118</v>
      </c>
      <c r="C136" s="58">
        <f t="shared" si="99"/>
        <v>362</v>
      </c>
      <c r="D136" s="215">
        <f>SUM(D137:D139)</f>
        <v>362</v>
      </c>
      <c r="E136" s="511">
        <f t="shared" ref="E136:F136" si="166">SUM(E137:E139)</f>
        <v>0</v>
      </c>
      <c r="F136" s="468">
        <f t="shared" si="166"/>
        <v>362</v>
      </c>
      <c r="G136" s="215">
        <f>SUM(G137:G139)</f>
        <v>0</v>
      </c>
      <c r="H136" s="120">
        <f t="shared" ref="H136:I136" si="167">SUM(H137:H139)</f>
        <v>0</v>
      </c>
      <c r="I136" s="113">
        <f t="shared" si="167"/>
        <v>0</v>
      </c>
      <c r="J136" s="120">
        <f>SUM(J137:J139)</f>
        <v>0</v>
      </c>
      <c r="K136" s="112">
        <f t="shared" ref="K136:L136" si="168">SUM(K137:K139)</f>
        <v>0</v>
      </c>
      <c r="L136" s="113">
        <f t="shared" si="168"/>
        <v>0</v>
      </c>
      <c r="M136" s="58">
        <f>SUM(M137:M139)</f>
        <v>0</v>
      </c>
      <c r="N136" s="112">
        <f t="shared" ref="N136:O136" si="169">SUM(N137:N139)</f>
        <v>0</v>
      </c>
      <c r="O136" s="113">
        <f t="shared" si="169"/>
        <v>0</v>
      </c>
      <c r="P136" s="110"/>
    </row>
    <row r="137" spans="1:16" hidden="1" x14ac:dyDescent="0.25">
      <c r="A137" s="38">
        <v>2321</v>
      </c>
      <c r="B137" s="57" t="s">
        <v>119</v>
      </c>
      <c r="C137" s="58">
        <f t="shared" si="99"/>
        <v>0</v>
      </c>
      <c r="D137" s="214"/>
      <c r="E137" s="510"/>
      <c r="F137" s="468">
        <f t="shared" ref="F137:F140" si="170">D137+E137</f>
        <v>0</v>
      </c>
      <c r="G137" s="214"/>
      <c r="H137" s="246"/>
      <c r="I137" s="113">
        <f t="shared" ref="I137:I140" si="171">G137+H137</f>
        <v>0</v>
      </c>
      <c r="J137" s="246"/>
      <c r="K137" s="60"/>
      <c r="L137" s="113">
        <f t="shared" ref="L137:L140" si="172">J137+K137</f>
        <v>0</v>
      </c>
      <c r="M137" s="292"/>
      <c r="N137" s="60"/>
      <c r="O137" s="113">
        <f t="shared" ref="O137:O140" si="173">M137+N137</f>
        <v>0</v>
      </c>
      <c r="P137" s="110"/>
    </row>
    <row r="138" spans="1:16" x14ac:dyDescent="0.25">
      <c r="A138" s="38">
        <v>2322</v>
      </c>
      <c r="B138" s="57" t="s">
        <v>120</v>
      </c>
      <c r="C138" s="58">
        <f t="shared" si="99"/>
        <v>362</v>
      </c>
      <c r="D138" s="214">
        <v>362</v>
      </c>
      <c r="E138" s="510"/>
      <c r="F138" s="468">
        <f t="shared" si="170"/>
        <v>362</v>
      </c>
      <c r="G138" s="214"/>
      <c r="H138" s="246"/>
      <c r="I138" s="113">
        <f t="shared" si="171"/>
        <v>0</v>
      </c>
      <c r="J138" s="246"/>
      <c r="K138" s="60"/>
      <c r="L138" s="113">
        <f t="shared" si="172"/>
        <v>0</v>
      </c>
      <c r="M138" s="292"/>
      <c r="N138" s="60"/>
      <c r="O138" s="113">
        <f t="shared" si="173"/>
        <v>0</v>
      </c>
      <c r="P138" s="110"/>
    </row>
    <row r="139" spans="1:16" ht="10.5" hidden="1" customHeight="1" x14ac:dyDescent="0.25">
      <c r="A139" s="38">
        <v>2329</v>
      </c>
      <c r="B139" s="57" t="s">
        <v>121</v>
      </c>
      <c r="C139" s="58">
        <f t="shared" si="99"/>
        <v>0</v>
      </c>
      <c r="D139" s="214"/>
      <c r="E139" s="510"/>
      <c r="F139" s="468">
        <f t="shared" si="170"/>
        <v>0</v>
      </c>
      <c r="G139" s="214"/>
      <c r="H139" s="246"/>
      <c r="I139" s="113">
        <f t="shared" si="171"/>
        <v>0</v>
      </c>
      <c r="J139" s="246"/>
      <c r="K139" s="60"/>
      <c r="L139" s="113">
        <f t="shared" si="172"/>
        <v>0</v>
      </c>
      <c r="M139" s="292"/>
      <c r="N139" s="60"/>
      <c r="O139" s="113">
        <f t="shared" si="173"/>
        <v>0</v>
      </c>
      <c r="P139" s="110"/>
    </row>
    <row r="140" spans="1:16" hidden="1" x14ac:dyDescent="0.25">
      <c r="A140" s="111">
        <v>2330</v>
      </c>
      <c r="B140" s="57" t="s">
        <v>122</v>
      </c>
      <c r="C140" s="58">
        <f t="shared" si="99"/>
        <v>0</v>
      </c>
      <c r="D140" s="214"/>
      <c r="E140" s="510"/>
      <c r="F140" s="468">
        <f t="shared" si="170"/>
        <v>0</v>
      </c>
      <c r="G140" s="214"/>
      <c r="H140" s="246"/>
      <c r="I140" s="113">
        <f t="shared" si="171"/>
        <v>0</v>
      </c>
      <c r="J140" s="246"/>
      <c r="K140" s="60"/>
      <c r="L140" s="113">
        <f t="shared" si="172"/>
        <v>0</v>
      </c>
      <c r="M140" s="292"/>
      <c r="N140" s="60"/>
      <c r="O140" s="113">
        <f t="shared" si="173"/>
        <v>0</v>
      </c>
      <c r="P140" s="110"/>
    </row>
    <row r="141" spans="1:16" ht="48" x14ac:dyDescent="0.25">
      <c r="A141" s="111">
        <v>2340</v>
      </c>
      <c r="B141" s="57" t="s">
        <v>302</v>
      </c>
      <c r="C141" s="58">
        <f t="shared" si="99"/>
        <v>300</v>
      </c>
      <c r="D141" s="215">
        <f>SUM(D142:D143)</f>
        <v>300</v>
      </c>
      <c r="E141" s="511">
        <f t="shared" ref="E141:F141" si="174">SUM(E142:E143)</f>
        <v>0</v>
      </c>
      <c r="F141" s="468">
        <f t="shared" si="174"/>
        <v>300</v>
      </c>
      <c r="G141" s="215">
        <f>SUM(G142:G143)</f>
        <v>0</v>
      </c>
      <c r="H141" s="120">
        <f t="shared" ref="H141:I141" si="175">SUM(H142:H143)</f>
        <v>0</v>
      </c>
      <c r="I141" s="113">
        <f t="shared" si="175"/>
        <v>0</v>
      </c>
      <c r="J141" s="120">
        <f>SUM(J142:J143)</f>
        <v>0</v>
      </c>
      <c r="K141" s="112">
        <f t="shared" ref="K141:L141" si="176">SUM(K142:K143)</f>
        <v>0</v>
      </c>
      <c r="L141" s="113">
        <f t="shared" si="176"/>
        <v>0</v>
      </c>
      <c r="M141" s="58">
        <f>SUM(M142:M143)</f>
        <v>0</v>
      </c>
      <c r="N141" s="112">
        <f t="shared" ref="N141:O141" si="177">SUM(N142:N143)</f>
        <v>0</v>
      </c>
      <c r="O141" s="113">
        <f t="shared" si="177"/>
        <v>0</v>
      </c>
      <c r="P141" s="110"/>
    </row>
    <row r="142" spans="1:16" x14ac:dyDescent="0.25">
      <c r="A142" s="38">
        <v>2341</v>
      </c>
      <c r="B142" s="57" t="s">
        <v>123</v>
      </c>
      <c r="C142" s="58">
        <f t="shared" si="99"/>
        <v>300</v>
      </c>
      <c r="D142" s="214">
        <v>300</v>
      </c>
      <c r="E142" s="510"/>
      <c r="F142" s="468">
        <f t="shared" ref="F142:F143" si="178">D142+E142</f>
        <v>300</v>
      </c>
      <c r="G142" s="214"/>
      <c r="H142" s="246"/>
      <c r="I142" s="113">
        <f t="shared" ref="I142:I143" si="179">G142+H142</f>
        <v>0</v>
      </c>
      <c r="J142" s="246"/>
      <c r="K142" s="60"/>
      <c r="L142" s="113">
        <f t="shared" ref="L142:L143" si="180">J142+K142</f>
        <v>0</v>
      </c>
      <c r="M142" s="292"/>
      <c r="N142" s="60"/>
      <c r="O142" s="113">
        <f t="shared" ref="O142:O143" si="181">M142+N142</f>
        <v>0</v>
      </c>
      <c r="P142" s="110"/>
    </row>
    <row r="143" spans="1:16" ht="24" hidden="1" x14ac:dyDescent="0.25">
      <c r="A143" s="38">
        <v>2344</v>
      </c>
      <c r="B143" s="57" t="s">
        <v>124</v>
      </c>
      <c r="C143" s="58">
        <f t="shared" si="99"/>
        <v>0</v>
      </c>
      <c r="D143" s="214"/>
      <c r="E143" s="510"/>
      <c r="F143" s="468">
        <f t="shared" si="178"/>
        <v>0</v>
      </c>
      <c r="G143" s="214"/>
      <c r="H143" s="246"/>
      <c r="I143" s="113">
        <f t="shared" si="179"/>
        <v>0</v>
      </c>
      <c r="J143" s="246"/>
      <c r="K143" s="60"/>
      <c r="L143" s="113">
        <f t="shared" si="180"/>
        <v>0</v>
      </c>
      <c r="M143" s="292"/>
      <c r="N143" s="60"/>
      <c r="O143" s="113">
        <f t="shared" si="181"/>
        <v>0</v>
      </c>
      <c r="P143" s="110"/>
    </row>
    <row r="144" spans="1:16" ht="24" x14ac:dyDescent="0.25">
      <c r="A144" s="106">
        <v>2350</v>
      </c>
      <c r="B144" s="77" t="s">
        <v>125</v>
      </c>
      <c r="C144" s="83">
        <f t="shared" si="99"/>
        <v>4040</v>
      </c>
      <c r="D144" s="131">
        <f>SUM(D145:D150)</f>
        <v>4040</v>
      </c>
      <c r="E144" s="506">
        <f t="shared" ref="E144:F144" si="182">SUM(E145:E150)</f>
        <v>0</v>
      </c>
      <c r="F144" s="507">
        <f t="shared" si="182"/>
        <v>4040</v>
      </c>
      <c r="G144" s="131">
        <f>SUM(G145:G150)</f>
        <v>0</v>
      </c>
      <c r="H144" s="190">
        <f t="shared" ref="H144:I144" si="183">SUM(H145:H150)</f>
        <v>0</v>
      </c>
      <c r="I144" s="108">
        <f t="shared" si="183"/>
        <v>0</v>
      </c>
      <c r="J144" s="190">
        <f>SUM(J145:J150)</f>
        <v>0</v>
      </c>
      <c r="K144" s="107">
        <f t="shared" ref="K144:L144" si="184">SUM(K145:K150)</f>
        <v>0</v>
      </c>
      <c r="L144" s="108">
        <f t="shared" si="184"/>
        <v>0</v>
      </c>
      <c r="M144" s="83">
        <f>SUM(M145:M150)</f>
        <v>0</v>
      </c>
      <c r="N144" s="107">
        <f t="shared" ref="N144:O144" si="185">SUM(N145:N150)</f>
        <v>0</v>
      </c>
      <c r="O144" s="108">
        <f t="shared" si="185"/>
        <v>0</v>
      </c>
      <c r="P144" s="115"/>
    </row>
    <row r="145" spans="1:16" x14ac:dyDescent="0.25">
      <c r="A145" s="33">
        <v>2351</v>
      </c>
      <c r="B145" s="52" t="s">
        <v>126</v>
      </c>
      <c r="C145" s="53">
        <f t="shared" si="99"/>
        <v>1450</v>
      </c>
      <c r="D145" s="213">
        <v>1450</v>
      </c>
      <c r="E145" s="508"/>
      <c r="F145" s="509">
        <f t="shared" ref="F145:F150" si="186">D145+E145</f>
        <v>1450</v>
      </c>
      <c r="G145" s="213"/>
      <c r="H145" s="245"/>
      <c r="I145" s="119">
        <f t="shared" ref="I145:I150" si="187">G145+H145</f>
        <v>0</v>
      </c>
      <c r="J145" s="245"/>
      <c r="K145" s="55"/>
      <c r="L145" s="119">
        <f t="shared" ref="L145:L150" si="188">J145+K145</f>
        <v>0</v>
      </c>
      <c r="M145" s="291"/>
      <c r="N145" s="55"/>
      <c r="O145" s="119">
        <f t="shared" ref="O145:O150" si="189">M145+N145</f>
        <v>0</v>
      </c>
      <c r="P145" s="109"/>
    </row>
    <row r="146" spans="1:16" x14ac:dyDescent="0.25">
      <c r="A146" s="38">
        <v>2352</v>
      </c>
      <c r="B146" s="57" t="s">
        <v>127</v>
      </c>
      <c r="C146" s="58">
        <f t="shared" si="99"/>
        <v>2490</v>
      </c>
      <c r="D146" s="214">
        <v>2490</v>
      </c>
      <c r="E146" s="510"/>
      <c r="F146" s="468">
        <f t="shared" si="186"/>
        <v>2490</v>
      </c>
      <c r="G146" s="214"/>
      <c r="H146" s="246"/>
      <c r="I146" s="113">
        <f t="shared" si="187"/>
        <v>0</v>
      </c>
      <c r="J146" s="246"/>
      <c r="K146" s="60"/>
      <c r="L146" s="113">
        <f t="shared" si="188"/>
        <v>0</v>
      </c>
      <c r="M146" s="292"/>
      <c r="N146" s="60"/>
      <c r="O146" s="113">
        <f t="shared" si="189"/>
        <v>0</v>
      </c>
      <c r="P146" s="110"/>
    </row>
    <row r="147" spans="1:16" ht="24" hidden="1" x14ac:dyDescent="0.25">
      <c r="A147" s="38">
        <v>2353</v>
      </c>
      <c r="B147" s="57" t="s">
        <v>128</v>
      </c>
      <c r="C147" s="58">
        <f t="shared" si="99"/>
        <v>0</v>
      </c>
      <c r="D147" s="214"/>
      <c r="E147" s="510"/>
      <c r="F147" s="468">
        <f t="shared" si="186"/>
        <v>0</v>
      </c>
      <c r="G147" s="214"/>
      <c r="H147" s="246"/>
      <c r="I147" s="113">
        <f t="shared" si="187"/>
        <v>0</v>
      </c>
      <c r="J147" s="246"/>
      <c r="K147" s="60"/>
      <c r="L147" s="113">
        <f t="shared" si="188"/>
        <v>0</v>
      </c>
      <c r="M147" s="292"/>
      <c r="N147" s="60"/>
      <c r="O147" s="113">
        <f t="shared" si="189"/>
        <v>0</v>
      </c>
      <c r="P147" s="110"/>
    </row>
    <row r="148" spans="1:16" ht="24" hidden="1" x14ac:dyDescent="0.25">
      <c r="A148" s="38">
        <v>2354</v>
      </c>
      <c r="B148" s="57" t="s">
        <v>129</v>
      </c>
      <c r="C148" s="58">
        <f t="shared" si="99"/>
        <v>0</v>
      </c>
      <c r="D148" s="214"/>
      <c r="E148" s="510"/>
      <c r="F148" s="468">
        <f t="shared" si="186"/>
        <v>0</v>
      </c>
      <c r="G148" s="214"/>
      <c r="H148" s="246"/>
      <c r="I148" s="113">
        <f t="shared" si="187"/>
        <v>0</v>
      </c>
      <c r="J148" s="246"/>
      <c r="K148" s="60"/>
      <c r="L148" s="113">
        <f t="shared" si="188"/>
        <v>0</v>
      </c>
      <c r="M148" s="292"/>
      <c r="N148" s="60"/>
      <c r="O148" s="113">
        <f t="shared" si="189"/>
        <v>0</v>
      </c>
      <c r="P148" s="110"/>
    </row>
    <row r="149" spans="1:16" ht="24" x14ac:dyDescent="0.25">
      <c r="A149" s="38">
        <v>2355</v>
      </c>
      <c r="B149" s="57" t="s">
        <v>130</v>
      </c>
      <c r="C149" s="58">
        <f t="shared" ref="C149:C212" si="190">F149+I149+L149+O149</f>
        <v>100</v>
      </c>
      <c r="D149" s="214">
        <v>100</v>
      </c>
      <c r="E149" s="510"/>
      <c r="F149" s="468">
        <f t="shared" si="186"/>
        <v>100</v>
      </c>
      <c r="G149" s="214"/>
      <c r="H149" s="246"/>
      <c r="I149" s="113">
        <f t="shared" si="187"/>
        <v>0</v>
      </c>
      <c r="J149" s="246"/>
      <c r="K149" s="60"/>
      <c r="L149" s="113">
        <f t="shared" si="188"/>
        <v>0</v>
      </c>
      <c r="M149" s="292"/>
      <c r="N149" s="60"/>
      <c r="O149" s="113">
        <f t="shared" si="189"/>
        <v>0</v>
      </c>
      <c r="P149" s="110"/>
    </row>
    <row r="150" spans="1:16" ht="24" hidden="1" x14ac:dyDescent="0.25">
      <c r="A150" s="38">
        <v>2359</v>
      </c>
      <c r="B150" s="57" t="s">
        <v>131</v>
      </c>
      <c r="C150" s="58">
        <f t="shared" si="190"/>
        <v>0</v>
      </c>
      <c r="D150" s="214"/>
      <c r="E150" s="510"/>
      <c r="F150" s="468">
        <f t="shared" si="186"/>
        <v>0</v>
      </c>
      <c r="G150" s="214"/>
      <c r="H150" s="246"/>
      <c r="I150" s="113">
        <f t="shared" si="187"/>
        <v>0</v>
      </c>
      <c r="J150" s="246"/>
      <c r="K150" s="60"/>
      <c r="L150" s="113">
        <f t="shared" si="188"/>
        <v>0</v>
      </c>
      <c r="M150" s="292"/>
      <c r="N150" s="60"/>
      <c r="O150" s="113">
        <f t="shared" si="189"/>
        <v>0</v>
      </c>
      <c r="P150" s="110"/>
    </row>
    <row r="151" spans="1:16" ht="24.75" customHeight="1" x14ac:dyDescent="0.25">
      <c r="A151" s="111">
        <v>2360</v>
      </c>
      <c r="B151" s="57" t="s">
        <v>132</v>
      </c>
      <c r="C151" s="58">
        <f t="shared" si="190"/>
        <v>14645</v>
      </c>
      <c r="D151" s="215">
        <f>SUM(D152:D158)</f>
        <v>1300</v>
      </c>
      <c r="E151" s="511">
        <f t="shared" ref="E151:F151" si="191">SUM(E152:E158)</f>
        <v>0</v>
      </c>
      <c r="F151" s="468">
        <f t="shared" si="191"/>
        <v>1300</v>
      </c>
      <c r="G151" s="215">
        <f>SUM(G152:G158)</f>
        <v>0</v>
      </c>
      <c r="H151" s="120">
        <f t="shared" ref="H151:I151" si="192">SUM(H152:H158)</f>
        <v>0</v>
      </c>
      <c r="I151" s="113">
        <f t="shared" si="192"/>
        <v>0</v>
      </c>
      <c r="J151" s="120">
        <f>SUM(J152:J158)</f>
        <v>13345</v>
      </c>
      <c r="K151" s="112">
        <f t="shared" ref="K151:L151" si="193">SUM(K152:K158)</f>
        <v>0</v>
      </c>
      <c r="L151" s="113">
        <f t="shared" si="193"/>
        <v>13345</v>
      </c>
      <c r="M151" s="58">
        <f>SUM(M152:M158)</f>
        <v>0</v>
      </c>
      <c r="N151" s="112">
        <f t="shared" ref="N151:O151" si="194">SUM(N152:N158)</f>
        <v>0</v>
      </c>
      <c r="O151" s="113">
        <f t="shared" si="194"/>
        <v>0</v>
      </c>
      <c r="P151" s="110"/>
    </row>
    <row r="152" spans="1:16" x14ac:dyDescent="0.25">
      <c r="A152" s="37">
        <v>2361</v>
      </c>
      <c r="B152" s="57" t="s">
        <v>133</v>
      </c>
      <c r="C152" s="58">
        <f t="shared" si="190"/>
        <v>900</v>
      </c>
      <c r="D152" s="214">
        <v>900</v>
      </c>
      <c r="E152" s="510"/>
      <c r="F152" s="468">
        <f t="shared" ref="F152:F159" si="195">D152+E152</f>
        <v>900</v>
      </c>
      <c r="G152" s="214"/>
      <c r="H152" s="246"/>
      <c r="I152" s="113">
        <f t="shared" ref="I152:I159" si="196">G152+H152</f>
        <v>0</v>
      </c>
      <c r="J152" s="246"/>
      <c r="K152" s="60"/>
      <c r="L152" s="113">
        <f t="shared" ref="L152:L159" si="197">J152+K152</f>
        <v>0</v>
      </c>
      <c r="M152" s="292"/>
      <c r="N152" s="60"/>
      <c r="O152" s="113">
        <f t="shared" ref="O152:O159" si="198">M152+N152</f>
        <v>0</v>
      </c>
      <c r="P152" s="110"/>
    </row>
    <row r="153" spans="1:16" ht="24" x14ac:dyDescent="0.25">
      <c r="A153" s="37">
        <v>2362</v>
      </c>
      <c r="B153" s="57" t="s">
        <v>134</v>
      </c>
      <c r="C153" s="58">
        <f t="shared" si="190"/>
        <v>400</v>
      </c>
      <c r="D153" s="214">
        <v>400</v>
      </c>
      <c r="E153" s="510"/>
      <c r="F153" s="468">
        <f t="shared" si="195"/>
        <v>400</v>
      </c>
      <c r="G153" s="214"/>
      <c r="H153" s="246"/>
      <c r="I153" s="113">
        <f t="shared" si="196"/>
        <v>0</v>
      </c>
      <c r="J153" s="246"/>
      <c r="K153" s="60"/>
      <c r="L153" s="113">
        <f t="shared" si="197"/>
        <v>0</v>
      </c>
      <c r="M153" s="292"/>
      <c r="N153" s="60"/>
      <c r="O153" s="113">
        <f t="shared" si="198"/>
        <v>0</v>
      </c>
      <c r="P153" s="110"/>
    </row>
    <row r="154" spans="1:16" x14ac:dyDescent="0.25">
      <c r="A154" s="37">
        <v>2363</v>
      </c>
      <c r="B154" s="57" t="s">
        <v>135</v>
      </c>
      <c r="C154" s="58">
        <f t="shared" si="190"/>
        <v>13345</v>
      </c>
      <c r="D154" s="214"/>
      <c r="E154" s="510"/>
      <c r="F154" s="468">
        <f t="shared" si="195"/>
        <v>0</v>
      </c>
      <c r="G154" s="214"/>
      <c r="H154" s="246"/>
      <c r="I154" s="113">
        <f t="shared" si="196"/>
        <v>0</v>
      </c>
      <c r="J154" s="246">
        <v>13345</v>
      </c>
      <c r="K154" s="60"/>
      <c r="L154" s="113">
        <f t="shared" si="197"/>
        <v>13345</v>
      </c>
      <c r="M154" s="292"/>
      <c r="N154" s="60"/>
      <c r="O154" s="113">
        <f t="shared" si="198"/>
        <v>0</v>
      </c>
      <c r="P154" s="110"/>
    </row>
    <row r="155" spans="1:16" hidden="1" x14ac:dyDescent="0.25">
      <c r="A155" s="37">
        <v>2364</v>
      </c>
      <c r="B155" s="57" t="s">
        <v>136</v>
      </c>
      <c r="C155" s="58">
        <f t="shared" si="190"/>
        <v>0</v>
      </c>
      <c r="D155" s="214"/>
      <c r="E155" s="510"/>
      <c r="F155" s="468">
        <f t="shared" si="195"/>
        <v>0</v>
      </c>
      <c r="G155" s="214"/>
      <c r="H155" s="246"/>
      <c r="I155" s="113">
        <f t="shared" si="196"/>
        <v>0</v>
      </c>
      <c r="J155" s="246"/>
      <c r="K155" s="60"/>
      <c r="L155" s="113">
        <f t="shared" si="197"/>
        <v>0</v>
      </c>
      <c r="M155" s="292"/>
      <c r="N155" s="60"/>
      <c r="O155" s="113">
        <f t="shared" si="198"/>
        <v>0</v>
      </c>
      <c r="P155" s="110"/>
    </row>
    <row r="156" spans="1:16" ht="12.75" hidden="1" customHeight="1" x14ac:dyDescent="0.25">
      <c r="A156" s="37">
        <v>2365</v>
      </c>
      <c r="B156" s="57" t="s">
        <v>137</v>
      </c>
      <c r="C156" s="58">
        <f t="shared" si="190"/>
        <v>0</v>
      </c>
      <c r="D156" s="214"/>
      <c r="E156" s="510"/>
      <c r="F156" s="468">
        <f t="shared" si="195"/>
        <v>0</v>
      </c>
      <c r="G156" s="214"/>
      <c r="H156" s="246"/>
      <c r="I156" s="113">
        <f t="shared" si="196"/>
        <v>0</v>
      </c>
      <c r="J156" s="246"/>
      <c r="K156" s="60"/>
      <c r="L156" s="113">
        <f t="shared" si="197"/>
        <v>0</v>
      </c>
      <c r="M156" s="292"/>
      <c r="N156" s="60"/>
      <c r="O156" s="113">
        <f t="shared" si="198"/>
        <v>0</v>
      </c>
      <c r="P156" s="110"/>
    </row>
    <row r="157" spans="1:16" ht="36" hidden="1" x14ac:dyDescent="0.25">
      <c r="A157" s="37">
        <v>2366</v>
      </c>
      <c r="B157" s="57" t="s">
        <v>138</v>
      </c>
      <c r="C157" s="58">
        <f t="shared" si="190"/>
        <v>0</v>
      </c>
      <c r="D157" s="214"/>
      <c r="E157" s="510"/>
      <c r="F157" s="468">
        <f t="shared" si="195"/>
        <v>0</v>
      </c>
      <c r="G157" s="214"/>
      <c r="H157" s="246"/>
      <c r="I157" s="113">
        <f t="shared" si="196"/>
        <v>0</v>
      </c>
      <c r="J157" s="246"/>
      <c r="K157" s="60"/>
      <c r="L157" s="113">
        <f t="shared" si="197"/>
        <v>0</v>
      </c>
      <c r="M157" s="292"/>
      <c r="N157" s="60"/>
      <c r="O157" s="113">
        <f t="shared" si="198"/>
        <v>0</v>
      </c>
      <c r="P157" s="110"/>
    </row>
    <row r="158" spans="1:16" ht="48" hidden="1" x14ac:dyDescent="0.25">
      <c r="A158" s="37">
        <v>2369</v>
      </c>
      <c r="B158" s="57" t="s">
        <v>139</v>
      </c>
      <c r="C158" s="58">
        <f t="shared" si="190"/>
        <v>0</v>
      </c>
      <c r="D158" s="214"/>
      <c r="E158" s="510"/>
      <c r="F158" s="468">
        <f t="shared" si="195"/>
        <v>0</v>
      </c>
      <c r="G158" s="214"/>
      <c r="H158" s="246"/>
      <c r="I158" s="113">
        <f t="shared" si="196"/>
        <v>0</v>
      </c>
      <c r="J158" s="246"/>
      <c r="K158" s="60"/>
      <c r="L158" s="113">
        <f t="shared" si="197"/>
        <v>0</v>
      </c>
      <c r="M158" s="292"/>
      <c r="N158" s="60"/>
      <c r="O158" s="113">
        <f t="shared" si="198"/>
        <v>0</v>
      </c>
      <c r="P158" s="110"/>
    </row>
    <row r="159" spans="1:16" x14ac:dyDescent="0.25">
      <c r="A159" s="106">
        <v>2370</v>
      </c>
      <c r="B159" s="77" t="s">
        <v>140</v>
      </c>
      <c r="C159" s="83">
        <f t="shared" si="190"/>
        <v>6915</v>
      </c>
      <c r="D159" s="216">
        <v>4240</v>
      </c>
      <c r="E159" s="513"/>
      <c r="F159" s="507">
        <f t="shared" si="195"/>
        <v>4240</v>
      </c>
      <c r="G159" s="216">
        <v>2675</v>
      </c>
      <c r="H159" s="247"/>
      <c r="I159" s="108">
        <f t="shared" si="196"/>
        <v>2675</v>
      </c>
      <c r="J159" s="247"/>
      <c r="K159" s="114"/>
      <c r="L159" s="108">
        <f t="shared" si="197"/>
        <v>0</v>
      </c>
      <c r="M159" s="293"/>
      <c r="N159" s="114"/>
      <c r="O159" s="108">
        <f t="shared" si="198"/>
        <v>0</v>
      </c>
      <c r="P159" s="115"/>
    </row>
    <row r="160" spans="1:16" hidden="1" x14ac:dyDescent="0.25">
      <c r="A160" s="106">
        <v>2380</v>
      </c>
      <c r="B160" s="77" t="s">
        <v>141</v>
      </c>
      <c r="C160" s="83">
        <f t="shared" si="190"/>
        <v>0</v>
      </c>
      <c r="D160" s="131">
        <f>SUM(D161:D162)</f>
        <v>0</v>
      </c>
      <c r="E160" s="506">
        <f t="shared" ref="E160:F160" si="199">SUM(E161:E162)</f>
        <v>0</v>
      </c>
      <c r="F160" s="507">
        <f t="shared" si="199"/>
        <v>0</v>
      </c>
      <c r="G160" s="131">
        <f>SUM(G161:G162)</f>
        <v>0</v>
      </c>
      <c r="H160" s="190">
        <f t="shared" ref="H160:I160" si="200">SUM(H161:H162)</f>
        <v>0</v>
      </c>
      <c r="I160" s="108">
        <f t="shared" si="200"/>
        <v>0</v>
      </c>
      <c r="J160" s="190">
        <f>SUM(J161:J162)</f>
        <v>0</v>
      </c>
      <c r="K160" s="107">
        <f t="shared" ref="K160:L160" si="201">SUM(K161:K162)</f>
        <v>0</v>
      </c>
      <c r="L160" s="108">
        <f t="shared" si="201"/>
        <v>0</v>
      </c>
      <c r="M160" s="83">
        <f>SUM(M161:M162)</f>
        <v>0</v>
      </c>
      <c r="N160" s="107">
        <f t="shared" ref="N160:O160" si="202">SUM(N161:N162)</f>
        <v>0</v>
      </c>
      <c r="O160" s="108">
        <f t="shared" si="202"/>
        <v>0</v>
      </c>
      <c r="P160" s="115"/>
    </row>
    <row r="161" spans="1:16" hidden="1" x14ac:dyDescent="0.25">
      <c r="A161" s="32">
        <v>2381</v>
      </c>
      <c r="B161" s="52" t="s">
        <v>142</v>
      </c>
      <c r="C161" s="53">
        <f t="shared" si="190"/>
        <v>0</v>
      </c>
      <c r="D161" s="213"/>
      <c r="E161" s="508"/>
      <c r="F161" s="509">
        <f t="shared" ref="F161:F164" si="203">D161+E161</f>
        <v>0</v>
      </c>
      <c r="G161" s="213"/>
      <c r="H161" s="245"/>
      <c r="I161" s="119">
        <f t="shared" ref="I161:I164" si="204">G161+H161</f>
        <v>0</v>
      </c>
      <c r="J161" s="245"/>
      <c r="K161" s="55"/>
      <c r="L161" s="119">
        <f t="shared" ref="L161:L164" si="205">J161+K161</f>
        <v>0</v>
      </c>
      <c r="M161" s="291"/>
      <c r="N161" s="55"/>
      <c r="O161" s="119">
        <f t="shared" ref="O161:O164" si="206">M161+N161</f>
        <v>0</v>
      </c>
      <c r="P161" s="109"/>
    </row>
    <row r="162" spans="1:16" ht="24" hidden="1" x14ac:dyDescent="0.25">
      <c r="A162" s="37">
        <v>2389</v>
      </c>
      <c r="B162" s="57" t="s">
        <v>143</v>
      </c>
      <c r="C162" s="58">
        <f t="shared" si="190"/>
        <v>0</v>
      </c>
      <c r="D162" s="214"/>
      <c r="E162" s="510"/>
      <c r="F162" s="468">
        <f t="shared" si="203"/>
        <v>0</v>
      </c>
      <c r="G162" s="214"/>
      <c r="H162" s="246"/>
      <c r="I162" s="113">
        <f t="shared" si="204"/>
        <v>0</v>
      </c>
      <c r="J162" s="246"/>
      <c r="K162" s="60"/>
      <c r="L162" s="113">
        <f t="shared" si="205"/>
        <v>0</v>
      </c>
      <c r="M162" s="292"/>
      <c r="N162" s="60"/>
      <c r="O162" s="113">
        <f t="shared" si="206"/>
        <v>0</v>
      </c>
      <c r="P162" s="110"/>
    </row>
    <row r="163" spans="1:16" hidden="1" x14ac:dyDescent="0.25">
      <c r="A163" s="106">
        <v>2390</v>
      </c>
      <c r="B163" s="77" t="s">
        <v>144</v>
      </c>
      <c r="C163" s="83">
        <f t="shared" si="190"/>
        <v>0</v>
      </c>
      <c r="D163" s="216"/>
      <c r="E163" s="513"/>
      <c r="F163" s="507">
        <f t="shared" si="203"/>
        <v>0</v>
      </c>
      <c r="G163" s="216"/>
      <c r="H163" s="247"/>
      <c r="I163" s="108">
        <f t="shared" si="204"/>
        <v>0</v>
      </c>
      <c r="J163" s="247"/>
      <c r="K163" s="114"/>
      <c r="L163" s="108">
        <f t="shared" si="205"/>
        <v>0</v>
      </c>
      <c r="M163" s="293"/>
      <c r="N163" s="114"/>
      <c r="O163" s="108">
        <f t="shared" si="206"/>
        <v>0</v>
      </c>
      <c r="P163" s="115"/>
    </row>
    <row r="164" spans="1:16" hidden="1" x14ac:dyDescent="0.25">
      <c r="A164" s="46">
        <v>2400</v>
      </c>
      <c r="B164" s="104" t="s">
        <v>145</v>
      </c>
      <c r="C164" s="47">
        <f t="shared" si="190"/>
        <v>0</v>
      </c>
      <c r="D164" s="218"/>
      <c r="E164" s="516"/>
      <c r="F164" s="472">
        <f t="shared" si="203"/>
        <v>0</v>
      </c>
      <c r="G164" s="218"/>
      <c r="H164" s="249"/>
      <c r="I164" s="116">
        <f t="shared" si="204"/>
        <v>0</v>
      </c>
      <c r="J164" s="249"/>
      <c r="K164" s="121"/>
      <c r="L164" s="116">
        <f t="shared" si="205"/>
        <v>0</v>
      </c>
      <c r="M164" s="294"/>
      <c r="N164" s="121"/>
      <c r="O164" s="116">
        <f t="shared" si="206"/>
        <v>0</v>
      </c>
      <c r="P164" s="122"/>
    </row>
    <row r="165" spans="1:16" ht="24" hidden="1" x14ac:dyDescent="0.25">
      <c r="A165" s="46">
        <v>2500</v>
      </c>
      <c r="B165" s="104" t="s">
        <v>146</v>
      </c>
      <c r="C165" s="47">
        <f t="shared" si="190"/>
        <v>0</v>
      </c>
      <c r="D165" s="212">
        <f>SUM(D166,D171)</f>
        <v>0</v>
      </c>
      <c r="E165" s="505">
        <f t="shared" ref="E165:F165" si="207">SUM(E166,E171)</f>
        <v>0</v>
      </c>
      <c r="F165" s="472">
        <f t="shared" si="207"/>
        <v>0</v>
      </c>
      <c r="G165" s="212">
        <f t="shared" ref="G165:M165" si="208">SUM(G166,G171)</f>
        <v>0</v>
      </c>
      <c r="H165" s="105">
        <f t="shared" ref="H165:I165" si="209">SUM(H166,H171)</f>
        <v>0</v>
      </c>
      <c r="I165" s="116">
        <f t="shared" si="209"/>
        <v>0</v>
      </c>
      <c r="J165" s="105">
        <f t="shared" si="208"/>
        <v>0</v>
      </c>
      <c r="K165" s="50">
        <f t="shared" ref="K165:L165" si="210">SUM(K166,K171)</f>
        <v>0</v>
      </c>
      <c r="L165" s="116">
        <f t="shared" si="210"/>
        <v>0</v>
      </c>
      <c r="M165" s="129">
        <f t="shared" si="208"/>
        <v>0</v>
      </c>
      <c r="N165" s="130">
        <f t="shared" ref="N165:O165" si="211">SUM(N166,N171)</f>
        <v>0</v>
      </c>
      <c r="O165" s="262">
        <f t="shared" si="211"/>
        <v>0</v>
      </c>
      <c r="P165" s="315"/>
    </row>
    <row r="166" spans="1:16" ht="16.5" hidden="1" customHeight="1" x14ac:dyDescent="0.25">
      <c r="A166" s="117">
        <v>2510</v>
      </c>
      <c r="B166" s="52" t="s">
        <v>147</v>
      </c>
      <c r="C166" s="53">
        <f t="shared" si="190"/>
        <v>0</v>
      </c>
      <c r="D166" s="217">
        <f>SUM(D167:D170)</f>
        <v>0</v>
      </c>
      <c r="E166" s="514">
        <f t="shared" ref="E166:F166" si="212">SUM(E167:E170)</f>
        <v>0</v>
      </c>
      <c r="F166" s="509">
        <f t="shared" si="212"/>
        <v>0</v>
      </c>
      <c r="G166" s="217">
        <f t="shared" ref="G166:M166" si="213">SUM(G167:G170)</f>
        <v>0</v>
      </c>
      <c r="H166" s="248">
        <f t="shared" ref="H166:I166" si="214">SUM(H167:H170)</f>
        <v>0</v>
      </c>
      <c r="I166" s="119">
        <f t="shared" si="214"/>
        <v>0</v>
      </c>
      <c r="J166" s="248">
        <f t="shared" si="213"/>
        <v>0</v>
      </c>
      <c r="K166" s="118">
        <f t="shared" ref="K166:L166" si="215">SUM(K167:K170)</f>
        <v>0</v>
      </c>
      <c r="L166" s="119">
        <f t="shared" si="215"/>
        <v>0</v>
      </c>
      <c r="M166" s="64">
        <f t="shared" si="213"/>
        <v>0</v>
      </c>
      <c r="N166" s="271">
        <f t="shared" ref="N166:O166" si="216">SUM(N167:N170)</f>
        <v>0</v>
      </c>
      <c r="O166" s="276">
        <f t="shared" si="216"/>
        <v>0</v>
      </c>
      <c r="P166" s="148"/>
    </row>
    <row r="167" spans="1:16" ht="24" hidden="1" x14ac:dyDescent="0.25">
      <c r="A167" s="38">
        <v>2512</v>
      </c>
      <c r="B167" s="57" t="s">
        <v>148</v>
      </c>
      <c r="C167" s="58">
        <f t="shared" si="190"/>
        <v>0</v>
      </c>
      <c r="D167" s="214"/>
      <c r="E167" s="510"/>
      <c r="F167" s="468">
        <f t="shared" ref="F167:F172" si="217">D167+E167</f>
        <v>0</v>
      </c>
      <c r="G167" s="214"/>
      <c r="H167" s="246"/>
      <c r="I167" s="113">
        <f t="shared" ref="I167:I172" si="218">G167+H167</f>
        <v>0</v>
      </c>
      <c r="J167" s="246"/>
      <c r="K167" s="60"/>
      <c r="L167" s="113">
        <f t="shared" ref="L167:L172" si="219">J167+K167</f>
        <v>0</v>
      </c>
      <c r="M167" s="292"/>
      <c r="N167" s="60"/>
      <c r="O167" s="113">
        <f t="shared" ref="O167:O172" si="220">M167+N167</f>
        <v>0</v>
      </c>
      <c r="P167" s="110"/>
    </row>
    <row r="168" spans="1:16" ht="36" hidden="1" x14ac:dyDescent="0.25">
      <c r="A168" s="38">
        <v>2513</v>
      </c>
      <c r="B168" s="57" t="s">
        <v>149</v>
      </c>
      <c r="C168" s="58">
        <f t="shared" si="190"/>
        <v>0</v>
      </c>
      <c r="D168" s="214"/>
      <c r="E168" s="510"/>
      <c r="F168" s="468">
        <f t="shared" si="217"/>
        <v>0</v>
      </c>
      <c r="G168" s="214"/>
      <c r="H168" s="246"/>
      <c r="I168" s="113">
        <f t="shared" si="218"/>
        <v>0</v>
      </c>
      <c r="J168" s="246"/>
      <c r="K168" s="60"/>
      <c r="L168" s="113">
        <f t="shared" si="219"/>
        <v>0</v>
      </c>
      <c r="M168" s="292"/>
      <c r="N168" s="60"/>
      <c r="O168" s="113">
        <f t="shared" si="220"/>
        <v>0</v>
      </c>
      <c r="P168" s="110"/>
    </row>
    <row r="169" spans="1:16" ht="24" hidden="1" x14ac:dyDescent="0.25">
      <c r="A169" s="38">
        <v>2515</v>
      </c>
      <c r="B169" s="57" t="s">
        <v>150</v>
      </c>
      <c r="C169" s="58">
        <f t="shared" si="190"/>
        <v>0</v>
      </c>
      <c r="D169" s="214"/>
      <c r="E169" s="510"/>
      <c r="F169" s="468">
        <f t="shared" si="217"/>
        <v>0</v>
      </c>
      <c r="G169" s="214"/>
      <c r="H169" s="246"/>
      <c r="I169" s="113">
        <f t="shared" si="218"/>
        <v>0</v>
      </c>
      <c r="J169" s="246"/>
      <c r="K169" s="60"/>
      <c r="L169" s="113">
        <f t="shared" si="219"/>
        <v>0</v>
      </c>
      <c r="M169" s="292"/>
      <c r="N169" s="60"/>
      <c r="O169" s="113">
        <f t="shared" si="220"/>
        <v>0</v>
      </c>
      <c r="P169" s="110"/>
    </row>
    <row r="170" spans="1:16" ht="24" hidden="1" x14ac:dyDescent="0.25">
      <c r="A170" s="38">
        <v>2519</v>
      </c>
      <c r="B170" s="57" t="s">
        <v>151</v>
      </c>
      <c r="C170" s="58">
        <f t="shared" si="190"/>
        <v>0</v>
      </c>
      <c r="D170" s="214"/>
      <c r="E170" s="510"/>
      <c r="F170" s="468">
        <f t="shared" si="217"/>
        <v>0</v>
      </c>
      <c r="G170" s="214"/>
      <c r="H170" s="246"/>
      <c r="I170" s="113">
        <f t="shared" si="218"/>
        <v>0</v>
      </c>
      <c r="J170" s="246"/>
      <c r="K170" s="60"/>
      <c r="L170" s="113">
        <f t="shared" si="219"/>
        <v>0</v>
      </c>
      <c r="M170" s="292"/>
      <c r="N170" s="60"/>
      <c r="O170" s="113">
        <f t="shared" si="220"/>
        <v>0</v>
      </c>
      <c r="P170" s="110"/>
    </row>
    <row r="171" spans="1:16" ht="24" hidden="1" x14ac:dyDescent="0.25">
      <c r="A171" s="111">
        <v>2520</v>
      </c>
      <c r="B171" s="57" t="s">
        <v>152</v>
      </c>
      <c r="C171" s="58">
        <f t="shared" si="190"/>
        <v>0</v>
      </c>
      <c r="D171" s="214"/>
      <c r="E171" s="510"/>
      <c r="F171" s="468">
        <f t="shared" si="217"/>
        <v>0</v>
      </c>
      <c r="G171" s="214"/>
      <c r="H171" s="246"/>
      <c r="I171" s="113">
        <f t="shared" si="218"/>
        <v>0</v>
      </c>
      <c r="J171" s="246"/>
      <c r="K171" s="60"/>
      <c r="L171" s="113">
        <f t="shared" si="219"/>
        <v>0</v>
      </c>
      <c r="M171" s="292"/>
      <c r="N171" s="60"/>
      <c r="O171" s="113">
        <f t="shared" si="220"/>
        <v>0</v>
      </c>
      <c r="P171" s="110"/>
    </row>
    <row r="172" spans="1:16" s="123" customFormat="1" ht="36" hidden="1" customHeight="1" x14ac:dyDescent="0.25">
      <c r="A172" s="17">
        <v>2800</v>
      </c>
      <c r="B172" s="52" t="s">
        <v>153</v>
      </c>
      <c r="C172" s="53">
        <f t="shared" si="190"/>
        <v>0</v>
      </c>
      <c r="D172" s="197"/>
      <c r="E172" s="465"/>
      <c r="F172" s="466">
        <f t="shared" si="217"/>
        <v>0</v>
      </c>
      <c r="G172" s="197"/>
      <c r="H172" s="232"/>
      <c r="I172" s="322">
        <f t="shared" si="218"/>
        <v>0</v>
      </c>
      <c r="J172" s="232"/>
      <c r="K172" s="35"/>
      <c r="L172" s="322">
        <f t="shared" si="219"/>
        <v>0</v>
      </c>
      <c r="M172" s="282"/>
      <c r="N172" s="35"/>
      <c r="O172" s="322">
        <f t="shared" si="220"/>
        <v>0</v>
      </c>
      <c r="P172" s="36"/>
    </row>
    <row r="173" spans="1:16" hidden="1" x14ac:dyDescent="0.25">
      <c r="A173" s="100">
        <v>3000</v>
      </c>
      <c r="B173" s="100" t="s">
        <v>154</v>
      </c>
      <c r="C173" s="101">
        <f t="shared" si="190"/>
        <v>0</v>
      </c>
      <c r="D173" s="211">
        <f>SUM(D174,D184)</f>
        <v>0</v>
      </c>
      <c r="E173" s="503">
        <f t="shared" ref="E173:F173" si="221">SUM(E174,E184)</f>
        <v>0</v>
      </c>
      <c r="F173" s="504">
        <f t="shared" si="221"/>
        <v>0</v>
      </c>
      <c r="G173" s="211">
        <f>SUM(G174,G184)</f>
        <v>0</v>
      </c>
      <c r="H173" s="244">
        <f t="shared" ref="H173:I173" si="222">SUM(H174,H184)</f>
        <v>0</v>
      </c>
      <c r="I173" s="103">
        <f t="shared" si="222"/>
        <v>0</v>
      </c>
      <c r="J173" s="244">
        <f>SUM(J174,J184)</f>
        <v>0</v>
      </c>
      <c r="K173" s="102">
        <f t="shared" ref="K173:L173" si="223">SUM(K174,K184)</f>
        <v>0</v>
      </c>
      <c r="L173" s="103">
        <f t="shared" si="223"/>
        <v>0</v>
      </c>
      <c r="M173" s="101">
        <f>SUM(M174,M184)</f>
        <v>0</v>
      </c>
      <c r="N173" s="102">
        <f t="shared" ref="N173:O173" si="224">SUM(N174,N184)</f>
        <v>0</v>
      </c>
      <c r="O173" s="103">
        <f t="shared" si="224"/>
        <v>0</v>
      </c>
      <c r="P173" s="314"/>
    </row>
    <row r="174" spans="1:16" ht="24" hidden="1" x14ac:dyDescent="0.25">
      <c r="A174" s="46">
        <v>3200</v>
      </c>
      <c r="B174" s="124" t="s">
        <v>155</v>
      </c>
      <c r="C174" s="47">
        <f t="shared" si="190"/>
        <v>0</v>
      </c>
      <c r="D174" s="212">
        <f>SUM(D175,D179)</f>
        <v>0</v>
      </c>
      <c r="E174" s="505">
        <f t="shared" ref="E174:F174" si="225">SUM(E175,E179)</f>
        <v>0</v>
      </c>
      <c r="F174" s="472">
        <f t="shared" si="225"/>
        <v>0</v>
      </c>
      <c r="G174" s="212">
        <f t="shared" ref="G174:M174" si="226">SUM(G175,G179)</f>
        <v>0</v>
      </c>
      <c r="H174" s="105">
        <f t="shared" ref="H174:I174" si="227">SUM(H175,H179)</f>
        <v>0</v>
      </c>
      <c r="I174" s="116">
        <f t="shared" si="227"/>
        <v>0</v>
      </c>
      <c r="J174" s="105">
        <f t="shared" si="226"/>
        <v>0</v>
      </c>
      <c r="K174" s="50">
        <f t="shared" ref="K174:L174" si="228">SUM(K175,K179)</f>
        <v>0</v>
      </c>
      <c r="L174" s="116">
        <f t="shared" si="228"/>
        <v>0</v>
      </c>
      <c r="M174" s="129">
        <f t="shared" si="226"/>
        <v>0</v>
      </c>
      <c r="N174" s="130">
        <f t="shared" ref="N174:O174" si="229">SUM(N175,N179)</f>
        <v>0</v>
      </c>
      <c r="O174" s="262">
        <f t="shared" si="229"/>
        <v>0</v>
      </c>
      <c r="P174" s="315"/>
    </row>
    <row r="175" spans="1:16" ht="36" hidden="1" x14ac:dyDescent="0.25">
      <c r="A175" s="117">
        <v>3260</v>
      </c>
      <c r="B175" s="52" t="s">
        <v>156</v>
      </c>
      <c r="C175" s="53">
        <f t="shared" si="190"/>
        <v>0</v>
      </c>
      <c r="D175" s="217">
        <f>SUM(D176:D178)</f>
        <v>0</v>
      </c>
      <c r="E175" s="514">
        <f t="shared" ref="E175:F175" si="230">SUM(E176:E178)</f>
        <v>0</v>
      </c>
      <c r="F175" s="509">
        <f t="shared" si="230"/>
        <v>0</v>
      </c>
      <c r="G175" s="217">
        <f>SUM(G176:G178)</f>
        <v>0</v>
      </c>
      <c r="H175" s="248">
        <f t="shared" ref="H175:I175" si="231">SUM(H176:H178)</f>
        <v>0</v>
      </c>
      <c r="I175" s="119">
        <f t="shared" si="231"/>
        <v>0</v>
      </c>
      <c r="J175" s="248">
        <f>SUM(J176:J178)</f>
        <v>0</v>
      </c>
      <c r="K175" s="118">
        <f t="shared" ref="K175:L175" si="232">SUM(K176:K178)</f>
        <v>0</v>
      </c>
      <c r="L175" s="119">
        <f t="shared" si="232"/>
        <v>0</v>
      </c>
      <c r="M175" s="53">
        <f>SUM(M176:M178)</f>
        <v>0</v>
      </c>
      <c r="N175" s="118">
        <f t="shared" ref="N175:O175" si="233">SUM(N176:N178)</f>
        <v>0</v>
      </c>
      <c r="O175" s="119">
        <f t="shared" si="233"/>
        <v>0</v>
      </c>
      <c r="P175" s="109"/>
    </row>
    <row r="176" spans="1:16" ht="24" hidden="1" x14ac:dyDescent="0.25">
      <c r="A176" s="38">
        <v>3261</v>
      </c>
      <c r="B176" s="57" t="s">
        <v>157</v>
      </c>
      <c r="C176" s="58">
        <f t="shared" si="190"/>
        <v>0</v>
      </c>
      <c r="D176" s="214"/>
      <c r="E176" s="510"/>
      <c r="F176" s="468">
        <f t="shared" ref="F176:F178" si="234">D176+E176</f>
        <v>0</v>
      </c>
      <c r="G176" s="214"/>
      <c r="H176" s="246"/>
      <c r="I176" s="113">
        <f t="shared" ref="I176:I178" si="235">G176+H176</f>
        <v>0</v>
      </c>
      <c r="J176" s="246"/>
      <c r="K176" s="60"/>
      <c r="L176" s="113">
        <f t="shared" ref="L176:L178" si="236">J176+K176</f>
        <v>0</v>
      </c>
      <c r="M176" s="292"/>
      <c r="N176" s="60"/>
      <c r="O176" s="113">
        <f t="shared" ref="O176:O178" si="237">M176+N176</f>
        <v>0</v>
      </c>
      <c r="P176" s="110"/>
    </row>
    <row r="177" spans="1:16" ht="36" hidden="1" x14ac:dyDescent="0.25">
      <c r="A177" s="38">
        <v>3262</v>
      </c>
      <c r="B177" s="57" t="s">
        <v>158</v>
      </c>
      <c r="C177" s="58">
        <f t="shared" si="190"/>
        <v>0</v>
      </c>
      <c r="D177" s="214"/>
      <c r="E177" s="510"/>
      <c r="F177" s="468">
        <f t="shared" si="234"/>
        <v>0</v>
      </c>
      <c r="G177" s="214"/>
      <c r="H177" s="246"/>
      <c r="I177" s="113">
        <f t="shared" si="235"/>
        <v>0</v>
      </c>
      <c r="J177" s="246"/>
      <c r="K177" s="60"/>
      <c r="L177" s="113">
        <f t="shared" si="236"/>
        <v>0</v>
      </c>
      <c r="M177" s="292"/>
      <c r="N177" s="60"/>
      <c r="O177" s="113">
        <f t="shared" si="237"/>
        <v>0</v>
      </c>
      <c r="P177" s="110"/>
    </row>
    <row r="178" spans="1:16" ht="24" hidden="1" x14ac:dyDescent="0.25">
      <c r="A178" s="38">
        <v>3263</v>
      </c>
      <c r="B178" s="57" t="s">
        <v>159</v>
      </c>
      <c r="C178" s="58">
        <f t="shared" si="190"/>
        <v>0</v>
      </c>
      <c r="D178" s="214"/>
      <c r="E178" s="510"/>
      <c r="F178" s="468">
        <f t="shared" si="234"/>
        <v>0</v>
      </c>
      <c r="G178" s="214"/>
      <c r="H178" s="246"/>
      <c r="I178" s="113">
        <f t="shared" si="235"/>
        <v>0</v>
      </c>
      <c r="J178" s="246"/>
      <c r="K178" s="60"/>
      <c r="L178" s="113">
        <f t="shared" si="236"/>
        <v>0</v>
      </c>
      <c r="M178" s="292"/>
      <c r="N178" s="60"/>
      <c r="O178" s="113">
        <f t="shared" si="237"/>
        <v>0</v>
      </c>
      <c r="P178" s="110"/>
    </row>
    <row r="179" spans="1:16" ht="84" hidden="1" x14ac:dyDescent="0.25">
      <c r="A179" s="117">
        <v>3290</v>
      </c>
      <c r="B179" s="52" t="s">
        <v>286</v>
      </c>
      <c r="C179" s="126">
        <f t="shared" si="190"/>
        <v>0</v>
      </c>
      <c r="D179" s="217">
        <f>SUM(D180:D183)</f>
        <v>0</v>
      </c>
      <c r="E179" s="514">
        <f t="shared" ref="E179:F179" si="238">SUM(E180:E183)</f>
        <v>0</v>
      </c>
      <c r="F179" s="509">
        <f t="shared" si="238"/>
        <v>0</v>
      </c>
      <c r="G179" s="217">
        <f t="shared" ref="G179:M179" si="239">SUM(G180:G183)</f>
        <v>0</v>
      </c>
      <c r="H179" s="248">
        <f t="shared" ref="H179:I179" si="240">SUM(H180:H183)</f>
        <v>0</v>
      </c>
      <c r="I179" s="119">
        <f t="shared" si="240"/>
        <v>0</v>
      </c>
      <c r="J179" s="248">
        <f t="shared" si="239"/>
        <v>0</v>
      </c>
      <c r="K179" s="118">
        <f t="shared" ref="K179:L179" si="241">SUM(K180:K183)</f>
        <v>0</v>
      </c>
      <c r="L179" s="119">
        <f t="shared" si="241"/>
        <v>0</v>
      </c>
      <c r="M179" s="126">
        <f t="shared" si="239"/>
        <v>0</v>
      </c>
      <c r="N179" s="272">
        <f t="shared" ref="N179:O179" si="242">SUM(N180:N183)</f>
        <v>0</v>
      </c>
      <c r="O179" s="277">
        <f t="shared" si="242"/>
        <v>0</v>
      </c>
      <c r="P179" s="151"/>
    </row>
    <row r="180" spans="1:16" ht="72" hidden="1" x14ac:dyDescent="0.25">
      <c r="A180" s="38">
        <v>3291</v>
      </c>
      <c r="B180" s="57" t="s">
        <v>160</v>
      </c>
      <c r="C180" s="58">
        <f t="shared" si="190"/>
        <v>0</v>
      </c>
      <c r="D180" s="214"/>
      <c r="E180" s="510"/>
      <c r="F180" s="468">
        <f t="shared" ref="F180:F183" si="243">D180+E180</f>
        <v>0</v>
      </c>
      <c r="G180" s="214"/>
      <c r="H180" s="246"/>
      <c r="I180" s="113">
        <f t="shared" ref="I180:I183" si="244">G180+H180</f>
        <v>0</v>
      </c>
      <c r="J180" s="246"/>
      <c r="K180" s="60"/>
      <c r="L180" s="113">
        <f t="shared" ref="L180:L183" si="245">J180+K180</f>
        <v>0</v>
      </c>
      <c r="M180" s="292"/>
      <c r="N180" s="60"/>
      <c r="O180" s="113">
        <f t="shared" ref="O180:O183" si="246">M180+N180</f>
        <v>0</v>
      </c>
      <c r="P180" s="110"/>
    </row>
    <row r="181" spans="1:16" ht="72" hidden="1" x14ac:dyDescent="0.25">
      <c r="A181" s="38">
        <v>3292</v>
      </c>
      <c r="B181" s="57" t="s">
        <v>161</v>
      </c>
      <c r="C181" s="58">
        <f t="shared" si="190"/>
        <v>0</v>
      </c>
      <c r="D181" s="214"/>
      <c r="E181" s="510"/>
      <c r="F181" s="468">
        <f t="shared" si="243"/>
        <v>0</v>
      </c>
      <c r="G181" s="214"/>
      <c r="H181" s="246"/>
      <c r="I181" s="113">
        <f t="shared" si="244"/>
        <v>0</v>
      </c>
      <c r="J181" s="246"/>
      <c r="K181" s="60"/>
      <c r="L181" s="113">
        <f t="shared" si="245"/>
        <v>0</v>
      </c>
      <c r="M181" s="292"/>
      <c r="N181" s="60"/>
      <c r="O181" s="113">
        <f t="shared" si="246"/>
        <v>0</v>
      </c>
      <c r="P181" s="110"/>
    </row>
    <row r="182" spans="1:16" ht="72" hidden="1" x14ac:dyDescent="0.25">
      <c r="A182" s="38">
        <v>3293</v>
      </c>
      <c r="B182" s="57" t="s">
        <v>162</v>
      </c>
      <c r="C182" s="58">
        <f t="shared" si="190"/>
        <v>0</v>
      </c>
      <c r="D182" s="214"/>
      <c r="E182" s="510"/>
      <c r="F182" s="468">
        <f t="shared" si="243"/>
        <v>0</v>
      </c>
      <c r="G182" s="214"/>
      <c r="H182" s="246"/>
      <c r="I182" s="113">
        <f t="shared" si="244"/>
        <v>0</v>
      </c>
      <c r="J182" s="246"/>
      <c r="K182" s="60"/>
      <c r="L182" s="113">
        <f t="shared" si="245"/>
        <v>0</v>
      </c>
      <c r="M182" s="292"/>
      <c r="N182" s="60"/>
      <c r="O182" s="113">
        <f t="shared" si="246"/>
        <v>0</v>
      </c>
      <c r="P182" s="110"/>
    </row>
    <row r="183" spans="1:16" ht="60" hidden="1" x14ac:dyDescent="0.25">
      <c r="A183" s="127">
        <v>3294</v>
      </c>
      <c r="B183" s="57" t="s">
        <v>163</v>
      </c>
      <c r="C183" s="126">
        <f t="shared" si="190"/>
        <v>0</v>
      </c>
      <c r="D183" s="219"/>
      <c r="E183" s="517"/>
      <c r="F183" s="518">
        <f t="shared" si="243"/>
        <v>0</v>
      </c>
      <c r="G183" s="219"/>
      <c r="H183" s="250"/>
      <c r="I183" s="277">
        <f t="shared" si="244"/>
        <v>0</v>
      </c>
      <c r="J183" s="250"/>
      <c r="K183" s="128"/>
      <c r="L183" s="277">
        <f t="shared" si="245"/>
        <v>0</v>
      </c>
      <c r="M183" s="295"/>
      <c r="N183" s="128"/>
      <c r="O183" s="277">
        <f t="shared" si="246"/>
        <v>0</v>
      </c>
      <c r="P183" s="151"/>
    </row>
    <row r="184" spans="1:16" ht="48" hidden="1" x14ac:dyDescent="0.25">
      <c r="A184" s="69">
        <v>3300</v>
      </c>
      <c r="B184" s="124" t="s">
        <v>164</v>
      </c>
      <c r="C184" s="129">
        <f t="shared" si="190"/>
        <v>0</v>
      </c>
      <c r="D184" s="220">
        <f>SUM(D185:D186)</f>
        <v>0</v>
      </c>
      <c r="E184" s="519">
        <f t="shared" ref="E184:F184" si="247">SUM(E185:E186)</f>
        <v>0</v>
      </c>
      <c r="F184" s="520">
        <f t="shared" si="247"/>
        <v>0</v>
      </c>
      <c r="G184" s="220">
        <f t="shared" ref="G184:M184" si="248">SUM(G185:G186)</f>
        <v>0</v>
      </c>
      <c r="H184" s="251">
        <f t="shared" ref="H184:I184" si="249">SUM(H185:H186)</f>
        <v>0</v>
      </c>
      <c r="I184" s="262">
        <f t="shared" si="249"/>
        <v>0</v>
      </c>
      <c r="J184" s="251">
        <f t="shared" si="248"/>
        <v>0</v>
      </c>
      <c r="K184" s="130">
        <f t="shared" ref="K184:L184" si="250">SUM(K185:K186)</f>
        <v>0</v>
      </c>
      <c r="L184" s="262">
        <f t="shared" si="250"/>
        <v>0</v>
      </c>
      <c r="M184" s="129">
        <f t="shared" si="248"/>
        <v>0</v>
      </c>
      <c r="N184" s="130">
        <f t="shared" ref="N184:O184" si="251">SUM(N185:N186)</f>
        <v>0</v>
      </c>
      <c r="O184" s="262">
        <f t="shared" si="251"/>
        <v>0</v>
      </c>
      <c r="P184" s="315"/>
    </row>
    <row r="185" spans="1:16" ht="48" hidden="1" x14ac:dyDescent="0.25">
      <c r="A185" s="76">
        <v>3310</v>
      </c>
      <c r="B185" s="77" t="s">
        <v>165</v>
      </c>
      <c r="C185" s="83">
        <f t="shared" si="190"/>
        <v>0</v>
      </c>
      <c r="D185" s="216"/>
      <c r="E185" s="513"/>
      <c r="F185" s="507">
        <f t="shared" ref="F185:F186" si="252">D185+E185</f>
        <v>0</v>
      </c>
      <c r="G185" s="216"/>
      <c r="H185" s="247"/>
      <c r="I185" s="108">
        <f t="shared" ref="I185:I186" si="253">G185+H185</f>
        <v>0</v>
      </c>
      <c r="J185" s="247"/>
      <c r="K185" s="114"/>
      <c r="L185" s="108">
        <f t="shared" ref="L185:L186" si="254">J185+K185</f>
        <v>0</v>
      </c>
      <c r="M185" s="293"/>
      <c r="N185" s="114"/>
      <c r="O185" s="108">
        <f t="shared" ref="O185:O186" si="255">M185+N185</f>
        <v>0</v>
      </c>
      <c r="P185" s="115"/>
    </row>
    <row r="186" spans="1:16" ht="48.75" hidden="1" customHeight="1" x14ac:dyDescent="0.25">
      <c r="A186" s="33">
        <v>3320</v>
      </c>
      <c r="B186" s="52" t="s">
        <v>166</v>
      </c>
      <c r="C186" s="53">
        <f t="shared" si="190"/>
        <v>0</v>
      </c>
      <c r="D186" s="213"/>
      <c r="E186" s="508"/>
      <c r="F186" s="509">
        <f t="shared" si="252"/>
        <v>0</v>
      </c>
      <c r="G186" s="213"/>
      <c r="H186" s="245"/>
      <c r="I186" s="119">
        <f t="shared" si="253"/>
        <v>0</v>
      </c>
      <c r="J186" s="245"/>
      <c r="K186" s="55"/>
      <c r="L186" s="119">
        <f t="shared" si="254"/>
        <v>0</v>
      </c>
      <c r="M186" s="291"/>
      <c r="N186" s="55"/>
      <c r="O186" s="119">
        <f t="shared" si="255"/>
        <v>0</v>
      </c>
      <c r="P186" s="109"/>
    </row>
    <row r="187" spans="1:16" hidden="1" x14ac:dyDescent="0.25">
      <c r="A187" s="132">
        <v>4000</v>
      </c>
      <c r="B187" s="100" t="s">
        <v>167</v>
      </c>
      <c r="C187" s="101">
        <f t="shared" si="190"/>
        <v>0</v>
      </c>
      <c r="D187" s="211">
        <f>SUM(D188,D191)</f>
        <v>0</v>
      </c>
      <c r="E187" s="503">
        <f t="shared" ref="E187:F187" si="256">SUM(E188,E191)</f>
        <v>0</v>
      </c>
      <c r="F187" s="504">
        <f t="shared" si="256"/>
        <v>0</v>
      </c>
      <c r="G187" s="211">
        <f>SUM(G188,G191)</f>
        <v>0</v>
      </c>
      <c r="H187" s="244">
        <f t="shared" ref="H187:I187" si="257">SUM(H188,H191)</f>
        <v>0</v>
      </c>
      <c r="I187" s="103">
        <f t="shared" si="257"/>
        <v>0</v>
      </c>
      <c r="J187" s="244">
        <f>SUM(J188,J191)</f>
        <v>0</v>
      </c>
      <c r="K187" s="102">
        <f t="shared" ref="K187:L187" si="258">SUM(K188,K191)</f>
        <v>0</v>
      </c>
      <c r="L187" s="103">
        <f t="shared" si="258"/>
        <v>0</v>
      </c>
      <c r="M187" s="101">
        <f>SUM(M188,M191)</f>
        <v>0</v>
      </c>
      <c r="N187" s="102">
        <f t="shared" ref="N187:O187" si="259">SUM(N188,N191)</f>
        <v>0</v>
      </c>
      <c r="O187" s="103">
        <f t="shared" si="259"/>
        <v>0</v>
      </c>
      <c r="P187" s="314"/>
    </row>
    <row r="188" spans="1:16" ht="24" hidden="1" x14ac:dyDescent="0.25">
      <c r="A188" s="133">
        <v>4200</v>
      </c>
      <c r="B188" s="104" t="s">
        <v>168</v>
      </c>
      <c r="C188" s="47">
        <f t="shared" si="190"/>
        <v>0</v>
      </c>
      <c r="D188" s="212">
        <f>SUM(D189,D190)</f>
        <v>0</v>
      </c>
      <c r="E188" s="505">
        <f t="shared" ref="E188:F188" si="260">SUM(E189,E190)</f>
        <v>0</v>
      </c>
      <c r="F188" s="472">
        <f t="shared" si="260"/>
        <v>0</v>
      </c>
      <c r="G188" s="212">
        <f>SUM(G189,G190)</f>
        <v>0</v>
      </c>
      <c r="H188" s="105">
        <f t="shared" ref="H188:I188" si="261">SUM(H189,H190)</f>
        <v>0</v>
      </c>
      <c r="I188" s="116">
        <f t="shared" si="261"/>
        <v>0</v>
      </c>
      <c r="J188" s="105">
        <f>SUM(J189,J190)</f>
        <v>0</v>
      </c>
      <c r="K188" s="50">
        <f t="shared" ref="K188:L188" si="262">SUM(K189,K190)</f>
        <v>0</v>
      </c>
      <c r="L188" s="116">
        <f t="shared" si="262"/>
        <v>0</v>
      </c>
      <c r="M188" s="47">
        <f>SUM(M189,M190)</f>
        <v>0</v>
      </c>
      <c r="N188" s="50">
        <f t="shared" ref="N188:O188" si="263">SUM(N189,N190)</f>
        <v>0</v>
      </c>
      <c r="O188" s="116">
        <f t="shared" si="263"/>
        <v>0</v>
      </c>
      <c r="P188" s="122"/>
    </row>
    <row r="189" spans="1:16" ht="36" hidden="1" x14ac:dyDescent="0.25">
      <c r="A189" s="117">
        <v>4240</v>
      </c>
      <c r="B189" s="52" t="s">
        <v>169</v>
      </c>
      <c r="C189" s="53">
        <f t="shared" si="190"/>
        <v>0</v>
      </c>
      <c r="D189" s="213"/>
      <c r="E189" s="508"/>
      <c r="F189" s="509">
        <f t="shared" ref="F189:F190" si="264">D189+E189</f>
        <v>0</v>
      </c>
      <c r="G189" s="213"/>
      <c r="H189" s="245"/>
      <c r="I189" s="119">
        <f t="shared" ref="I189:I190" si="265">G189+H189</f>
        <v>0</v>
      </c>
      <c r="J189" s="245"/>
      <c r="K189" s="55"/>
      <c r="L189" s="119">
        <f t="shared" ref="L189:L190" si="266">J189+K189</f>
        <v>0</v>
      </c>
      <c r="M189" s="291"/>
      <c r="N189" s="55"/>
      <c r="O189" s="119">
        <f t="shared" ref="O189:O190" si="267">M189+N189</f>
        <v>0</v>
      </c>
      <c r="P189" s="109"/>
    </row>
    <row r="190" spans="1:16" ht="24" hidden="1" x14ac:dyDescent="0.25">
      <c r="A190" s="111">
        <v>4250</v>
      </c>
      <c r="B190" s="57" t="s">
        <v>170</v>
      </c>
      <c r="C190" s="58">
        <f t="shared" si="190"/>
        <v>0</v>
      </c>
      <c r="D190" s="214"/>
      <c r="E190" s="510"/>
      <c r="F190" s="468">
        <f t="shared" si="264"/>
        <v>0</v>
      </c>
      <c r="G190" s="214"/>
      <c r="H190" s="246"/>
      <c r="I190" s="113">
        <f t="shared" si="265"/>
        <v>0</v>
      </c>
      <c r="J190" s="246"/>
      <c r="K190" s="60"/>
      <c r="L190" s="113">
        <f t="shared" si="266"/>
        <v>0</v>
      </c>
      <c r="M190" s="292"/>
      <c r="N190" s="60"/>
      <c r="O190" s="113">
        <f t="shared" si="267"/>
        <v>0</v>
      </c>
      <c r="P190" s="110"/>
    </row>
    <row r="191" spans="1:16" hidden="1" x14ac:dyDescent="0.25">
      <c r="A191" s="46">
        <v>4300</v>
      </c>
      <c r="B191" s="104" t="s">
        <v>171</v>
      </c>
      <c r="C191" s="47">
        <f t="shared" si="190"/>
        <v>0</v>
      </c>
      <c r="D191" s="212">
        <f>SUM(D192)</f>
        <v>0</v>
      </c>
      <c r="E191" s="505">
        <f t="shared" ref="E191:F191" si="268">SUM(E192)</f>
        <v>0</v>
      </c>
      <c r="F191" s="472">
        <f t="shared" si="268"/>
        <v>0</v>
      </c>
      <c r="G191" s="212">
        <f>SUM(G192)</f>
        <v>0</v>
      </c>
      <c r="H191" s="105">
        <f t="shared" ref="H191:I191" si="269">SUM(H192)</f>
        <v>0</v>
      </c>
      <c r="I191" s="116">
        <f t="shared" si="269"/>
        <v>0</v>
      </c>
      <c r="J191" s="105">
        <f>SUM(J192)</f>
        <v>0</v>
      </c>
      <c r="K191" s="50">
        <f t="shared" ref="K191:L191" si="270">SUM(K192)</f>
        <v>0</v>
      </c>
      <c r="L191" s="116">
        <f t="shared" si="270"/>
        <v>0</v>
      </c>
      <c r="M191" s="47">
        <f>SUM(M192)</f>
        <v>0</v>
      </c>
      <c r="N191" s="50">
        <f t="shared" ref="N191:O191" si="271">SUM(N192)</f>
        <v>0</v>
      </c>
      <c r="O191" s="116">
        <f t="shared" si="271"/>
        <v>0</v>
      </c>
      <c r="P191" s="122"/>
    </row>
    <row r="192" spans="1:16" ht="24" hidden="1" x14ac:dyDescent="0.25">
      <c r="A192" s="117">
        <v>4310</v>
      </c>
      <c r="B192" s="52" t="s">
        <v>172</v>
      </c>
      <c r="C192" s="53">
        <f t="shared" si="190"/>
        <v>0</v>
      </c>
      <c r="D192" s="217">
        <f>SUM(D193:D193)</f>
        <v>0</v>
      </c>
      <c r="E192" s="514">
        <f t="shared" ref="E192:F192" si="272">SUM(E193:E193)</f>
        <v>0</v>
      </c>
      <c r="F192" s="509">
        <f t="shared" si="272"/>
        <v>0</v>
      </c>
      <c r="G192" s="217">
        <f>SUM(G193:G193)</f>
        <v>0</v>
      </c>
      <c r="H192" s="248">
        <f t="shared" ref="H192:I192" si="273">SUM(H193:H193)</f>
        <v>0</v>
      </c>
      <c r="I192" s="119">
        <f t="shared" si="273"/>
        <v>0</v>
      </c>
      <c r="J192" s="248">
        <f>SUM(J193:J193)</f>
        <v>0</v>
      </c>
      <c r="K192" s="118">
        <f t="shared" ref="K192:L192" si="274">SUM(K193:K193)</f>
        <v>0</v>
      </c>
      <c r="L192" s="119">
        <f t="shared" si="274"/>
        <v>0</v>
      </c>
      <c r="M192" s="53">
        <f>SUM(M193:M193)</f>
        <v>0</v>
      </c>
      <c r="N192" s="118">
        <f t="shared" ref="N192:O192" si="275">SUM(N193:N193)</f>
        <v>0</v>
      </c>
      <c r="O192" s="119">
        <f t="shared" si="275"/>
        <v>0</v>
      </c>
      <c r="P192" s="109"/>
    </row>
    <row r="193" spans="1:16" ht="36" hidden="1" x14ac:dyDescent="0.25">
      <c r="A193" s="38">
        <v>4311</v>
      </c>
      <c r="B193" s="57" t="s">
        <v>173</v>
      </c>
      <c r="C193" s="58">
        <f t="shared" si="190"/>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90"/>
        <v>2134</v>
      </c>
      <c r="D194" s="210">
        <f>SUM(D195,D230,D269)</f>
        <v>1100</v>
      </c>
      <c r="E194" s="501">
        <f t="shared" ref="E194:F194" si="276">SUM(E195,E230,E269)</f>
        <v>0</v>
      </c>
      <c r="F194" s="502">
        <f t="shared" si="276"/>
        <v>1100</v>
      </c>
      <c r="G194" s="210">
        <f>SUM(G195,G230,G269)</f>
        <v>684</v>
      </c>
      <c r="H194" s="243">
        <f t="shared" ref="H194:I194" si="277">SUM(H195,H230,H269)</f>
        <v>0</v>
      </c>
      <c r="I194" s="99">
        <f t="shared" si="277"/>
        <v>684</v>
      </c>
      <c r="J194" s="243">
        <f>SUM(J195,J230,J269)</f>
        <v>350</v>
      </c>
      <c r="K194" s="98">
        <f t="shared" ref="K194:L194" si="278">SUM(K195,K230,K269)</f>
        <v>0</v>
      </c>
      <c r="L194" s="99">
        <f t="shared" si="278"/>
        <v>350</v>
      </c>
      <c r="M194" s="296">
        <f>SUM(M195,M230,M269)</f>
        <v>0</v>
      </c>
      <c r="N194" s="273">
        <f t="shared" ref="N194:O194" si="279">SUM(N195,N230,N269)</f>
        <v>0</v>
      </c>
      <c r="O194" s="278">
        <f t="shared" si="279"/>
        <v>0</v>
      </c>
      <c r="P194" s="317"/>
    </row>
    <row r="195" spans="1:16" x14ac:dyDescent="0.25">
      <c r="A195" s="100">
        <v>5000</v>
      </c>
      <c r="B195" s="100" t="s">
        <v>175</v>
      </c>
      <c r="C195" s="101">
        <f t="shared" si="190"/>
        <v>2134</v>
      </c>
      <c r="D195" s="211">
        <f>D196+D204</f>
        <v>1100</v>
      </c>
      <c r="E195" s="503">
        <f t="shared" ref="E195:F195" si="280">E196+E204</f>
        <v>0</v>
      </c>
      <c r="F195" s="504">
        <f t="shared" si="280"/>
        <v>1100</v>
      </c>
      <c r="G195" s="211">
        <f>G196+G204</f>
        <v>684</v>
      </c>
      <c r="H195" s="244">
        <f t="shared" ref="H195:I195" si="281">H196+H204</f>
        <v>0</v>
      </c>
      <c r="I195" s="103">
        <f t="shared" si="281"/>
        <v>684</v>
      </c>
      <c r="J195" s="244">
        <f>J196+J204</f>
        <v>350</v>
      </c>
      <c r="K195" s="102">
        <f t="shared" ref="K195:L195" si="282">K196+K204</f>
        <v>0</v>
      </c>
      <c r="L195" s="103">
        <f t="shared" si="282"/>
        <v>350</v>
      </c>
      <c r="M195" s="101">
        <f>M196+M204</f>
        <v>0</v>
      </c>
      <c r="N195" s="102">
        <f t="shared" ref="N195:O195" si="283">N196+N204</f>
        <v>0</v>
      </c>
      <c r="O195" s="103">
        <f t="shared" si="283"/>
        <v>0</v>
      </c>
      <c r="P195" s="314"/>
    </row>
    <row r="196" spans="1:16" hidden="1" x14ac:dyDescent="0.25">
      <c r="A196" s="46">
        <v>5100</v>
      </c>
      <c r="B196" s="104" t="s">
        <v>176</v>
      </c>
      <c r="C196" s="47">
        <f t="shared" si="190"/>
        <v>0</v>
      </c>
      <c r="D196" s="212">
        <f>D197+D198+D201+D202+D203</f>
        <v>0</v>
      </c>
      <c r="E196" s="505">
        <f t="shared" ref="E196:F196" si="284">E197+E198+E201+E202+E203</f>
        <v>0</v>
      </c>
      <c r="F196" s="472">
        <f t="shared" si="284"/>
        <v>0</v>
      </c>
      <c r="G196" s="212">
        <f>G197+G198+G201+G202+G203</f>
        <v>0</v>
      </c>
      <c r="H196" s="105">
        <f t="shared" ref="H196:I196" si="285">H197+H198+H201+H202+H203</f>
        <v>0</v>
      </c>
      <c r="I196" s="116">
        <f t="shared" si="285"/>
        <v>0</v>
      </c>
      <c r="J196" s="105">
        <f>J197+J198+J201+J202+J203</f>
        <v>0</v>
      </c>
      <c r="K196" s="50">
        <f t="shared" ref="K196:L196" si="286">K197+K198+K201+K202+K203</f>
        <v>0</v>
      </c>
      <c r="L196" s="116">
        <f t="shared" si="286"/>
        <v>0</v>
      </c>
      <c r="M196" s="47">
        <f>M197+M198+M201+M202+M203</f>
        <v>0</v>
      </c>
      <c r="N196" s="50">
        <f t="shared" ref="N196:O196" si="287">N197+N198+N201+N202+N203</f>
        <v>0</v>
      </c>
      <c r="O196" s="116">
        <f t="shared" si="287"/>
        <v>0</v>
      </c>
      <c r="P196" s="122"/>
    </row>
    <row r="197" spans="1:16" hidden="1" x14ac:dyDescent="0.25">
      <c r="A197" s="117">
        <v>5110</v>
      </c>
      <c r="B197" s="52" t="s">
        <v>177</v>
      </c>
      <c r="C197" s="53">
        <f t="shared" si="190"/>
        <v>0</v>
      </c>
      <c r="D197" s="213"/>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190"/>
        <v>0</v>
      </c>
      <c r="D198" s="215">
        <f>D199+D200</f>
        <v>0</v>
      </c>
      <c r="E198" s="511">
        <f t="shared" ref="E198:F198" si="288">E199+E200</f>
        <v>0</v>
      </c>
      <c r="F198" s="468">
        <f t="shared" si="288"/>
        <v>0</v>
      </c>
      <c r="G198" s="215">
        <f>G199+G200</f>
        <v>0</v>
      </c>
      <c r="H198" s="120">
        <f t="shared" ref="H198:I198" si="289">H199+H200</f>
        <v>0</v>
      </c>
      <c r="I198" s="113">
        <f t="shared" si="289"/>
        <v>0</v>
      </c>
      <c r="J198" s="120">
        <f>J199+J200</f>
        <v>0</v>
      </c>
      <c r="K198" s="112">
        <f t="shared" ref="K198:L198" si="290">K199+K200</f>
        <v>0</v>
      </c>
      <c r="L198" s="113">
        <f t="shared" si="290"/>
        <v>0</v>
      </c>
      <c r="M198" s="58">
        <f>M199+M200</f>
        <v>0</v>
      </c>
      <c r="N198" s="112">
        <f t="shared" ref="N198:O198" si="291">N199+N200</f>
        <v>0</v>
      </c>
      <c r="O198" s="113">
        <f t="shared" si="291"/>
        <v>0</v>
      </c>
      <c r="P198" s="110"/>
    </row>
    <row r="199" spans="1:16" hidden="1" x14ac:dyDescent="0.25">
      <c r="A199" s="38">
        <v>5121</v>
      </c>
      <c r="B199" s="57" t="s">
        <v>179</v>
      </c>
      <c r="C199" s="58">
        <f t="shared" si="190"/>
        <v>0</v>
      </c>
      <c r="D199" s="214"/>
      <c r="E199" s="510"/>
      <c r="F199" s="468">
        <f t="shared" ref="F199:F203" si="292">D199+E199</f>
        <v>0</v>
      </c>
      <c r="G199" s="214"/>
      <c r="H199" s="246"/>
      <c r="I199" s="113">
        <f t="shared" ref="I199:I203" si="293">G199+H199</f>
        <v>0</v>
      </c>
      <c r="J199" s="246"/>
      <c r="K199" s="60"/>
      <c r="L199" s="113">
        <f t="shared" ref="L199:L203" si="294">J199+K199</f>
        <v>0</v>
      </c>
      <c r="M199" s="292"/>
      <c r="N199" s="60"/>
      <c r="O199" s="113">
        <f t="shared" ref="O199:O203" si="295">M199+N199</f>
        <v>0</v>
      </c>
      <c r="P199" s="110"/>
    </row>
    <row r="200" spans="1:16" ht="24" hidden="1" x14ac:dyDescent="0.25">
      <c r="A200" s="38">
        <v>5129</v>
      </c>
      <c r="B200" s="57" t="s">
        <v>180</v>
      </c>
      <c r="C200" s="58">
        <f t="shared" si="190"/>
        <v>0</v>
      </c>
      <c r="D200" s="214"/>
      <c r="E200" s="510"/>
      <c r="F200" s="468">
        <f t="shared" si="292"/>
        <v>0</v>
      </c>
      <c r="G200" s="214"/>
      <c r="H200" s="246"/>
      <c r="I200" s="113">
        <f t="shared" si="293"/>
        <v>0</v>
      </c>
      <c r="J200" s="246"/>
      <c r="K200" s="60"/>
      <c r="L200" s="113">
        <f t="shared" si="294"/>
        <v>0</v>
      </c>
      <c r="M200" s="292"/>
      <c r="N200" s="60"/>
      <c r="O200" s="113">
        <f t="shared" si="295"/>
        <v>0</v>
      </c>
      <c r="P200" s="110"/>
    </row>
    <row r="201" spans="1:16" hidden="1" x14ac:dyDescent="0.25">
      <c r="A201" s="111">
        <v>5130</v>
      </c>
      <c r="B201" s="57" t="s">
        <v>181</v>
      </c>
      <c r="C201" s="58">
        <f t="shared" si="190"/>
        <v>0</v>
      </c>
      <c r="D201" s="214"/>
      <c r="E201" s="510"/>
      <c r="F201" s="468">
        <f t="shared" si="292"/>
        <v>0</v>
      </c>
      <c r="G201" s="214"/>
      <c r="H201" s="246"/>
      <c r="I201" s="113">
        <f t="shared" si="293"/>
        <v>0</v>
      </c>
      <c r="J201" s="246"/>
      <c r="K201" s="60"/>
      <c r="L201" s="113">
        <f t="shared" si="294"/>
        <v>0</v>
      </c>
      <c r="M201" s="292"/>
      <c r="N201" s="60"/>
      <c r="O201" s="113">
        <f t="shared" si="295"/>
        <v>0</v>
      </c>
      <c r="P201" s="110"/>
    </row>
    <row r="202" spans="1:16" hidden="1" x14ac:dyDescent="0.25">
      <c r="A202" s="111">
        <v>5140</v>
      </c>
      <c r="B202" s="57" t="s">
        <v>182</v>
      </c>
      <c r="C202" s="58">
        <f t="shared" si="190"/>
        <v>0</v>
      </c>
      <c r="D202" s="214"/>
      <c r="E202" s="510"/>
      <c r="F202" s="468">
        <f t="shared" si="292"/>
        <v>0</v>
      </c>
      <c r="G202" s="214"/>
      <c r="H202" s="246"/>
      <c r="I202" s="113">
        <f t="shared" si="293"/>
        <v>0</v>
      </c>
      <c r="J202" s="246"/>
      <c r="K202" s="60"/>
      <c r="L202" s="113">
        <f t="shared" si="294"/>
        <v>0</v>
      </c>
      <c r="M202" s="292"/>
      <c r="N202" s="60"/>
      <c r="O202" s="113">
        <f t="shared" si="295"/>
        <v>0</v>
      </c>
      <c r="P202" s="110"/>
    </row>
    <row r="203" spans="1:16" ht="24" hidden="1" x14ac:dyDescent="0.25">
      <c r="A203" s="111">
        <v>5170</v>
      </c>
      <c r="B203" s="57" t="s">
        <v>183</v>
      </c>
      <c r="C203" s="58">
        <f t="shared" si="190"/>
        <v>0</v>
      </c>
      <c r="D203" s="214"/>
      <c r="E203" s="510"/>
      <c r="F203" s="468">
        <f t="shared" si="292"/>
        <v>0</v>
      </c>
      <c r="G203" s="214"/>
      <c r="H203" s="246"/>
      <c r="I203" s="113">
        <f t="shared" si="293"/>
        <v>0</v>
      </c>
      <c r="J203" s="246"/>
      <c r="K203" s="60"/>
      <c r="L203" s="113">
        <f t="shared" si="294"/>
        <v>0</v>
      </c>
      <c r="M203" s="292"/>
      <c r="N203" s="60"/>
      <c r="O203" s="113">
        <f t="shared" si="295"/>
        <v>0</v>
      </c>
      <c r="P203" s="110"/>
    </row>
    <row r="204" spans="1:16" x14ac:dyDescent="0.25">
      <c r="A204" s="46">
        <v>5200</v>
      </c>
      <c r="B204" s="104" t="s">
        <v>184</v>
      </c>
      <c r="C204" s="47">
        <f t="shared" si="190"/>
        <v>2134</v>
      </c>
      <c r="D204" s="212">
        <f>D205+D215+D216+D225+D226+D227+D229</f>
        <v>1100</v>
      </c>
      <c r="E204" s="505">
        <f t="shared" ref="E204:F204" si="296">E205+E215+E216+E225+E226+E227+E229</f>
        <v>0</v>
      </c>
      <c r="F204" s="472">
        <f t="shared" si="296"/>
        <v>1100</v>
      </c>
      <c r="G204" s="212">
        <f>G205+G215+G216+G225+G226+G227+G229</f>
        <v>684</v>
      </c>
      <c r="H204" s="105">
        <f t="shared" ref="H204:I204" si="297">H205+H215+H216+H225+H226+H227+H229</f>
        <v>0</v>
      </c>
      <c r="I204" s="116">
        <f t="shared" si="297"/>
        <v>684</v>
      </c>
      <c r="J204" s="105">
        <f>J205+J215+J216+J225+J226+J227+J229</f>
        <v>350</v>
      </c>
      <c r="K204" s="50">
        <f t="shared" ref="K204:L204" si="298">K205+K215+K216+K225+K226+K227+K229</f>
        <v>0</v>
      </c>
      <c r="L204" s="116">
        <f t="shared" si="298"/>
        <v>350</v>
      </c>
      <c r="M204" s="47">
        <f>M205+M215+M216+M225+M226+M227+M229</f>
        <v>0</v>
      </c>
      <c r="N204" s="50">
        <f t="shared" ref="N204:O204" si="299">N205+N215+N216+N225+N226+N227+N229</f>
        <v>0</v>
      </c>
      <c r="O204" s="116">
        <f t="shared" si="299"/>
        <v>0</v>
      </c>
      <c r="P204" s="122"/>
    </row>
    <row r="205" spans="1:16" hidden="1" x14ac:dyDescent="0.25">
      <c r="A205" s="106">
        <v>5210</v>
      </c>
      <c r="B205" s="77" t="s">
        <v>185</v>
      </c>
      <c r="C205" s="83">
        <f t="shared" si="190"/>
        <v>0</v>
      </c>
      <c r="D205" s="131">
        <f>SUM(D206:D214)</f>
        <v>0</v>
      </c>
      <c r="E205" s="506">
        <f t="shared" ref="E205:F205" si="300">SUM(E206:E214)</f>
        <v>0</v>
      </c>
      <c r="F205" s="507">
        <f t="shared" si="300"/>
        <v>0</v>
      </c>
      <c r="G205" s="131">
        <f>SUM(G206:G214)</f>
        <v>0</v>
      </c>
      <c r="H205" s="190">
        <f t="shared" ref="H205:I205" si="301">SUM(H206:H214)</f>
        <v>0</v>
      </c>
      <c r="I205" s="108">
        <f t="shared" si="301"/>
        <v>0</v>
      </c>
      <c r="J205" s="190">
        <f>SUM(J206:J214)</f>
        <v>0</v>
      </c>
      <c r="K205" s="107">
        <f t="shared" ref="K205:L205" si="302">SUM(K206:K214)</f>
        <v>0</v>
      </c>
      <c r="L205" s="108">
        <f t="shared" si="302"/>
        <v>0</v>
      </c>
      <c r="M205" s="83">
        <f>SUM(M206:M214)</f>
        <v>0</v>
      </c>
      <c r="N205" s="107">
        <f t="shared" ref="N205:O205" si="303">SUM(N206:N214)</f>
        <v>0</v>
      </c>
      <c r="O205" s="108">
        <f t="shared" si="303"/>
        <v>0</v>
      </c>
      <c r="P205" s="115"/>
    </row>
    <row r="206" spans="1:16" hidden="1" x14ac:dyDescent="0.25">
      <c r="A206" s="33">
        <v>5211</v>
      </c>
      <c r="B206" s="52" t="s">
        <v>186</v>
      </c>
      <c r="C206" s="53">
        <f t="shared" si="190"/>
        <v>0</v>
      </c>
      <c r="D206" s="213"/>
      <c r="E206" s="508"/>
      <c r="F206" s="509">
        <f t="shared" ref="F206:F215" si="304">D206+E206</f>
        <v>0</v>
      </c>
      <c r="G206" s="213"/>
      <c r="H206" s="245"/>
      <c r="I206" s="119">
        <f t="shared" ref="I206:I215" si="305">G206+H206</f>
        <v>0</v>
      </c>
      <c r="J206" s="245"/>
      <c r="K206" s="55"/>
      <c r="L206" s="119">
        <f t="shared" ref="L206:L215" si="306">J206+K206</f>
        <v>0</v>
      </c>
      <c r="M206" s="291"/>
      <c r="N206" s="55"/>
      <c r="O206" s="119">
        <f t="shared" ref="O206:O215" si="307">M206+N206</f>
        <v>0</v>
      </c>
      <c r="P206" s="109"/>
    </row>
    <row r="207" spans="1:16" hidden="1" x14ac:dyDescent="0.25">
      <c r="A207" s="38">
        <v>5212</v>
      </c>
      <c r="B207" s="57" t="s">
        <v>187</v>
      </c>
      <c r="C207" s="58">
        <f t="shared" si="190"/>
        <v>0</v>
      </c>
      <c r="D207" s="214"/>
      <c r="E207" s="510"/>
      <c r="F207" s="468">
        <f t="shared" si="304"/>
        <v>0</v>
      </c>
      <c r="G207" s="214"/>
      <c r="H207" s="246"/>
      <c r="I207" s="113">
        <f t="shared" si="305"/>
        <v>0</v>
      </c>
      <c r="J207" s="246"/>
      <c r="K207" s="60"/>
      <c r="L207" s="113">
        <f t="shared" si="306"/>
        <v>0</v>
      </c>
      <c r="M207" s="292"/>
      <c r="N207" s="60"/>
      <c r="O207" s="113">
        <f t="shared" si="307"/>
        <v>0</v>
      </c>
      <c r="P207" s="110"/>
    </row>
    <row r="208" spans="1:16" hidden="1" x14ac:dyDescent="0.25">
      <c r="A208" s="38">
        <v>5213</v>
      </c>
      <c r="B208" s="57" t="s">
        <v>188</v>
      </c>
      <c r="C208" s="58">
        <f t="shared" si="190"/>
        <v>0</v>
      </c>
      <c r="D208" s="214"/>
      <c r="E208" s="510"/>
      <c r="F208" s="468">
        <f t="shared" si="304"/>
        <v>0</v>
      </c>
      <c r="G208" s="214"/>
      <c r="H208" s="246"/>
      <c r="I208" s="113">
        <f t="shared" si="305"/>
        <v>0</v>
      </c>
      <c r="J208" s="246"/>
      <c r="K208" s="60"/>
      <c r="L208" s="113">
        <f t="shared" si="306"/>
        <v>0</v>
      </c>
      <c r="M208" s="292"/>
      <c r="N208" s="60"/>
      <c r="O208" s="113">
        <f t="shared" si="307"/>
        <v>0</v>
      </c>
      <c r="P208" s="110"/>
    </row>
    <row r="209" spans="1:16" hidden="1" x14ac:dyDescent="0.25">
      <c r="A209" s="38">
        <v>5214</v>
      </c>
      <c r="B209" s="57" t="s">
        <v>189</v>
      </c>
      <c r="C209" s="58">
        <f t="shared" si="190"/>
        <v>0</v>
      </c>
      <c r="D209" s="214"/>
      <c r="E209" s="510"/>
      <c r="F209" s="468">
        <f t="shared" si="304"/>
        <v>0</v>
      </c>
      <c r="G209" s="214"/>
      <c r="H209" s="246"/>
      <c r="I209" s="113">
        <f t="shared" si="305"/>
        <v>0</v>
      </c>
      <c r="J209" s="246"/>
      <c r="K209" s="60"/>
      <c r="L209" s="113">
        <f t="shared" si="306"/>
        <v>0</v>
      </c>
      <c r="M209" s="292"/>
      <c r="N209" s="60"/>
      <c r="O209" s="113">
        <f t="shared" si="307"/>
        <v>0</v>
      </c>
      <c r="P209" s="110"/>
    </row>
    <row r="210" spans="1:16" hidden="1" x14ac:dyDescent="0.25">
      <c r="A210" s="38">
        <v>5215</v>
      </c>
      <c r="B210" s="57" t="s">
        <v>190</v>
      </c>
      <c r="C210" s="58">
        <f t="shared" si="190"/>
        <v>0</v>
      </c>
      <c r="D210" s="214"/>
      <c r="E210" s="510"/>
      <c r="F210" s="468">
        <f t="shared" si="304"/>
        <v>0</v>
      </c>
      <c r="G210" s="214"/>
      <c r="H210" s="246"/>
      <c r="I210" s="113">
        <f t="shared" si="305"/>
        <v>0</v>
      </c>
      <c r="J210" s="246"/>
      <c r="K210" s="60"/>
      <c r="L210" s="113">
        <f t="shared" si="306"/>
        <v>0</v>
      </c>
      <c r="M210" s="292"/>
      <c r="N210" s="60"/>
      <c r="O210" s="113">
        <f t="shared" si="307"/>
        <v>0</v>
      </c>
      <c r="P210" s="110"/>
    </row>
    <row r="211" spans="1:16" ht="14.25" hidden="1" customHeight="1" x14ac:dyDescent="0.25">
      <c r="A211" s="38">
        <v>5216</v>
      </c>
      <c r="B211" s="57" t="s">
        <v>191</v>
      </c>
      <c r="C211" s="58">
        <f t="shared" si="190"/>
        <v>0</v>
      </c>
      <c r="D211" s="214"/>
      <c r="E211" s="510"/>
      <c r="F211" s="468">
        <f t="shared" si="304"/>
        <v>0</v>
      </c>
      <c r="G211" s="214"/>
      <c r="H211" s="246"/>
      <c r="I211" s="113">
        <f t="shared" si="305"/>
        <v>0</v>
      </c>
      <c r="J211" s="246"/>
      <c r="K211" s="60"/>
      <c r="L211" s="113">
        <f t="shared" si="306"/>
        <v>0</v>
      </c>
      <c r="M211" s="292"/>
      <c r="N211" s="60"/>
      <c r="O211" s="113">
        <f t="shared" si="307"/>
        <v>0</v>
      </c>
      <c r="P211" s="110"/>
    </row>
    <row r="212" spans="1:16" hidden="1" x14ac:dyDescent="0.25">
      <c r="A212" s="38">
        <v>5217</v>
      </c>
      <c r="B212" s="57" t="s">
        <v>192</v>
      </c>
      <c r="C212" s="58">
        <f t="shared" si="190"/>
        <v>0</v>
      </c>
      <c r="D212" s="214"/>
      <c r="E212" s="510"/>
      <c r="F212" s="468">
        <f t="shared" si="304"/>
        <v>0</v>
      </c>
      <c r="G212" s="214"/>
      <c r="H212" s="246"/>
      <c r="I212" s="113">
        <f t="shared" si="305"/>
        <v>0</v>
      </c>
      <c r="J212" s="246"/>
      <c r="K212" s="60"/>
      <c r="L212" s="113">
        <f t="shared" si="306"/>
        <v>0</v>
      </c>
      <c r="M212" s="292"/>
      <c r="N212" s="60"/>
      <c r="O212" s="113">
        <f t="shared" si="307"/>
        <v>0</v>
      </c>
      <c r="P212" s="110"/>
    </row>
    <row r="213" spans="1:16" hidden="1" x14ac:dyDescent="0.25">
      <c r="A213" s="38">
        <v>5218</v>
      </c>
      <c r="B213" s="57" t="s">
        <v>193</v>
      </c>
      <c r="C213" s="58">
        <f t="shared" ref="C213:C276" si="308">F213+I213+L213+O213</f>
        <v>0</v>
      </c>
      <c r="D213" s="214"/>
      <c r="E213" s="510"/>
      <c r="F213" s="468">
        <f t="shared" si="304"/>
        <v>0</v>
      </c>
      <c r="G213" s="214"/>
      <c r="H213" s="246"/>
      <c r="I213" s="113">
        <f t="shared" si="305"/>
        <v>0</v>
      </c>
      <c r="J213" s="246"/>
      <c r="K213" s="60"/>
      <c r="L213" s="113">
        <f t="shared" si="306"/>
        <v>0</v>
      </c>
      <c r="M213" s="292"/>
      <c r="N213" s="60"/>
      <c r="O213" s="113">
        <f t="shared" si="307"/>
        <v>0</v>
      </c>
      <c r="P213" s="110"/>
    </row>
    <row r="214" spans="1:16" hidden="1" x14ac:dyDescent="0.25">
      <c r="A214" s="38">
        <v>5219</v>
      </c>
      <c r="B214" s="57" t="s">
        <v>194</v>
      </c>
      <c r="C214" s="58">
        <f t="shared" si="308"/>
        <v>0</v>
      </c>
      <c r="D214" s="214"/>
      <c r="E214" s="510"/>
      <c r="F214" s="468">
        <f t="shared" si="304"/>
        <v>0</v>
      </c>
      <c r="G214" s="214"/>
      <c r="H214" s="246"/>
      <c r="I214" s="113">
        <f t="shared" si="305"/>
        <v>0</v>
      </c>
      <c r="J214" s="246"/>
      <c r="K214" s="60"/>
      <c r="L214" s="113">
        <f t="shared" si="306"/>
        <v>0</v>
      </c>
      <c r="M214" s="292"/>
      <c r="N214" s="60"/>
      <c r="O214" s="113">
        <f t="shared" si="307"/>
        <v>0</v>
      </c>
      <c r="P214" s="110"/>
    </row>
    <row r="215" spans="1:16" ht="13.5" hidden="1" customHeight="1" x14ac:dyDescent="0.25">
      <c r="A215" s="111">
        <v>5220</v>
      </c>
      <c r="B215" s="57" t="s">
        <v>195</v>
      </c>
      <c r="C215" s="58">
        <f t="shared" si="308"/>
        <v>0</v>
      </c>
      <c r="D215" s="214"/>
      <c r="E215" s="510"/>
      <c r="F215" s="468">
        <f t="shared" si="304"/>
        <v>0</v>
      </c>
      <c r="G215" s="214"/>
      <c r="H215" s="246"/>
      <c r="I215" s="113">
        <f t="shared" si="305"/>
        <v>0</v>
      </c>
      <c r="J215" s="246"/>
      <c r="K215" s="60"/>
      <c r="L215" s="113">
        <f t="shared" si="306"/>
        <v>0</v>
      </c>
      <c r="M215" s="292"/>
      <c r="N215" s="60"/>
      <c r="O215" s="113">
        <f t="shared" si="307"/>
        <v>0</v>
      </c>
      <c r="P215" s="110"/>
    </row>
    <row r="216" spans="1:16" x14ac:dyDescent="0.25">
      <c r="A216" s="111">
        <v>5230</v>
      </c>
      <c r="B216" s="57" t="s">
        <v>196</v>
      </c>
      <c r="C216" s="58">
        <f t="shared" si="308"/>
        <v>2134</v>
      </c>
      <c r="D216" s="215">
        <f>SUM(D217:D224)</f>
        <v>1100</v>
      </c>
      <c r="E216" s="511">
        <f t="shared" ref="E216:F216" si="309">SUM(E217:E224)</f>
        <v>0</v>
      </c>
      <c r="F216" s="468">
        <f t="shared" si="309"/>
        <v>1100</v>
      </c>
      <c r="G216" s="215">
        <f>SUM(G217:G224)</f>
        <v>684</v>
      </c>
      <c r="H216" s="120">
        <f t="shared" ref="H216:I216" si="310">SUM(H217:H224)</f>
        <v>0</v>
      </c>
      <c r="I216" s="113">
        <f t="shared" si="310"/>
        <v>684</v>
      </c>
      <c r="J216" s="120">
        <f>SUM(J217:J224)</f>
        <v>350</v>
      </c>
      <c r="K216" s="112">
        <f t="shared" ref="K216:L216" si="311">SUM(K217:K224)</f>
        <v>0</v>
      </c>
      <c r="L216" s="113">
        <f t="shared" si="311"/>
        <v>350</v>
      </c>
      <c r="M216" s="58">
        <f>SUM(M217:M224)</f>
        <v>0</v>
      </c>
      <c r="N216" s="112">
        <f t="shared" ref="N216:O216" si="312">SUM(N217:N224)</f>
        <v>0</v>
      </c>
      <c r="O216" s="113">
        <f t="shared" si="312"/>
        <v>0</v>
      </c>
      <c r="P216" s="110"/>
    </row>
    <row r="217" spans="1:16" hidden="1" x14ac:dyDescent="0.25">
      <c r="A217" s="38">
        <v>5231</v>
      </c>
      <c r="B217" s="57" t="s">
        <v>197</v>
      </c>
      <c r="C217" s="58">
        <f t="shared" si="308"/>
        <v>0</v>
      </c>
      <c r="D217" s="214"/>
      <c r="E217" s="510"/>
      <c r="F217" s="468">
        <f t="shared" ref="F217:F226" si="313">D217+E217</f>
        <v>0</v>
      </c>
      <c r="G217" s="214"/>
      <c r="H217" s="246"/>
      <c r="I217" s="113">
        <f t="shared" ref="I217:I226" si="314">G217+H217</f>
        <v>0</v>
      </c>
      <c r="J217" s="246"/>
      <c r="K217" s="60"/>
      <c r="L217" s="113">
        <f t="shared" ref="L217:L226" si="315">J217+K217</f>
        <v>0</v>
      </c>
      <c r="M217" s="292"/>
      <c r="N217" s="60"/>
      <c r="O217" s="113">
        <f t="shared" ref="O217:O226" si="316">M217+N217</f>
        <v>0</v>
      </c>
      <c r="P217" s="110"/>
    </row>
    <row r="218" spans="1:16" x14ac:dyDescent="0.25">
      <c r="A218" s="38">
        <v>5232</v>
      </c>
      <c r="B218" s="57" t="s">
        <v>198</v>
      </c>
      <c r="C218" s="58">
        <f t="shared" si="308"/>
        <v>950</v>
      </c>
      <c r="D218" s="214"/>
      <c r="E218" s="510">
        <v>600</v>
      </c>
      <c r="F218" s="468">
        <f t="shared" si="313"/>
        <v>600</v>
      </c>
      <c r="G218" s="214"/>
      <c r="H218" s="246"/>
      <c r="I218" s="113">
        <f t="shared" si="314"/>
        <v>0</v>
      </c>
      <c r="J218" s="246"/>
      <c r="K218" s="60">
        <v>350</v>
      </c>
      <c r="L218" s="113">
        <f t="shared" si="315"/>
        <v>350</v>
      </c>
      <c r="M218" s="292"/>
      <c r="N218" s="60"/>
      <c r="O218" s="113">
        <f t="shared" si="316"/>
        <v>0</v>
      </c>
      <c r="P218" s="337"/>
    </row>
    <row r="219" spans="1:16" x14ac:dyDescent="0.25">
      <c r="A219" s="38">
        <v>5233</v>
      </c>
      <c r="B219" s="57" t="s">
        <v>199</v>
      </c>
      <c r="C219" s="58">
        <f t="shared" si="308"/>
        <v>1184</v>
      </c>
      <c r="D219" s="214">
        <v>500</v>
      </c>
      <c r="E219" s="510"/>
      <c r="F219" s="468">
        <f t="shared" si="313"/>
        <v>500</v>
      </c>
      <c r="G219" s="214">
        <v>684</v>
      </c>
      <c r="H219" s="246"/>
      <c r="I219" s="113">
        <f t="shared" si="314"/>
        <v>684</v>
      </c>
      <c r="J219" s="246"/>
      <c r="K219" s="60"/>
      <c r="L219" s="113">
        <f t="shared" si="315"/>
        <v>0</v>
      </c>
      <c r="M219" s="292"/>
      <c r="N219" s="60"/>
      <c r="O219" s="113">
        <f t="shared" si="316"/>
        <v>0</v>
      </c>
      <c r="P219" s="110"/>
    </row>
    <row r="220" spans="1:16" ht="24" hidden="1" x14ac:dyDescent="0.25">
      <c r="A220" s="38">
        <v>5234</v>
      </c>
      <c r="B220" s="57" t="s">
        <v>200</v>
      </c>
      <c r="C220" s="58">
        <f t="shared" si="308"/>
        <v>0</v>
      </c>
      <c r="D220" s="214"/>
      <c r="E220" s="510"/>
      <c r="F220" s="468">
        <f t="shared" si="313"/>
        <v>0</v>
      </c>
      <c r="G220" s="214"/>
      <c r="H220" s="246"/>
      <c r="I220" s="113">
        <f t="shared" si="314"/>
        <v>0</v>
      </c>
      <c r="J220" s="246"/>
      <c r="K220" s="60"/>
      <c r="L220" s="113">
        <f t="shared" si="315"/>
        <v>0</v>
      </c>
      <c r="M220" s="292"/>
      <c r="N220" s="60"/>
      <c r="O220" s="113">
        <f t="shared" si="316"/>
        <v>0</v>
      </c>
      <c r="P220" s="110"/>
    </row>
    <row r="221" spans="1:16" ht="14.25" hidden="1" customHeight="1" x14ac:dyDescent="0.25">
      <c r="A221" s="38">
        <v>5236</v>
      </c>
      <c r="B221" s="57" t="s">
        <v>201</v>
      </c>
      <c r="C221" s="58">
        <f t="shared" si="308"/>
        <v>0</v>
      </c>
      <c r="D221" s="214"/>
      <c r="E221" s="510"/>
      <c r="F221" s="468">
        <f t="shared" si="313"/>
        <v>0</v>
      </c>
      <c r="G221" s="214"/>
      <c r="H221" s="246"/>
      <c r="I221" s="113">
        <f t="shared" si="314"/>
        <v>0</v>
      </c>
      <c r="J221" s="246"/>
      <c r="K221" s="60"/>
      <c r="L221" s="113">
        <f t="shared" si="315"/>
        <v>0</v>
      </c>
      <c r="M221" s="292"/>
      <c r="N221" s="60"/>
      <c r="O221" s="113">
        <f t="shared" si="316"/>
        <v>0</v>
      </c>
      <c r="P221" s="110"/>
    </row>
    <row r="222" spans="1:16" ht="14.25" hidden="1" customHeight="1" x14ac:dyDescent="0.25">
      <c r="A222" s="38">
        <v>5237</v>
      </c>
      <c r="B222" s="57" t="s">
        <v>202</v>
      </c>
      <c r="C222" s="58">
        <f t="shared" si="308"/>
        <v>0</v>
      </c>
      <c r="D222" s="214"/>
      <c r="E222" s="510"/>
      <c r="F222" s="468">
        <f t="shared" si="313"/>
        <v>0</v>
      </c>
      <c r="G222" s="214"/>
      <c r="H222" s="246"/>
      <c r="I222" s="113">
        <f t="shared" si="314"/>
        <v>0</v>
      </c>
      <c r="J222" s="246"/>
      <c r="K222" s="60"/>
      <c r="L222" s="113">
        <f t="shared" si="315"/>
        <v>0</v>
      </c>
      <c r="M222" s="292"/>
      <c r="N222" s="60"/>
      <c r="O222" s="113">
        <f t="shared" si="316"/>
        <v>0</v>
      </c>
      <c r="P222" s="110"/>
    </row>
    <row r="223" spans="1:16" ht="24" hidden="1" x14ac:dyDescent="0.25">
      <c r="A223" s="38">
        <v>5238</v>
      </c>
      <c r="B223" s="57" t="s">
        <v>203</v>
      </c>
      <c r="C223" s="58">
        <f t="shared" si="308"/>
        <v>0</v>
      </c>
      <c r="D223" s="214">
        <v>600</v>
      </c>
      <c r="E223" s="510">
        <v>-600</v>
      </c>
      <c r="F223" s="468">
        <f t="shared" si="313"/>
        <v>0</v>
      </c>
      <c r="G223" s="214"/>
      <c r="H223" s="246"/>
      <c r="I223" s="113">
        <f t="shared" si="314"/>
        <v>0</v>
      </c>
      <c r="J223" s="246"/>
      <c r="K223" s="60"/>
      <c r="L223" s="113">
        <f t="shared" si="315"/>
        <v>0</v>
      </c>
      <c r="M223" s="292"/>
      <c r="N223" s="60"/>
      <c r="O223" s="113">
        <f t="shared" si="316"/>
        <v>0</v>
      </c>
      <c r="P223" s="336"/>
    </row>
    <row r="224" spans="1:16" ht="24" hidden="1" x14ac:dyDescent="0.25">
      <c r="A224" s="38">
        <v>5239</v>
      </c>
      <c r="B224" s="57" t="s">
        <v>204</v>
      </c>
      <c r="C224" s="58">
        <f t="shared" si="308"/>
        <v>0</v>
      </c>
      <c r="D224" s="214"/>
      <c r="E224" s="510"/>
      <c r="F224" s="468">
        <f t="shared" si="313"/>
        <v>0</v>
      </c>
      <c r="G224" s="214"/>
      <c r="H224" s="246"/>
      <c r="I224" s="113">
        <f t="shared" si="314"/>
        <v>0</v>
      </c>
      <c r="J224" s="246">
        <v>350</v>
      </c>
      <c r="K224" s="60">
        <v>-350</v>
      </c>
      <c r="L224" s="113">
        <f t="shared" si="315"/>
        <v>0</v>
      </c>
      <c r="M224" s="292"/>
      <c r="N224" s="60"/>
      <c r="O224" s="113">
        <f t="shared" si="316"/>
        <v>0</v>
      </c>
      <c r="P224" s="336"/>
    </row>
    <row r="225" spans="1:16" ht="24" hidden="1" x14ac:dyDescent="0.25">
      <c r="A225" s="111">
        <v>5240</v>
      </c>
      <c r="B225" s="57" t="s">
        <v>205</v>
      </c>
      <c r="C225" s="58">
        <f t="shared" si="308"/>
        <v>0</v>
      </c>
      <c r="D225" s="214"/>
      <c r="E225" s="510"/>
      <c r="F225" s="468">
        <f t="shared" si="313"/>
        <v>0</v>
      </c>
      <c r="G225" s="214"/>
      <c r="H225" s="246"/>
      <c r="I225" s="113">
        <f t="shared" si="314"/>
        <v>0</v>
      </c>
      <c r="J225" s="246"/>
      <c r="K225" s="60"/>
      <c r="L225" s="113">
        <f t="shared" si="315"/>
        <v>0</v>
      </c>
      <c r="M225" s="292"/>
      <c r="N225" s="60"/>
      <c r="O225" s="113">
        <f t="shared" si="316"/>
        <v>0</v>
      </c>
      <c r="P225" s="110"/>
    </row>
    <row r="226" spans="1:16" hidden="1" x14ac:dyDescent="0.25">
      <c r="A226" s="111">
        <v>5250</v>
      </c>
      <c r="B226" s="57" t="s">
        <v>206</v>
      </c>
      <c r="C226" s="58">
        <f t="shared" si="308"/>
        <v>0</v>
      </c>
      <c r="D226" s="214"/>
      <c r="E226" s="510"/>
      <c r="F226" s="468">
        <f t="shared" si="313"/>
        <v>0</v>
      </c>
      <c r="G226" s="214"/>
      <c r="H226" s="246"/>
      <c r="I226" s="113">
        <f t="shared" si="314"/>
        <v>0</v>
      </c>
      <c r="J226" s="246"/>
      <c r="K226" s="60"/>
      <c r="L226" s="113">
        <f t="shared" si="315"/>
        <v>0</v>
      </c>
      <c r="M226" s="292"/>
      <c r="N226" s="60"/>
      <c r="O226" s="113">
        <f t="shared" si="316"/>
        <v>0</v>
      </c>
      <c r="P226" s="110"/>
    </row>
    <row r="227" spans="1:16" hidden="1" x14ac:dyDescent="0.25">
      <c r="A227" s="111">
        <v>5260</v>
      </c>
      <c r="B227" s="57" t="s">
        <v>207</v>
      </c>
      <c r="C227" s="58">
        <f t="shared" si="308"/>
        <v>0</v>
      </c>
      <c r="D227" s="215">
        <f>SUM(D228)</f>
        <v>0</v>
      </c>
      <c r="E227" s="511">
        <f t="shared" ref="E227:F227" si="317">SUM(E228)</f>
        <v>0</v>
      </c>
      <c r="F227" s="468">
        <f t="shared" si="317"/>
        <v>0</v>
      </c>
      <c r="G227" s="215">
        <f>SUM(G228)</f>
        <v>0</v>
      </c>
      <c r="H227" s="120">
        <f t="shared" ref="H227:I227" si="318">SUM(H228)</f>
        <v>0</v>
      </c>
      <c r="I227" s="113">
        <f t="shared" si="318"/>
        <v>0</v>
      </c>
      <c r="J227" s="120">
        <f>SUM(J228)</f>
        <v>0</v>
      </c>
      <c r="K227" s="112">
        <f t="shared" ref="K227:L227" si="319">SUM(K228)</f>
        <v>0</v>
      </c>
      <c r="L227" s="113">
        <f t="shared" si="319"/>
        <v>0</v>
      </c>
      <c r="M227" s="58">
        <f>SUM(M228)</f>
        <v>0</v>
      </c>
      <c r="N227" s="112">
        <f t="shared" ref="N227:O227" si="320">SUM(N228)</f>
        <v>0</v>
      </c>
      <c r="O227" s="113">
        <f t="shared" si="320"/>
        <v>0</v>
      </c>
      <c r="P227" s="110"/>
    </row>
    <row r="228" spans="1:16" ht="24" hidden="1" x14ac:dyDescent="0.25">
      <c r="A228" s="38">
        <v>5269</v>
      </c>
      <c r="B228" s="57" t="s">
        <v>208</v>
      </c>
      <c r="C228" s="58">
        <f t="shared" si="308"/>
        <v>0</v>
      </c>
      <c r="D228" s="214"/>
      <c r="E228" s="510"/>
      <c r="F228" s="468">
        <f t="shared" ref="F228:F229" si="321">D228+E228</f>
        <v>0</v>
      </c>
      <c r="G228" s="214"/>
      <c r="H228" s="246"/>
      <c r="I228" s="113">
        <f t="shared" ref="I228:I229" si="322">G228+H228</f>
        <v>0</v>
      </c>
      <c r="J228" s="246"/>
      <c r="K228" s="60"/>
      <c r="L228" s="113">
        <f t="shared" ref="L228:L229" si="323">J228+K228</f>
        <v>0</v>
      </c>
      <c r="M228" s="292"/>
      <c r="N228" s="60"/>
      <c r="O228" s="113">
        <f t="shared" ref="O228:O229" si="324">M228+N228</f>
        <v>0</v>
      </c>
      <c r="P228" s="110"/>
    </row>
    <row r="229" spans="1:16" ht="24" hidden="1" x14ac:dyDescent="0.25">
      <c r="A229" s="106">
        <v>5270</v>
      </c>
      <c r="B229" s="77" t="s">
        <v>209</v>
      </c>
      <c r="C229" s="83">
        <f t="shared" si="308"/>
        <v>0</v>
      </c>
      <c r="D229" s="216"/>
      <c r="E229" s="513"/>
      <c r="F229" s="507">
        <f t="shared" si="321"/>
        <v>0</v>
      </c>
      <c r="G229" s="216"/>
      <c r="H229" s="247"/>
      <c r="I229" s="108">
        <f t="shared" si="322"/>
        <v>0</v>
      </c>
      <c r="J229" s="247"/>
      <c r="K229" s="114"/>
      <c r="L229" s="108">
        <f t="shared" si="323"/>
        <v>0</v>
      </c>
      <c r="M229" s="293"/>
      <c r="N229" s="114"/>
      <c r="O229" s="108">
        <f t="shared" si="324"/>
        <v>0</v>
      </c>
      <c r="P229" s="115"/>
    </row>
    <row r="230" spans="1:16" hidden="1" x14ac:dyDescent="0.25">
      <c r="A230" s="100">
        <v>6000</v>
      </c>
      <c r="B230" s="100" t="s">
        <v>210</v>
      </c>
      <c r="C230" s="101">
        <f t="shared" si="308"/>
        <v>0</v>
      </c>
      <c r="D230" s="211">
        <f>D231+D251+D259</f>
        <v>0</v>
      </c>
      <c r="E230" s="503">
        <f t="shared" ref="E230:F230" si="325">E231+E251+E259</f>
        <v>0</v>
      </c>
      <c r="F230" s="504">
        <f t="shared" si="325"/>
        <v>0</v>
      </c>
      <c r="G230" s="211">
        <f>G231+G251+G259</f>
        <v>0</v>
      </c>
      <c r="H230" s="244">
        <f t="shared" ref="H230:I230" si="326">H231+H251+H259</f>
        <v>0</v>
      </c>
      <c r="I230" s="103">
        <f t="shared" si="326"/>
        <v>0</v>
      </c>
      <c r="J230" s="244">
        <f>J231+J251+J259</f>
        <v>0</v>
      </c>
      <c r="K230" s="102">
        <f t="shared" ref="K230:L230" si="327">K231+K251+K259</f>
        <v>0</v>
      </c>
      <c r="L230" s="103">
        <f t="shared" si="327"/>
        <v>0</v>
      </c>
      <c r="M230" s="101">
        <f>M231+M251+M259</f>
        <v>0</v>
      </c>
      <c r="N230" s="102">
        <f t="shared" ref="N230:O230" si="328">N231+N251+N259</f>
        <v>0</v>
      </c>
      <c r="O230" s="103">
        <f t="shared" si="328"/>
        <v>0</v>
      </c>
      <c r="P230" s="314"/>
    </row>
    <row r="231" spans="1:16" ht="14.25" hidden="1" customHeight="1" x14ac:dyDescent="0.25">
      <c r="A231" s="69">
        <v>6200</v>
      </c>
      <c r="B231" s="124" t="s">
        <v>211</v>
      </c>
      <c r="C231" s="129">
        <f t="shared" si="308"/>
        <v>0</v>
      </c>
      <c r="D231" s="220">
        <f>SUM(D232,D233,D235,D238,D244,D245,D246)</f>
        <v>0</v>
      </c>
      <c r="E231" s="519">
        <f t="shared" ref="E231:F231" si="329">SUM(E232,E233,E235,E238,E244,E245,E246)</f>
        <v>0</v>
      </c>
      <c r="F231" s="520">
        <f t="shared" si="329"/>
        <v>0</v>
      </c>
      <c r="G231" s="220">
        <f>SUM(G232,G233,G235,G238,G244,G245,G246)</f>
        <v>0</v>
      </c>
      <c r="H231" s="251">
        <f t="shared" ref="H231:I231" si="330">SUM(H232,H233,H235,H238,H244,H245,H246)</f>
        <v>0</v>
      </c>
      <c r="I231" s="262">
        <f t="shared" si="330"/>
        <v>0</v>
      </c>
      <c r="J231" s="251">
        <f>SUM(J232,J233,J235,J238,J244,J245,J246)</f>
        <v>0</v>
      </c>
      <c r="K231" s="130">
        <f t="shared" ref="K231:L231" si="331">SUM(K232,K233,K235,K238,K244,K245,K246)</f>
        <v>0</v>
      </c>
      <c r="L231" s="262">
        <f t="shared" si="331"/>
        <v>0</v>
      </c>
      <c r="M231" s="129">
        <f>SUM(M232,M233,M235,M238,M244,M245,M246)</f>
        <v>0</v>
      </c>
      <c r="N231" s="130">
        <f t="shared" ref="N231:O231" si="332">SUM(N232,N233,N235,N238,N244,N245,N246)</f>
        <v>0</v>
      </c>
      <c r="O231" s="262">
        <f t="shared" si="332"/>
        <v>0</v>
      </c>
      <c r="P231" s="315"/>
    </row>
    <row r="232" spans="1:16" ht="24" hidden="1" x14ac:dyDescent="0.25">
      <c r="A232" s="117">
        <v>6220</v>
      </c>
      <c r="B232" s="52" t="s">
        <v>212</v>
      </c>
      <c r="C232" s="53">
        <f t="shared" si="308"/>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308"/>
        <v>0</v>
      </c>
      <c r="D233" s="215">
        <f t="shared" ref="D233:O233" si="333">SUM(D234)</f>
        <v>0</v>
      </c>
      <c r="E233" s="511">
        <f t="shared" si="333"/>
        <v>0</v>
      </c>
      <c r="F233" s="468">
        <f t="shared" si="333"/>
        <v>0</v>
      </c>
      <c r="G233" s="215">
        <f t="shared" si="333"/>
        <v>0</v>
      </c>
      <c r="H233" s="120">
        <f t="shared" si="333"/>
        <v>0</v>
      </c>
      <c r="I233" s="113">
        <f t="shared" si="333"/>
        <v>0</v>
      </c>
      <c r="J233" s="120">
        <f t="shared" si="333"/>
        <v>0</v>
      </c>
      <c r="K233" s="112">
        <f t="shared" si="333"/>
        <v>0</v>
      </c>
      <c r="L233" s="113">
        <f t="shared" si="333"/>
        <v>0</v>
      </c>
      <c r="M233" s="58">
        <f t="shared" si="333"/>
        <v>0</v>
      </c>
      <c r="N233" s="112">
        <f t="shared" si="333"/>
        <v>0</v>
      </c>
      <c r="O233" s="113">
        <f t="shared" si="333"/>
        <v>0</v>
      </c>
      <c r="P233" s="110"/>
    </row>
    <row r="234" spans="1:16" ht="24" hidden="1" x14ac:dyDescent="0.25">
      <c r="A234" s="38">
        <v>6239</v>
      </c>
      <c r="B234" s="52" t="s">
        <v>214</v>
      </c>
      <c r="C234" s="58">
        <f t="shared" si="308"/>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308"/>
        <v>0</v>
      </c>
      <c r="D235" s="215">
        <f>SUM(D236:D237)</f>
        <v>0</v>
      </c>
      <c r="E235" s="511">
        <f t="shared" ref="E235:F235" si="334">SUM(E236:E237)</f>
        <v>0</v>
      </c>
      <c r="F235" s="468">
        <f t="shared" si="334"/>
        <v>0</v>
      </c>
      <c r="G235" s="215">
        <f>SUM(G236:G237)</f>
        <v>0</v>
      </c>
      <c r="H235" s="120">
        <f t="shared" ref="H235:I235" si="335">SUM(H236:H237)</f>
        <v>0</v>
      </c>
      <c r="I235" s="113">
        <f t="shared" si="335"/>
        <v>0</v>
      </c>
      <c r="J235" s="120">
        <f>SUM(J236:J237)</f>
        <v>0</v>
      </c>
      <c r="K235" s="112">
        <f t="shared" ref="K235:L235" si="336">SUM(K236:K237)</f>
        <v>0</v>
      </c>
      <c r="L235" s="113">
        <f t="shared" si="336"/>
        <v>0</v>
      </c>
      <c r="M235" s="58">
        <f>SUM(M236:M237)</f>
        <v>0</v>
      </c>
      <c r="N235" s="112">
        <f t="shared" ref="N235:O235" si="337">SUM(N236:N237)</f>
        <v>0</v>
      </c>
      <c r="O235" s="113">
        <f t="shared" si="337"/>
        <v>0</v>
      </c>
      <c r="P235" s="110"/>
    </row>
    <row r="236" spans="1:16" hidden="1" x14ac:dyDescent="0.25">
      <c r="A236" s="38">
        <v>6241</v>
      </c>
      <c r="B236" s="57" t="s">
        <v>216</v>
      </c>
      <c r="C236" s="58">
        <f t="shared" si="308"/>
        <v>0</v>
      </c>
      <c r="D236" s="214"/>
      <c r="E236" s="510"/>
      <c r="F236" s="468">
        <f t="shared" ref="F236:F237" si="338">D236+E236</f>
        <v>0</v>
      </c>
      <c r="G236" s="214"/>
      <c r="H236" s="246"/>
      <c r="I236" s="113">
        <f t="shared" ref="I236:I237" si="339">G236+H236</f>
        <v>0</v>
      </c>
      <c r="J236" s="246"/>
      <c r="K236" s="60"/>
      <c r="L236" s="113">
        <f t="shared" ref="L236:L237" si="340">J236+K236</f>
        <v>0</v>
      </c>
      <c r="M236" s="292"/>
      <c r="N236" s="60"/>
      <c r="O236" s="113">
        <f t="shared" ref="O236:O237" si="341">M236+N236</f>
        <v>0</v>
      </c>
      <c r="P236" s="110"/>
    </row>
    <row r="237" spans="1:16" hidden="1" x14ac:dyDescent="0.25">
      <c r="A237" s="38">
        <v>6242</v>
      </c>
      <c r="B237" s="57" t="s">
        <v>217</v>
      </c>
      <c r="C237" s="58">
        <f t="shared" si="308"/>
        <v>0</v>
      </c>
      <c r="D237" s="214"/>
      <c r="E237" s="510"/>
      <c r="F237" s="468">
        <f t="shared" si="338"/>
        <v>0</v>
      </c>
      <c r="G237" s="214"/>
      <c r="H237" s="246"/>
      <c r="I237" s="113">
        <f t="shared" si="339"/>
        <v>0</v>
      </c>
      <c r="J237" s="246"/>
      <c r="K237" s="60"/>
      <c r="L237" s="113">
        <f t="shared" si="340"/>
        <v>0</v>
      </c>
      <c r="M237" s="292"/>
      <c r="N237" s="60"/>
      <c r="O237" s="113">
        <f t="shared" si="341"/>
        <v>0</v>
      </c>
      <c r="P237" s="110"/>
    </row>
    <row r="238" spans="1:16" ht="25.5" hidden="1" customHeight="1" x14ac:dyDescent="0.25">
      <c r="A238" s="111">
        <v>6250</v>
      </c>
      <c r="B238" s="57" t="s">
        <v>218</v>
      </c>
      <c r="C238" s="58">
        <f t="shared" si="308"/>
        <v>0</v>
      </c>
      <c r="D238" s="215">
        <f>SUM(D239:D243)</f>
        <v>0</v>
      </c>
      <c r="E238" s="511">
        <f t="shared" ref="E238:F238" si="342">SUM(E239:E243)</f>
        <v>0</v>
      </c>
      <c r="F238" s="468">
        <f t="shared" si="342"/>
        <v>0</v>
      </c>
      <c r="G238" s="215">
        <f>SUM(G239:G243)</f>
        <v>0</v>
      </c>
      <c r="H238" s="120">
        <f t="shared" ref="H238:I238" si="343">SUM(H239:H243)</f>
        <v>0</v>
      </c>
      <c r="I238" s="113">
        <f t="shared" si="343"/>
        <v>0</v>
      </c>
      <c r="J238" s="120">
        <f>SUM(J239:J243)</f>
        <v>0</v>
      </c>
      <c r="K238" s="112">
        <f t="shared" ref="K238:L238" si="344">SUM(K239:K243)</f>
        <v>0</v>
      </c>
      <c r="L238" s="113">
        <f t="shared" si="344"/>
        <v>0</v>
      </c>
      <c r="M238" s="58">
        <f>SUM(M239:M243)</f>
        <v>0</v>
      </c>
      <c r="N238" s="112">
        <f t="shared" ref="N238:O238" si="345">SUM(N239:N243)</f>
        <v>0</v>
      </c>
      <c r="O238" s="113">
        <f t="shared" si="345"/>
        <v>0</v>
      </c>
      <c r="P238" s="110"/>
    </row>
    <row r="239" spans="1:16" ht="14.25" hidden="1" customHeight="1" x14ac:dyDescent="0.25">
      <c r="A239" s="38">
        <v>6252</v>
      </c>
      <c r="B239" s="57" t="s">
        <v>219</v>
      </c>
      <c r="C239" s="58">
        <f t="shared" si="308"/>
        <v>0</v>
      </c>
      <c r="D239" s="214"/>
      <c r="E239" s="510"/>
      <c r="F239" s="468">
        <f t="shared" ref="F239:F245" si="346">D239+E239</f>
        <v>0</v>
      </c>
      <c r="G239" s="214"/>
      <c r="H239" s="246"/>
      <c r="I239" s="113">
        <f t="shared" ref="I239:I245" si="347">G239+H239</f>
        <v>0</v>
      </c>
      <c r="J239" s="246"/>
      <c r="K239" s="60"/>
      <c r="L239" s="113">
        <f t="shared" ref="L239:L245" si="348">J239+K239</f>
        <v>0</v>
      </c>
      <c r="M239" s="292"/>
      <c r="N239" s="60"/>
      <c r="O239" s="113">
        <f t="shared" ref="O239:O245" si="349">M239+N239</f>
        <v>0</v>
      </c>
      <c r="P239" s="110"/>
    </row>
    <row r="240" spans="1:16" ht="14.25" hidden="1" customHeight="1" x14ac:dyDescent="0.25">
      <c r="A240" s="38">
        <v>6253</v>
      </c>
      <c r="B240" s="57" t="s">
        <v>220</v>
      </c>
      <c r="C240" s="58">
        <f t="shared" si="308"/>
        <v>0</v>
      </c>
      <c r="D240" s="214"/>
      <c r="E240" s="510"/>
      <c r="F240" s="468">
        <f t="shared" si="346"/>
        <v>0</v>
      </c>
      <c r="G240" s="214"/>
      <c r="H240" s="246"/>
      <c r="I240" s="113">
        <f t="shared" si="347"/>
        <v>0</v>
      </c>
      <c r="J240" s="246"/>
      <c r="K240" s="60"/>
      <c r="L240" s="113">
        <f t="shared" si="348"/>
        <v>0</v>
      </c>
      <c r="M240" s="292"/>
      <c r="N240" s="60"/>
      <c r="O240" s="113">
        <f t="shared" si="349"/>
        <v>0</v>
      </c>
      <c r="P240" s="110"/>
    </row>
    <row r="241" spans="1:16" ht="24" hidden="1" x14ac:dyDescent="0.25">
      <c r="A241" s="38">
        <v>6254</v>
      </c>
      <c r="B241" s="57" t="s">
        <v>221</v>
      </c>
      <c r="C241" s="58">
        <f t="shared" si="308"/>
        <v>0</v>
      </c>
      <c r="D241" s="214"/>
      <c r="E241" s="510"/>
      <c r="F241" s="468">
        <f t="shared" si="346"/>
        <v>0</v>
      </c>
      <c r="G241" s="214"/>
      <c r="H241" s="246"/>
      <c r="I241" s="113">
        <f t="shared" si="347"/>
        <v>0</v>
      </c>
      <c r="J241" s="246"/>
      <c r="K241" s="60"/>
      <c r="L241" s="113">
        <f t="shared" si="348"/>
        <v>0</v>
      </c>
      <c r="M241" s="292"/>
      <c r="N241" s="60"/>
      <c r="O241" s="113">
        <f t="shared" si="349"/>
        <v>0</v>
      </c>
      <c r="P241" s="110"/>
    </row>
    <row r="242" spans="1:16" ht="24" hidden="1" x14ac:dyDescent="0.25">
      <c r="A242" s="38">
        <v>6255</v>
      </c>
      <c r="B242" s="57" t="s">
        <v>222</v>
      </c>
      <c r="C242" s="58">
        <f t="shared" si="308"/>
        <v>0</v>
      </c>
      <c r="D242" s="214"/>
      <c r="E242" s="510"/>
      <c r="F242" s="468">
        <f t="shared" si="346"/>
        <v>0</v>
      </c>
      <c r="G242" s="214"/>
      <c r="H242" s="246"/>
      <c r="I242" s="113">
        <f t="shared" si="347"/>
        <v>0</v>
      </c>
      <c r="J242" s="246"/>
      <c r="K242" s="60"/>
      <c r="L242" s="113">
        <f t="shared" si="348"/>
        <v>0</v>
      </c>
      <c r="M242" s="292"/>
      <c r="N242" s="60"/>
      <c r="O242" s="113">
        <f t="shared" si="349"/>
        <v>0</v>
      </c>
      <c r="P242" s="110"/>
    </row>
    <row r="243" spans="1:16" hidden="1" x14ac:dyDescent="0.25">
      <c r="A243" s="38">
        <v>6259</v>
      </c>
      <c r="B243" s="57" t="s">
        <v>223</v>
      </c>
      <c r="C243" s="58">
        <f t="shared" si="308"/>
        <v>0</v>
      </c>
      <c r="D243" s="214"/>
      <c r="E243" s="510"/>
      <c r="F243" s="468">
        <f t="shared" si="346"/>
        <v>0</v>
      </c>
      <c r="G243" s="214"/>
      <c r="H243" s="246"/>
      <c r="I243" s="113">
        <f t="shared" si="347"/>
        <v>0</v>
      </c>
      <c r="J243" s="246"/>
      <c r="K243" s="60"/>
      <c r="L243" s="113">
        <f t="shared" si="348"/>
        <v>0</v>
      </c>
      <c r="M243" s="292"/>
      <c r="N243" s="60"/>
      <c r="O243" s="113">
        <f t="shared" si="349"/>
        <v>0</v>
      </c>
      <c r="P243" s="110"/>
    </row>
    <row r="244" spans="1:16" ht="24" hidden="1" x14ac:dyDescent="0.25">
      <c r="A244" s="111">
        <v>6260</v>
      </c>
      <c r="B244" s="57" t="s">
        <v>224</v>
      </c>
      <c r="C244" s="58">
        <f t="shared" si="308"/>
        <v>0</v>
      </c>
      <c r="D244" s="214"/>
      <c r="E244" s="510"/>
      <c r="F244" s="468">
        <f t="shared" si="346"/>
        <v>0</v>
      </c>
      <c r="G244" s="214"/>
      <c r="H244" s="246"/>
      <c r="I244" s="113">
        <f t="shared" si="347"/>
        <v>0</v>
      </c>
      <c r="J244" s="246"/>
      <c r="K244" s="60"/>
      <c r="L244" s="113">
        <f t="shared" si="348"/>
        <v>0</v>
      </c>
      <c r="M244" s="292"/>
      <c r="N244" s="60"/>
      <c r="O244" s="113">
        <f t="shared" si="349"/>
        <v>0</v>
      </c>
      <c r="P244" s="110"/>
    </row>
    <row r="245" spans="1:16" hidden="1" x14ac:dyDescent="0.25">
      <c r="A245" s="111">
        <v>6270</v>
      </c>
      <c r="B245" s="57" t="s">
        <v>225</v>
      </c>
      <c r="C245" s="58">
        <f t="shared" si="308"/>
        <v>0</v>
      </c>
      <c r="D245" s="214"/>
      <c r="E245" s="510"/>
      <c r="F245" s="468">
        <f t="shared" si="346"/>
        <v>0</v>
      </c>
      <c r="G245" s="214"/>
      <c r="H245" s="246"/>
      <c r="I245" s="113">
        <f t="shared" si="347"/>
        <v>0</v>
      </c>
      <c r="J245" s="246"/>
      <c r="K245" s="60"/>
      <c r="L245" s="113">
        <f t="shared" si="348"/>
        <v>0</v>
      </c>
      <c r="M245" s="292"/>
      <c r="N245" s="60"/>
      <c r="O245" s="113">
        <f t="shared" si="349"/>
        <v>0</v>
      </c>
      <c r="P245" s="110"/>
    </row>
    <row r="246" spans="1:16" ht="24" hidden="1" x14ac:dyDescent="0.25">
      <c r="A246" s="117">
        <v>6290</v>
      </c>
      <c r="B246" s="52" t="s">
        <v>226</v>
      </c>
      <c r="C246" s="126">
        <f t="shared" si="308"/>
        <v>0</v>
      </c>
      <c r="D246" s="217">
        <f>SUM(D247:D250)</f>
        <v>0</v>
      </c>
      <c r="E246" s="514">
        <f t="shared" ref="E246:F246" si="350">SUM(E247:E250)</f>
        <v>0</v>
      </c>
      <c r="F246" s="509">
        <f t="shared" si="350"/>
        <v>0</v>
      </c>
      <c r="G246" s="217">
        <f t="shared" ref="G246:M246" si="351">SUM(G247:G250)</f>
        <v>0</v>
      </c>
      <c r="H246" s="248">
        <f t="shared" ref="H246:I246" si="352">SUM(H247:H250)</f>
        <v>0</v>
      </c>
      <c r="I246" s="119">
        <f t="shared" si="352"/>
        <v>0</v>
      </c>
      <c r="J246" s="248">
        <f t="shared" si="351"/>
        <v>0</v>
      </c>
      <c r="K246" s="118">
        <f t="shared" ref="K246:L246" si="353">SUM(K247:K250)</f>
        <v>0</v>
      </c>
      <c r="L246" s="119">
        <f t="shared" si="353"/>
        <v>0</v>
      </c>
      <c r="M246" s="126">
        <f t="shared" si="351"/>
        <v>0</v>
      </c>
      <c r="N246" s="272">
        <f t="shared" ref="N246:O246" si="354">SUM(N247:N250)</f>
        <v>0</v>
      </c>
      <c r="O246" s="277">
        <f t="shared" si="354"/>
        <v>0</v>
      </c>
      <c r="P246" s="151"/>
    </row>
    <row r="247" spans="1:16" hidden="1" x14ac:dyDescent="0.25">
      <c r="A247" s="38">
        <v>6291</v>
      </c>
      <c r="B247" s="57" t="s">
        <v>227</v>
      </c>
      <c r="C247" s="58">
        <f t="shared" si="308"/>
        <v>0</v>
      </c>
      <c r="D247" s="214"/>
      <c r="E247" s="510"/>
      <c r="F247" s="468">
        <f t="shared" ref="F247:F250" si="355">D247+E247</f>
        <v>0</v>
      </c>
      <c r="G247" s="214"/>
      <c r="H247" s="246"/>
      <c r="I247" s="113">
        <f t="shared" ref="I247:I250" si="356">G247+H247</f>
        <v>0</v>
      </c>
      <c r="J247" s="246"/>
      <c r="K247" s="60"/>
      <c r="L247" s="113">
        <f t="shared" ref="L247:L250" si="357">J247+K247</f>
        <v>0</v>
      </c>
      <c r="M247" s="292"/>
      <c r="N247" s="60"/>
      <c r="O247" s="113">
        <f t="shared" ref="O247:O250" si="358">M247+N247</f>
        <v>0</v>
      </c>
      <c r="P247" s="110"/>
    </row>
    <row r="248" spans="1:16" hidden="1" x14ac:dyDescent="0.25">
      <c r="A248" s="38">
        <v>6292</v>
      </c>
      <c r="B248" s="57" t="s">
        <v>228</v>
      </c>
      <c r="C248" s="58">
        <f t="shared" si="308"/>
        <v>0</v>
      </c>
      <c r="D248" s="214"/>
      <c r="E248" s="510"/>
      <c r="F248" s="468">
        <f t="shared" si="355"/>
        <v>0</v>
      </c>
      <c r="G248" s="214"/>
      <c r="H248" s="246"/>
      <c r="I248" s="113">
        <f t="shared" si="356"/>
        <v>0</v>
      </c>
      <c r="J248" s="246"/>
      <c r="K248" s="60"/>
      <c r="L248" s="113">
        <f t="shared" si="357"/>
        <v>0</v>
      </c>
      <c r="M248" s="292"/>
      <c r="N248" s="60"/>
      <c r="O248" s="113">
        <f t="shared" si="358"/>
        <v>0</v>
      </c>
      <c r="P248" s="110"/>
    </row>
    <row r="249" spans="1:16" ht="72" hidden="1" x14ac:dyDescent="0.25">
      <c r="A249" s="38">
        <v>6296</v>
      </c>
      <c r="B249" s="57" t="s">
        <v>229</v>
      </c>
      <c r="C249" s="58">
        <f t="shared" si="308"/>
        <v>0</v>
      </c>
      <c r="D249" s="214"/>
      <c r="E249" s="510"/>
      <c r="F249" s="468">
        <f t="shared" si="355"/>
        <v>0</v>
      </c>
      <c r="G249" s="214"/>
      <c r="H249" s="246"/>
      <c r="I249" s="113">
        <f t="shared" si="356"/>
        <v>0</v>
      </c>
      <c r="J249" s="246"/>
      <c r="K249" s="60"/>
      <c r="L249" s="113">
        <f t="shared" si="357"/>
        <v>0</v>
      </c>
      <c r="M249" s="292"/>
      <c r="N249" s="60"/>
      <c r="O249" s="113">
        <f t="shared" si="358"/>
        <v>0</v>
      </c>
      <c r="P249" s="110"/>
    </row>
    <row r="250" spans="1:16" ht="39.75" hidden="1" customHeight="1" x14ac:dyDescent="0.25">
      <c r="A250" s="38">
        <v>6299</v>
      </c>
      <c r="B250" s="57" t="s">
        <v>230</v>
      </c>
      <c r="C250" s="58">
        <f t="shared" si="308"/>
        <v>0</v>
      </c>
      <c r="D250" s="214"/>
      <c r="E250" s="510"/>
      <c r="F250" s="468">
        <f t="shared" si="355"/>
        <v>0</v>
      </c>
      <c r="G250" s="214"/>
      <c r="H250" s="246"/>
      <c r="I250" s="113">
        <f t="shared" si="356"/>
        <v>0</v>
      </c>
      <c r="J250" s="246"/>
      <c r="K250" s="60"/>
      <c r="L250" s="113">
        <f t="shared" si="357"/>
        <v>0</v>
      </c>
      <c r="M250" s="292"/>
      <c r="N250" s="60"/>
      <c r="O250" s="113">
        <f t="shared" si="358"/>
        <v>0</v>
      </c>
      <c r="P250" s="110"/>
    </row>
    <row r="251" spans="1:16" hidden="1" x14ac:dyDescent="0.25">
      <c r="A251" s="46">
        <v>6300</v>
      </c>
      <c r="B251" s="104" t="s">
        <v>231</v>
      </c>
      <c r="C251" s="47">
        <f t="shared" si="308"/>
        <v>0</v>
      </c>
      <c r="D251" s="212">
        <f>SUM(D252,D257,D258)</f>
        <v>0</v>
      </c>
      <c r="E251" s="505">
        <f t="shared" ref="E251:F251" si="359">SUM(E252,E257,E258)</f>
        <v>0</v>
      </c>
      <c r="F251" s="472">
        <f t="shared" si="359"/>
        <v>0</v>
      </c>
      <c r="G251" s="212">
        <f t="shared" ref="G251:M251" si="360">SUM(G252,G257,G258)</f>
        <v>0</v>
      </c>
      <c r="H251" s="105">
        <f t="shared" ref="H251:I251" si="361">SUM(H252,H257,H258)</f>
        <v>0</v>
      </c>
      <c r="I251" s="116">
        <f t="shared" si="361"/>
        <v>0</v>
      </c>
      <c r="J251" s="105">
        <f t="shared" si="360"/>
        <v>0</v>
      </c>
      <c r="K251" s="50">
        <f t="shared" ref="K251:L251" si="362">SUM(K252,K257,K258)</f>
        <v>0</v>
      </c>
      <c r="L251" s="116">
        <f t="shared" si="362"/>
        <v>0</v>
      </c>
      <c r="M251" s="159">
        <f t="shared" si="360"/>
        <v>0</v>
      </c>
      <c r="N251" s="160">
        <f t="shared" ref="N251:O251" si="363">SUM(N252,N257,N258)</f>
        <v>0</v>
      </c>
      <c r="O251" s="161">
        <f t="shared" si="363"/>
        <v>0</v>
      </c>
      <c r="P251" s="316"/>
    </row>
    <row r="252" spans="1:16" ht="24" hidden="1" x14ac:dyDescent="0.25">
      <c r="A252" s="117">
        <v>6320</v>
      </c>
      <c r="B252" s="52" t="s">
        <v>303</v>
      </c>
      <c r="C252" s="126">
        <f t="shared" si="308"/>
        <v>0</v>
      </c>
      <c r="D252" s="217">
        <f>SUM(D253:D256)</f>
        <v>0</v>
      </c>
      <c r="E252" s="514">
        <f t="shared" ref="E252:F252" si="364">SUM(E253:E256)</f>
        <v>0</v>
      </c>
      <c r="F252" s="509">
        <f t="shared" si="364"/>
        <v>0</v>
      </c>
      <c r="G252" s="217">
        <f t="shared" ref="G252:M252" si="365">SUM(G253:G256)</f>
        <v>0</v>
      </c>
      <c r="H252" s="248">
        <f t="shared" ref="H252:I252" si="366">SUM(H253:H256)</f>
        <v>0</v>
      </c>
      <c r="I252" s="119">
        <f t="shared" si="366"/>
        <v>0</v>
      </c>
      <c r="J252" s="248">
        <f t="shared" si="365"/>
        <v>0</v>
      </c>
      <c r="K252" s="118">
        <f t="shared" ref="K252:L252" si="367">SUM(K253:K256)</f>
        <v>0</v>
      </c>
      <c r="L252" s="119">
        <f t="shared" si="367"/>
        <v>0</v>
      </c>
      <c r="M252" s="53">
        <f t="shared" si="365"/>
        <v>0</v>
      </c>
      <c r="N252" s="118">
        <f t="shared" ref="N252:O252" si="368">SUM(N253:N256)</f>
        <v>0</v>
      </c>
      <c r="O252" s="119">
        <f t="shared" si="368"/>
        <v>0</v>
      </c>
      <c r="P252" s="109"/>
    </row>
    <row r="253" spans="1:16" hidden="1" x14ac:dyDescent="0.25">
      <c r="A253" s="38">
        <v>6322</v>
      </c>
      <c r="B253" s="57" t="s">
        <v>232</v>
      </c>
      <c r="C253" s="58">
        <f t="shared" si="308"/>
        <v>0</v>
      </c>
      <c r="D253" s="214"/>
      <c r="E253" s="510"/>
      <c r="F253" s="468">
        <f t="shared" ref="F253:F258" si="369">D253+E253</f>
        <v>0</v>
      </c>
      <c r="G253" s="214"/>
      <c r="H253" s="246"/>
      <c r="I253" s="113">
        <f t="shared" ref="I253:I258" si="370">G253+H253</f>
        <v>0</v>
      </c>
      <c r="J253" s="246"/>
      <c r="K253" s="60"/>
      <c r="L253" s="113">
        <f t="shared" ref="L253:L258" si="371">J253+K253</f>
        <v>0</v>
      </c>
      <c r="M253" s="292"/>
      <c r="N253" s="60"/>
      <c r="O253" s="113">
        <f t="shared" ref="O253:O258" si="372">M253+N253</f>
        <v>0</v>
      </c>
      <c r="P253" s="110"/>
    </row>
    <row r="254" spans="1:16" ht="24" hidden="1" x14ac:dyDescent="0.25">
      <c r="A254" s="38">
        <v>6323</v>
      </c>
      <c r="B254" s="57" t="s">
        <v>233</v>
      </c>
      <c r="C254" s="58">
        <f t="shared" si="308"/>
        <v>0</v>
      </c>
      <c r="D254" s="214"/>
      <c r="E254" s="510"/>
      <c r="F254" s="468">
        <f t="shared" si="369"/>
        <v>0</v>
      </c>
      <c r="G254" s="214"/>
      <c r="H254" s="246"/>
      <c r="I254" s="113">
        <f t="shared" si="370"/>
        <v>0</v>
      </c>
      <c r="J254" s="246"/>
      <c r="K254" s="60"/>
      <c r="L254" s="113">
        <f t="shared" si="371"/>
        <v>0</v>
      </c>
      <c r="M254" s="292"/>
      <c r="N254" s="60"/>
      <c r="O254" s="113">
        <f t="shared" si="372"/>
        <v>0</v>
      </c>
      <c r="P254" s="110"/>
    </row>
    <row r="255" spans="1:16" ht="24" hidden="1" x14ac:dyDescent="0.25">
      <c r="A255" s="38">
        <v>6324</v>
      </c>
      <c r="B255" s="57" t="s">
        <v>287</v>
      </c>
      <c r="C255" s="58">
        <f t="shared" si="308"/>
        <v>0</v>
      </c>
      <c r="D255" s="214"/>
      <c r="E255" s="510"/>
      <c r="F255" s="468">
        <f t="shared" si="369"/>
        <v>0</v>
      </c>
      <c r="G255" s="214"/>
      <c r="H255" s="246"/>
      <c r="I255" s="113">
        <f t="shared" si="370"/>
        <v>0</v>
      </c>
      <c r="J255" s="246"/>
      <c r="K255" s="60"/>
      <c r="L255" s="113">
        <f t="shared" si="371"/>
        <v>0</v>
      </c>
      <c r="M255" s="292"/>
      <c r="N255" s="60"/>
      <c r="O255" s="113">
        <f t="shared" si="372"/>
        <v>0</v>
      </c>
      <c r="P255" s="110"/>
    </row>
    <row r="256" spans="1:16" hidden="1" x14ac:dyDescent="0.25">
      <c r="A256" s="33">
        <v>6329</v>
      </c>
      <c r="B256" s="52" t="s">
        <v>288</v>
      </c>
      <c r="C256" s="53">
        <f t="shared" si="308"/>
        <v>0</v>
      </c>
      <c r="D256" s="213"/>
      <c r="E256" s="508"/>
      <c r="F256" s="509">
        <f t="shared" si="369"/>
        <v>0</v>
      </c>
      <c r="G256" s="213"/>
      <c r="H256" s="245"/>
      <c r="I256" s="119">
        <f t="shared" si="370"/>
        <v>0</v>
      </c>
      <c r="J256" s="245"/>
      <c r="K256" s="55"/>
      <c r="L256" s="119">
        <f t="shared" si="371"/>
        <v>0</v>
      </c>
      <c r="M256" s="291"/>
      <c r="N256" s="55"/>
      <c r="O256" s="119">
        <f t="shared" si="372"/>
        <v>0</v>
      </c>
      <c r="P256" s="109"/>
    </row>
    <row r="257" spans="1:16" ht="24" hidden="1" x14ac:dyDescent="0.25">
      <c r="A257" s="139">
        <v>6330</v>
      </c>
      <c r="B257" s="140" t="s">
        <v>234</v>
      </c>
      <c r="C257" s="126">
        <f t="shared" si="308"/>
        <v>0</v>
      </c>
      <c r="D257" s="219"/>
      <c r="E257" s="517"/>
      <c r="F257" s="518">
        <f t="shared" si="369"/>
        <v>0</v>
      </c>
      <c r="G257" s="219"/>
      <c r="H257" s="250"/>
      <c r="I257" s="277">
        <f t="shared" si="370"/>
        <v>0</v>
      </c>
      <c r="J257" s="250"/>
      <c r="K257" s="128"/>
      <c r="L257" s="277">
        <f t="shared" si="371"/>
        <v>0</v>
      </c>
      <c r="M257" s="295"/>
      <c r="N257" s="128"/>
      <c r="O257" s="277">
        <f t="shared" si="372"/>
        <v>0</v>
      </c>
      <c r="P257" s="151"/>
    </row>
    <row r="258" spans="1:16" hidden="1" x14ac:dyDescent="0.25">
      <c r="A258" s="111">
        <v>6360</v>
      </c>
      <c r="B258" s="57" t="s">
        <v>235</v>
      </c>
      <c r="C258" s="58">
        <f t="shared" si="308"/>
        <v>0</v>
      </c>
      <c r="D258" s="214"/>
      <c r="E258" s="510"/>
      <c r="F258" s="468">
        <f t="shared" si="369"/>
        <v>0</v>
      </c>
      <c r="G258" s="214"/>
      <c r="H258" s="246"/>
      <c r="I258" s="113">
        <f t="shared" si="370"/>
        <v>0</v>
      </c>
      <c r="J258" s="246"/>
      <c r="K258" s="60"/>
      <c r="L258" s="113">
        <f t="shared" si="371"/>
        <v>0</v>
      </c>
      <c r="M258" s="292"/>
      <c r="N258" s="60"/>
      <c r="O258" s="113">
        <f t="shared" si="372"/>
        <v>0</v>
      </c>
      <c r="P258" s="110"/>
    </row>
    <row r="259" spans="1:16" ht="36" hidden="1" x14ac:dyDescent="0.25">
      <c r="A259" s="46">
        <v>6400</v>
      </c>
      <c r="B259" s="104" t="s">
        <v>236</v>
      </c>
      <c r="C259" s="47">
        <f t="shared" si="308"/>
        <v>0</v>
      </c>
      <c r="D259" s="212">
        <f>SUM(D260,D264)</f>
        <v>0</v>
      </c>
      <c r="E259" s="505">
        <f t="shared" ref="E259:F259" si="373">SUM(E260,E264)</f>
        <v>0</v>
      </c>
      <c r="F259" s="472">
        <f t="shared" si="373"/>
        <v>0</v>
      </c>
      <c r="G259" s="212">
        <f t="shared" ref="G259:M259" si="374">SUM(G260,G264)</f>
        <v>0</v>
      </c>
      <c r="H259" s="105">
        <f t="shared" ref="H259:I259" si="375">SUM(H260,H264)</f>
        <v>0</v>
      </c>
      <c r="I259" s="116">
        <f t="shared" si="375"/>
        <v>0</v>
      </c>
      <c r="J259" s="105">
        <f t="shared" si="374"/>
        <v>0</v>
      </c>
      <c r="K259" s="50">
        <f t="shared" ref="K259:L259" si="376">SUM(K260,K264)</f>
        <v>0</v>
      </c>
      <c r="L259" s="116">
        <f t="shared" si="376"/>
        <v>0</v>
      </c>
      <c r="M259" s="159">
        <f t="shared" si="374"/>
        <v>0</v>
      </c>
      <c r="N259" s="160">
        <f t="shared" ref="N259:O259" si="377">SUM(N260,N264)</f>
        <v>0</v>
      </c>
      <c r="O259" s="161">
        <f t="shared" si="377"/>
        <v>0</v>
      </c>
      <c r="P259" s="316"/>
    </row>
    <row r="260" spans="1:16" ht="24" hidden="1" x14ac:dyDescent="0.25">
      <c r="A260" s="117">
        <v>6410</v>
      </c>
      <c r="B260" s="52" t="s">
        <v>237</v>
      </c>
      <c r="C260" s="53">
        <f t="shared" si="308"/>
        <v>0</v>
      </c>
      <c r="D260" s="217">
        <f>SUM(D261:D263)</f>
        <v>0</v>
      </c>
      <c r="E260" s="514">
        <f t="shared" ref="E260:F260" si="378">SUM(E261:E263)</f>
        <v>0</v>
      </c>
      <c r="F260" s="509">
        <f t="shared" si="378"/>
        <v>0</v>
      </c>
      <c r="G260" s="217">
        <f t="shared" ref="G260:M260" si="379">SUM(G261:G263)</f>
        <v>0</v>
      </c>
      <c r="H260" s="248">
        <f t="shared" ref="H260:I260" si="380">SUM(H261:H263)</f>
        <v>0</v>
      </c>
      <c r="I260" s="119">
        <f t="shared" si="380"/>
        <v>0</v>
      </c>
      <c r="J260" s="248">
        <f t="shared" si="379"/>
        <v>0</v>
      </c>
      <c r="K260" s="118">
        <f t="shared" ref="K260:L260" si="381">SUM(K261:K263)</f>
        <v>0</v>
      </c>
      <c r="L260" s="119">
        <f t="shared" si="381"/>
        <v>0</v>
      </c>
      <c r="M260" s="64">
        <f t="shared" si="379"/>
        <v>0</v>
      </c>
      <c r="N260" s="271">
        <f t="shared" ref="N260:O260" si="382">SUM(N261:N263)</f>
        <v>0</v>
      </c>
      <c r="O260" s="276">
        <f t="shared" si="382"/>
        <v>0</v>
      </c>
      <c r="P260" s="148"/>
    </row>
    <row r="261" spans="1:16" hidden="1" x14ac:dyDescent="0.25">
      <c r="A261" s="38">
        <v>6411</v>
      </c>
      <c r="B261" s="141" t="s">
        <v>238</v>
      </c>
      <c r="C261" s="58">
        <f t="shared" si="308"/>
        <v>0</v>
      </c>
      <c r="D261" s="214"/>
      <c r="E261" s="510"/>
      <c r="F261" s="468">
        <f t="shared" ref="F261:F263" si="383">D261+E261</f>
        <v>0</v>
      </c>
      <c r="G261" s="214"/>
      <c r="H261" s="246"/>
      <c r="I261" s="113">
        <f t="shared" ref="I261:I263" si="384">G261+H261</f>
        <v>0</v>
      </c>
      <c r="J261" s="246"/>
      <c r="K261" s="60"/>
      <c r="L261" s="113">
        <f t="shared" ref="L261:L263" si="385">J261+K261</f>
        <v>0</v>
      </c>
      <c r="M261" s="292"/>
      <c r="N261" s="60"/>
      <c r="O261" s="113">
        <f t="shared" ref="O261:O263" si="386">M261+N261</f>
        <v>0</v>
      </c>
      <c r="P261" s="110"/>
    </row>
    <row r="262" spans="1:16" ht="36" hidden="1" x14ac:dyDescent="0.25">
      <c r="A262" s="38">
        <v>6412</v>
      </c>
      <c r="B262" s="57" t="s">
        <v>239</v>
      </c>
      <c r="C262" s="58">
        <f t="shared" si="308"/>
        <v>0</v>
      </c>
      <c r="D262" s="214"/>
      <c r="E262" s="510"/>
      <c r="F262" s="468">
        <f t="shared" si="383"/>
        <v>0</v>
      </c>
      <c r="G262" s="214"/>
      <c r="H262" s="246"/>
      <c r="I262" s="113">
        <f t="shared" si="384"/>
        <v>0</v>
      </c>
      <c r="J262" s="246"/>
      <c r="K262" s="60"/>
      <c r="L262" s="113">
        <f t="shared" si="385"/>
        <v>0</v>
      </c>
      <c r="M262" s="292"/>
      <c r="N262" s="60"/>
      <c r="O262" s="113">
        <f t="shared" si="386"/>
        <v>0</v>
      </c>
      <c r="P262" s="110"/>
    </row>
    <row r="263" spans="1:16" ht="36" hidden="1" x14ac:dyDescent="0.25">
      <c r="A263" s="38">
        <v>6419</v>
      </c>
      <c r="B263" s="57" t="s">
        <v>240</v>
      </c>
      <c r="C263" s="58">
        <f t="shared" si="308"/>
        <v>0</v>
      </c>
      <c r="D263" s="214"/>
      <c r="E263" s="510"/>
      <c r="F263" s="468">
        <f t="shared" si="383"/>
        <v>0</v>
      </c>
      <c r="G263" s="214"/>
      <c r="H263" s="246"/>
      <c r="I263" s="113">
        <f t="shared" si="384"/>
        <v>0</v>
      </c>
      <c r="J263" s="246"/>
      <c r="K263" s="60"/>
      <c r="L263" s="113">
        <f t="shared" si="385"/>
        <v>0</v>
      </c>
      <c r="M263" s="292"/>
      <c r="N263" s="60"/>
      <c r="O263" s="113">
        <f t="shared" si="386"/>
        <v>0</v>
      </c>
      <c r="P263" s="110"/>
    </row>
    <row r="264" spans="1:16" ht="36" hidden="1" x14ac:dyDescent="0.25">
      <c r="A264" s="111">
        <v>6420</v>
      </c>
      <c r="B264" s="57" t="s">
        <v>241</v>
      </c>
      <c r="C264" s="58">
        <f t="shared" si="308"/>
        <v>0</v>
      </c>
      <c r="D264" s="215">
        <f>SUM(D265:D268)</f>
        <v>0</v>
      </c>
      <c r="E264" s="511">
        <f t="shared" ref="E264:F264" si="387">SUM(E265:E268)</f>
        <v>0</v>
      </c>
      <c r="F264" s="468">
        <f t="shared" si="387"/>
        <v>0</v>
      </c>
      <c r="G264" s="215">
        <f>SUM(G265:G268)</f>
        <v>0</v>
      </c>
      <c r="H264" s="120">
        <f t="shared" ref="H264:I264" si="388">SUM(H265:H268)</f>
        <v>0</v>
      </c>
      <c r="I264" s="113">
        <f t="shared" si="388"/>
        <v>0</v>
      </c>
      <c r="J264" s="120">
        <f>SUM(J265:J268)</f>
        <v>0</v>
      </c>
      <c r="K264" s="112">
        <f t="shared" ref="K264:L264" si="389">SUM(K265:K268)</f>
        <v>0</v>
      </c>
      <c r="L264" s="113">
        <f t="shared" si="389"/>
        <v>0</v>
      </c>
      <c r="M264" s="58">
        <f>SUM(M265:M268)</f>
        <v>0</v>
      </c>
      <c r="N264" s="112">
        <f t="shared" ref="N264:O264" si="390">SUM(N265:N268)</f>
        <v>0</v>
      </c>
      <c r="O264" s="113">
        <f t="shared" si="390"/>
        <v>0</v>
      </c>
      <c r="P264" s="110"/>
    </row>
    <row r="265" spans="1:16" hidden="1" x14ac:dyDescent="0.25">
      <c r="A265" s="38">
        <v>6421</v>
      </c>
      <c r="B265" s="57" t="s">
        <v>242</v>
      </c>
      <c r="C265" s="58">
        <f t="shared" si="308"/>
        <v>0</v>
      </c>
      <c r="D265" s="214"/>
      <c r="E265" s="510"/>
      <c r="F265" s="468">
        <f t="shared" ref="F265:F268" si="391">D265+E265</f>
        <v>0</v>
      </c>
      <c r="G265" s="214"/>
      <c r="H265" s="246"/>
      <c r="I265" s="113">
        <f t="shared" ref="I265:I268" si="392">G265+H265</f>
        <v>0</v>
      </c>
      <c r="J265" s="246"/>
      <c r="K265" s="60"/>
      <c r="L265" s="113">
        <f t="shared" ref="L265:L268" si="393">J265+K265</f>
        <v>0</v>
      </c>
      <c r="M265" s="292"/>
      <c r="N265" s="60"/>
      <c r="O265" s="113">
        <f t="shared" ref="O265:O268" si="394">M265+N265</f>
        <v>0</v>
      </c>
      <c r="P265" s="110"/>
    </row>
    <row r="266" spans="1:16" hidden="1" x14ac:dyDescent="0.25">
      <c r="A266" s="38">
        <v>6422</v>
      </c>
      <c r="B266" s="57" t="s">
        <v>243</v>
      </c>
      <c r="C266" s="58">
        <f t="shared" si="308"/>
        <v>0</v>
      </c>
      <c r="D266" s="214"/>
      <c r="E266" s="510"/>
      <c r="F266" s="468">
        <f t="shared" si="391"/>
        <v>0</v>
      </c>
      <c r="G266" s="214"/>
      <c r="H266" s="246"/>
      <c r="I266" s="113">
        <f t="shared" si="392"/>
        <v>0</v>
      </c>
      <c r="J266" s="246"/>
      <c r="K266" s="60"/>
      <c r="L266" s="113">
        <f t="shared" si="393"/>
        <v>0</v>
      </c>
      <c r="M266" s="292"/>
      <c r="N266" s="60"/>
      <c r="O266" s="113">
        <f t="shared" si="394"/>
        <v>0</v>
      </c>
      <c r="P266" s="110"/>
    </row>
    <row r="267" spans="1:16" ht="13.5" hidden="1" customHeight="1" x14ac:dyDescent="0.25">
      <c r="A267" s="38">
        <v>6423</v>
      </c>
      <c r="B267" s="57" t="s">
        <v>244</v>
      </c>
      <c r="C267" s="58">
        <f t="shared" si="308"/>
        <v>0</v>
      </c>
      <c r="D267" s="214"/>
      <c r="E267" s="510"/>
      <c r="F267" s="468">
        <f t="shared" si="391"/>
        <v>0</v>
      </c>
      <c r="G267" s="214"/>
      <c r="H267" s="246"/>
      <c r="I267" s="113">
        <f t="shared" si="392"/>
        <v>0</v>
      </c>
      <c r="J267" s="246"/>
      <c r="K267" s="60"/>
      <c r="L267" s="113">
        <f t="shared" si="393"/>
        <v>0</v>
      </c>
      <c r="M267" s="292"/>
      <c r="N267" s="60"/>
      <c r="O267" s="113">
        <f t="shared" si="394"/>
        <v>0</v>
      </c>
      <c r="P267" s="110"/>
    </row>
    <row r="268" spans="1:16" ht="36" hidden="1" x14ac:dyDescent="0.25">
      <c r="A268" s="38">
        <v>6424</v>
      </c>
      <c r="B268" s="57" t="s">
        <v>245</v>
      </c>
      <c r="C268" s="58">
        <f t="shared" si="308"/>
        <v>0</v>
      </c>
      <c r="D268" s="214"/>
      <c r="E268" s="510"/>
      <c r="F268" s="468">
        <f t="shared" si="391"/>
        <v>0</v>
      </c>
      <c r="G268" s="214"/>
      <c r="H268" s="246"/>
      <c r="I268" s="113">
        <f t="shared" si="392"/>
        <v>0</v>
      </c>
      <c r="J268" s="246"/>
      <c r="K268" s="60"/>
      <c r="L268" s="113">
        <f t="shared" si="393"/>
        <v>0</v>
      </c>
      <c r="M268" s="292"/>
      <c r="N268" s="60"/>
      <c r="O268" s="113">
        <f t="shared" si="394"/>
        <v>0</v>
      </c>
      <c r="P268" s="110"/>
    </row>
    <row r="269" spans="1:16" ht="36" hidden="1" x14ac:dyDescent="0.25">
      <c r="A269" s="143">
        <v>7000</v>
      </c>
      <c r="B269" s="143" t="s">
        <v>246</v>
      </c>
      <c r="C269" s="145">
        <f t="shared" si="308"/>
        <v>0</v>
      </c>
      <c r="D269" s="221">
        <f>SUM(D270,D281)</f>
        <v>0</v>
      </c>
      <c r="E269" s="521">
        <f t="shared" ref="E269:F269" si="395">SUM(E270,E281)</f>
        <v>0</v>
      </c>
      <c r="F269" s="522">
        <f t="shared" si="395"/>
        <v>0</v>
      </c>
      <c r="G269" s="221">
        <f>SUM(G270,G281)</f>
        <v>0</v>
      </c>
      <c r="H269" s="252">
        <f t="shared" ref="H269:I269" si="396">SUM(H270,H281)</f>
        <v>0</v>
      </c>
      <c r="I269" s="263">
        <f t="shared" si="396"/>
        <v>0</v>
      </c>
      <c r="J269" s="252">
        <f>SUM(J270,J281)</f>
        <v>0</v>
      </c>
      <c r="K269" s="144">
        <f t="shared" ref="K269:L269" si="397">SUM(K270,K281)</f>
        <v>0</v>
      </c>
      <c r="L269" s="263">
        <f t="shared" si="397"/>
        <v>0</v>
      </c>
      <c r="M269" s="297">
        <f>SUM(M270,M281)</f>
        <v>0</v>
      </c>
      <c r="N269" s="274">
        <f t="shared" ref="N269:O269" si="398">SUM(N270,N281)</f>
        <v>0</v>
      </c>
      <c r="O269" s="279">
        <f t="shared" si="398"/>
        <v>0</v>
      </c>
      <c r="P269" s="318"/>
    </row>
    <row r="270" spans="1:16" ht="24" hidden="1" x14ac:dyDescent="0.25">
      <c r="A270" s="46">
        <v>7200</v>
      </c>
      <c r="B270" s="104" t="s">
        <v>247</v>
      </c>
      <c r="C270" s="47">
        <f t="shared" si="308"/>
        <v>0</v>
      </c>
      <c r="D270" s="212">
        <f>SUM(D271,D272,D275,D276,D280)</f>
        <v>0</v>
      </c>
      <c r="E270" s="505">
        <f t="shared" ref="E270:F270" si="399">SUM(E271,E272,E275,E276,E280)</f>
        <v>0</v>
      </c>
      <c r="F270" s="472">
        <f t="shared" si="399"/>
        <v>0</v>
      </c>
      <c r="G270" s="212">
        <f>SUM(G271,G272,G275,G276,G280)</f>
        <v>0</v>
      </c>
      <c r="H270" s="105">
        <f t="shared" ref="H270:I270" si="400">SUM(H271,H272,H275,H276,H280)</f>
        <v>0</v>
      </c>
      <c r="I270" s="116">
        <f t="shared" si="400"/>
        <v>0</v>
      </c>
      <c r="J270" s="105">
        <f>SUM(J271,J272,J275,J276,J280)</f>
        <v>0</v>
      </c>
      <c r="K270" s="50">
        <f t="shared" ref="K270:L270" si="401">SUM(K271,K272,K275,K276,K280)</f>
        <v>0</v>
      </c>
      <c r="L270" s="116">
        <f t="shared" si="401"/>
        <v>0</v>
      </c>
      <c r="M270" s="129">
        <f>SUM(M271,M272,M275,M276,M280)</f>
        <v>0</v>
      </c>
      <c r="N270" s="130">
        <f t="shared" ref="N270:O270" si="402">SUM(N271,N272,N275,N276,N280)</f>
        <v>0</v>
      </c>
      <c r="O270" s="262">
        <f t="shared" si="402"/>
        <v>0</v>
      </c>
      <c r="P270" s="315"/>
    </row>
    <row r="271" spans="1:16" ht="24" hidden="1" x14ac:dyDescent="0.25">
      <c r="A271" s="117">
        <v>7210</v>
      </c>
      <c r="B271" s="52" t="s">
        <v>248</v>
      </c>
      <c r="C271" s="53">
        <f t="shared" si="308"/>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308"/>
        <v>0</v>
      </c>
      <c r="D272" s="215">
        <f>SUM(D273:D274)</f>
        <v>0</v>
      </c>
      <c r="E272" s="511">
        <f t="shared" ref="E272:F272" si="403">SUM(E273:E274)</f>
        <v>0</v>
      </c>
      <c r="F272" s="468">
        <f t="shared" si="403"/>
        <v>0</v>
      </c>
      <c r="G272" s="215">
        <f>SUM(G273:G274)</f>
        <v>0</v>
      </c>
      <c r="H272" s="120">
        <f t="shared" ref="H272:I272" si="404">SUM(H273:H274)</f>
        <v>0</v>
      </c>
      <c r="I272" s="113">
        <f t="shared" si="404"/>
        <v>0</v>
      </c>
      <c r="J272" s="120">
        <f>SUM(J273:J274)</f>
        <v>0</v>
      </c>
      <c r="K272" s="112">
        <f t="shared" ref="K272:L272" si="405">SUM(K273:K274)</f>
        <v>0</v>
      </c>
      <c r="L272" s="113">
        <f t="shared" si="405"/>
        <v>0</v>
      </c>
      <c r="M272" s="58">
        <f>SUM(M273:M274)</f>
        <v>0</v>
      </c>
      <c r="N272" s="112">
        <f t="shared" ref="N272:O272" si="406">SUM(N273:N274)</f>
        <v>0</v>
      </c>
      <c r="O272" s="113">
        <f t="shared" si="406"/>
        <v>0</v>
      </c>
      <c r="P272" s="110"/>
    </row>
    <row r="273" spans="1:16" s="142" customFormat="1" ht="36" hidden="1" x14ac:dyDescent="0.25">
      <c r="A273" s="38">
        <v>7221</v>
      </c>
      <c r="B273" s="57" t="s">
        <v>250</v>
      </c>
      <c r="C273" s="58">
        <f t="shared" si="308"/>
        <v>0</v>
      </c>
      <c r="D273" s="214"/>
      <c r="E273" s="510"/>
      <c r="F273" s="468">
        <f t="shared" ref="F273:F275" si="407">D273+E273</f>
        <v>0</v>
      </c>
      <c r="G273" s="214"/>
      <c r="H273" s="246"/>
      <c r="I273" s="113">
        <f t="shared" ref="I273:I275" si="408">G273+H273</f>
        <v>0</v>
      </c>
      <c r="J273" s="246"/>
      <c r="K273" s="60"/>
      <c r="L273" s="113">
        <f t="shared" ref="L273:L275" si="409">J273+K273</f>
        <v>0</v>
      </c>
      <c r="M273" s="292"/>
      <c r="N273" s="60"/>
      <c r="O273" s="113">
        <f t="shared" ref="O273:O275" si="410">M273+N273</f>
        <v>0</v>
      </c>
      <c r="P273" s="110"/>
    </row>
    <row r="274" spans="1:16" s="142" customFormat="1" ht="36" hidden="1" x14ac:dyDescent="0.25">
      <c r="A274" s="38">
        <v>7222</v>
      </c>
      <c r="B274" s="57" t="s">
        <v>251</v>
      </c>
      <c r="C274" s="58">
        <f t="shared" si="308"/>
        <v>0</v>
      </c>
      <c r="D274" s="214"/>
      <c r="E274" s="510"/>
      <c r="F274" s="468">
        <f t="shared" si="407"/>
        <v>0</v>
      </c>
      <c r="G274" s="214"/>
      <c r="H274" s="246"/>
      <c r="I274" s="113">
        <f t="shared" si="408"/>
        <v>0</v>
      </c>
      <c r="J274" s="246"/>
      <c r="K274" s="60"/>
      <c r="L274" s="113">
        <f t="shared" si="409"/>
        <v>0</v>
      </c>
      <c r="M274" s="292"/>
      <c r="N274" s="60"/>
      <c r="O274" s="113">
        <f t="shared" si="410"/>
        <v>0</v>
      </c>
      <c r="P274" s="110"/>
    </row>
    <row r="275" spans="1:16" ht="24" hidden="1" x14ac:dyDescent="0.25">
      <c r="A275" s="111">
        <v>7230</v>
      </c>
      <c r="B275" s="57" t="s">
        <v>292</v>
      </c>
      <c r="C275" s="58">
        <f t="shared" si="308"/>
        <v>0</v>
      </c>
      <c r="D275" s="214"/>
      <c r="E275" s="510"/>
      <c r="F275" s="468">
        <f t="shared" si="407"/>
        <v>0</v>
      </c>
      <c r="G275" s="214"/>
      <c r="H275" s="246"/>
      <c r="I275" s="113">
        <f t="shared" si="408"/>
        <v>0</v>
      </c>
      <c r="J275" s="246"/>
      <c r="K275" s="60"/>
      <c r="L275" s="113">
        <f t="shared" si="409"/>
        <v>0</v>
      </c>
      <c r="M275" s="292"/>
      <c r="N275" s="60"/>
      <c r="O275" s="113">
        <f t="shared" si="410"/>
        <v>0</v>
      </c>
      <c r="P275" s="110"/>
    </row>
    <row r="276" spans="1:16" ht="24" hidden="1" x14ac:dyDescent="0.25">
      <c r="A276" s="111">
        <v>7240</v>
      </c>
      <c r="B276" s="57" t="s">
        <v>252</v>
      </c>
      <c r="C276" s="58">
        <f t="shared" si="308"/>
        <v>0</v>
      </c>
      <c r="D276" s="215">
        <f t="shared" ref="D276:M276" si="411">SUM(D277:D279)</f>
        <v>0</v>
      </c>
      <c r="E276" s="511">
        <f t="shared" ref="E276:F276" si="412">SUM(E277:E279)</f>
        <v>0</v>
      </c>
      <c r="F276" s="468">
        <f t="shared" si="412"/>
        <v>0</v>
      </c>
      <c r="G276" s="215">
        <f t="shared" si="411"/>
        <v>0</v>
      </c>
      <c r="H276" s="120">
        <f t="shared" ref="H276:I276" si="413">SUM(H277:H279)</f>
        <v>0</v>
      </c>
      <c r="I276" s="113">
        <f t="shared" si="413"/>
        <v>0</v>
      </c>
      <c r="J276" s="120">
        <f>SUM(J277:J279)</f>
        <v>0</v>
      </c>
      <c r="K276" s="112">
        <f t="shared" ref="K276:L276" si="414">SUM(K277:K279)</f>
        <v>0</v>
      </c>
      <c r="L276" s="113">
        <f t="shared" si="414"/>
        <v>0</v>
      </c>
      <c r="M276" s="58">
        <f t="shared" si="411"/>
        <v>0</v>
      </c>
      <c r="N276" s="112">
        <f t="shared" ref="N276:O276" si="415">SUM(N277:N279)</f>
        <v>0</v>
      </c>
      <c r="O276" s="113">
        <f t="shared" si="415"/>
        <v>0</v>
      </c>
      <c r="P276" s="110"/>
    </row>
    <row r="277" spans="1:16" ht="48" hidden="1" x14ac:dyDescent="0.25">
      <c r="A277" s="38">
        <v>7245</v>
      </c>
      <c r="B277" s="57" t="s">
        <v>253</v>
      </c>
      <c r="C277" s="58">
        <f t="shared" ref="C277:C298" si="416">F277+I277+L277+O277</f>
        <v>0</v>
      </c>
      <c r="D277" s="214"/>
      <c r="E277" s="510"/>
      <c r="F277" s="468">
        <f t="shared" ref="F277:F280" si="417">D277+E277</f>
        <v>0</v>
      </c>
      <c r="G277" s="214"/>
      <c r="H277" s="246"/>
      <c r="I277" s="113">
        <f t="shared" ref="I277:I280" si="418">G277+H277</f>
        <v>0</v>
      </c>
      <c r="J277" s="246"/>
      <c r="K277" s="60"/>
      <c r="L277" s="113">
        <f t="shared" ref="L277:L280" si="419">J277+K277</f>
        <v>0</v>
      </c>
      <c r="M277" s="292"/>
      <c r="N277" s="60"/>
      <c r="O277" s="113">
        <f t="shared" ref="O277:O280" si="420">M277+N277</f>
        <v>0</v>
      </c>
      <c r="P277" s="110"/>
    </row>
    <row r="278" spans="1:16" ht="84.75" hidden="1" customHeight="1" x14ac:dyDescent="0.25">
      <c r="A278" s="38">
        <v>7246</v>
      </c>
      <c r="B278" s="57" t="s">
        <v>254</v>
      </c>
      <c r="C278" s="58">
        <f t="shared" si="416"/>
        <v>0</v>
      </c>
      <c r="D278" s="214"/>
      <c r="E278" s="510"/>
      <c r="F278" s="468">
        <f t="shared" si="417"/>
        <v>0</v>
      </c>
      <c r="G278" s="214"/>
      <c r="H278" s="246"/>
      <c r="I278" s="113">
        <f t="shared" si="418"/>
        <v>0</v>
      </c>
      <c r="J278" s="246"/>
      <c r="K278" s="60"/>
      <c r="L278" s="113">
        <f t="shared" si="419"/>
        <v>0</v>
      </c>
      <c r="M278" s="292"/>
      <c r="N278" s="60"/>
      <c r="O278" s="113">
        <f t="shared" si="420"/>
        <v>0</v>
      </c>
      <c r="P278" s="110"/>
    </row>
    <row r="279" spans="1:16" ht="36" hidden="1" x14ac:dyDescent="0.25">
      <c r="A279" s="38">
        <v>7247</v>
      </c>
      <c r="B279" s="57" t="s">
        <v>309</v>
      </c>
      <c r="C279" s="58">
        <f t="shared" si="416"/>
        <v>0</v>
      </c>
      <c r="D279" s="214"/>
      <c r="E279" s="510"/>
      <c r="F279" s="468">
        <f t="shared" si="417"/>
        <v>0</v>
      </c>
      <c r="G279" s="214"/>
      <c r="H279" s="246"/>
      <c r="I279" s="113">
        <f t="shared" si="418"/>
        <v>0</v>
      </c>
      <c r="J279" s="246"/>
      <c r="K279" s="60"/>
      <c r="L279" s="113">
        <f t="shared" si="419"/>
        <v>0</v>
      </c>
      <c r="M279" s="292"/>
      <c r="N279" s="60"/>
      <c r="O279" s="113">
        <f t="shared" si="420"/>
        <v>0</v>
      </c>
      <c r="P279" s="110"/>
    </row>
    <row r="280" spans="1:16" ht="24" hidden="1" x14ac:dyDescent="0.25">
      <c r="A280" s="177">
        <v>7260</v>
      </c>
      <c r="B280" s="52" t="s">
        <v>255</v>
      </c>
      <c r="C280" s="53">
        <f t="shared" si="416"/>
        <v>0</v>
      </c>
      <c r="D280" s="213"/>
      <c r="E280" s="508"/>
      <c r="F280" s="509">
        <f t="shared" si="417"/>
        <v>0</v>
      </c>
      <c r="G280" s="213"/>
      <c r="H280" s="245"/>
      <c r="I280" s="119">
        <f t="shared" si="418"/>
        <v>0</v>
      </c>
      <c r="J280" s="245"/>
      <c r="K280" s="55"/>
      <c r="L280" s="119">
        <f t="shared" si="419"/>
        <v>0</v>
      </c>
      <c r="M280" s="291"/>
      <c r="N280" s="55"/>
      <c r="O280" s="119">
        <f t="shared" si="420"/>
        <v>0</v>
      </c>
      <c r="P280" s="109"/>
    </row>
    <row r="281" spans="1:16" hidden="1" x14ac:dyDescent="0.25">
      <c r="A281" s="72">
        <v>7700</v>
      </c>
      <c r="B281" s="158" t="s">
        <v>284</v>
      </c>
      <c r="C281" s="159">
        <f t="shared" si="416"/>
        <v>0</v>
      </c>
      <c r="D281" s="222">
        <f t="shared" ref="D281:O281" si="421">D282</f>
        <v>0</v>
      </c>
      <c r="E281" s="523">
        <f t="shared" si="421"/>
        <v>0</v>
      </c>
      <c r="F281" s="488">
        <f t="shared" si="421"/>
        <v>0</v>
      </c>
      <c r="G281" s="222">
        <f t="shared" si="421"/>
        <v>0</v>
      </c>
      <c r="H281" s="253">
        <f t="shared" si="421"/>
        <v>0</v>
      </c>
      <c r="I281" s="161">
        <f t="shared" si="421"/>
        <v>0</v>
      </c>
      <c r="J281" s="253">
        <f t="shared" si="421"/>
        <v>0</v>
      </c>
      <c r="K281" s="160">
        <f t="shared" si="421"/>
        <v>0</v>
      </c>
      <c r="L281" s="161">
        <f t="shared" si="421"/>
        <v>0</v>
      </c>
      <c r="M281" s="159">
        <f t="shared" si="421"/>
        <v>0</v>
      </c>
      <c r="N281" s="160">
        <f t="shared" si="421"/>
        <v>0</v>
      </c>
      <c r="O281" s="161">
        <f t="shared" si="421"/>
        <v>0</v>
      </c>
      <c r="P281" s="316"/>
    </row>
    <row r="282" spans="1:16" hidden="1" x14ac:dyDescent="0.25">
      <c r="A282" s="106">
        <v>7720</v>
      </c>
      <c r="B282" s="52" t="s">
        <v>285</v>
      </c>
      <c r="C282" s="64">
        <f t="shared" si="416"/>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416"/>
        <v>0</v>
      </c>
      <c r="D283" s="215">
        <f>SUM(D284:D285)</f>
        <v>0</v>
      </c>
      <c r="E283" s="511">
        <f t="shared" ref="E283:F283" si="422">SUM(E284:E285)</f>
        <v>0</v>
      </c>
      <c r="F283" s="468">
        <f t="shared" si="422"/>
        <v>0</v>
      </c>
      <c r="G283" s="215">
        <f>SUM(G284:G285)</f>
        <v>0</v>
      </c>
      <c r="H283" s="120">
        <f t="shared" ref="H283:I283" si="423">SUM(H284:H285)</f>
        <v>0</v>
      </c>
      <c r="I283" s="113">
        <f t="shared" si="423"/>
        <v>0</v>
      </c>
      <c r="J283" s="120">
        <f>SUM(J284:J285)</f>
        <v>0</v>
      </c>
      <c r="K283" s="112">
        <f t="shared" ref="K283:L283" si="424">SUM(K284:K285)</f>
        <v>0</v>
      </c>
      <c r="L283" s="113">
        <f t="shared" si="424"/>
        <v>0</v>
      </c>
      <c r="M283" s="58">
        <f>SUM(M284:M285)</f>
        <v>0</v>
      </c>
      <c r="N283" s="112">
        <f t="shared" ref="N283:O283" si="425">SUM(N284:N285)</f>
        <v>0</v>
      </c>
      <c r="O283" s="113">
        <f t="shared" si="425"/>
        <v>0</v>
      </c>
      <c r="P283" s="110"/>
    </row>
    <row r="284" spans="1:16" hidden="1" x14ac:dyDescent="0.25">
      <c r="A284" s="141" t="s">
        <v>257</v>
      </c>
      <c r="B284" s="38" t="s">
        <v>258</v>
      </c>
      <c r="C284" s="58">
        <f t="shared" si="416"/>
        <v>0</v>
      </c>
      <c r="D284" s="214"/>
      <c r="E284" s="510"/>
      <c r="F284" s="468">
        <f t="shared" ref="F284:F285" si="426">D284+E284</f>
        <v>0</v>
      </c>
      <c r="G284" s="214"/>
      <c r="H284" s="246"/>
      <c r="I284" s="113">
        <f t="shared" ref="I284:I285" si="427">G284+H284</f>
        <v>0</v>
      </c>
      <c r="J284" s="246"/>
      <c r="K284" s="60"/>
      <c r="L284" s="113">
        <f t="shared" ref="L284:L285" si="428">J284+K284</f>
        <v>0</v>
      </c>
      <c r="M284" s="292"/>
      <c r="N284" s="60"/>
      <c r="O284" s="113">
        <f t="shared" ref="O284:O285" si="429">M284+N284</f>
        <v>0</v>
      </c>
      <c r="P284" s="110"/>
    </row>
    <row r="285" spans="1:16" ht="24" hidden="1" x14ac:dyDescent="0.25">
      <c r="A285" s="141" t="s">
        <v>259</v>
      </c>
      <c r="B285" s="146" t="s">
        <v>260</v>
      </c>
      <c r="C285" s="53">
        <f t="shared" si="416"/>
        <v>0</v>
      </c>
      <c r="D285" s="213"/>
      <c r="E285" s="508"/>
      <c r="F285" s="509">
        <f t="shared" si="426"/>
        <v>0</v>
      </c>
      <c r="G285" s="213"/>
      <c r="H285" s="245"/>
      <c r="I285" s="119">
        <f t="shared" si="427"/>
        <v>0</v>
      </c>
      <c r="J285" s="245"/>
      <c r="K285" s="55"/>
      <c r="L285" s="119">
        <f t="shared" si="428"/>
        <v>0</v>
      </c>
      <c r="M285" s="291"/>
      <c r="N285" s="55"/>
      <c r="O285" s="119">
        <f t="shared" si="429"/>
        <v>0</v>
      </c>
      <c r="P285" s="109"/>
    </row>
    <row r="286" spans="1:16" ht="12.75" thickBot="1" x14ac:dyDescent="0.3">
      <c r="A286" s="164"/>
      <c r="B286" s="164" t="s">
        <v>261</v>
      </c>
      <c r="C286" s="280">
        <f t="shared" si="416"/>
        <v>696837</v>
      </c>
      <c r="D286" s="224">
        <f t="shared" ref="D286:M286" si="430">SUM(D283,D269,D230,D195,D187,D173,D75,D53)</f>
        <v>471262</v>
      </c>
      <c r="E286" s="525">
        <f t="shared" ref="E286:F286" si="431">SUM(E283,E269,E230,E195,E187,E173,E75,E53)</f>
        <v>0</v>
      </c>
      <c r="F286" s="526">
        <f t="shared" si="431"/>
        <v>471262</v>
      </c>
      <c r="G286" s="224">
        <f t="shared" si="430"/>
        <v>194214</v>
      </c>
      <c r="H286" s="166">
        <f t="shared" ref="H286:I286" si="432">SUM(H283,H269,H230,H195,H187,H173,H75,H53)</f>
        <v>931</v>
      </c>
      <c r="I286" s="264">
        <f t="shared" si="432"/>
        <v>195145</v>
      </c>
      <c r="J286" s="166">
        <f t="shared" si="430"/>
        <v>30430</v>
      </c>
      <c r="K286" s="165">
        <f t="shared" ref="K286:L286" si="433">SUM(K283,K269,K230,K195,K187,K173,K75,K53)</f>
        <v>0</v>
      </c>
      <c r="L286" s="264">
        <f t="shared" si="433"/>
        <v>30430</v>
      </c>
      <c r="M286" s="280">
        <f t="shared" si="430"/>
        <v>0</v>
      </c>
      <c r="N286" s="165">
        <f t="shared" ref="N286:O286" si="434">SUM(N283,N269,N230,N195,N187,N173,N75,N53)</f>
        <v>0</v>
      </c>
      <c r="O286" s="264">
        <f t="shared" si="434"/>
        <v>0</v>
      </c>
      <c r="P286" s="319"/>
    </row>
    <row r="287" spans="1:16" s="21" customFormat="1" ht="13.5" thickTop="1" thickBot="1" x14ac:dyDescent="0.3">
      <c r="A287" s="707" t="s">
        <v>262</v>
      </c>
      <c r="B287" s="708"/>
      <c r="C287" s="172">
        <f t="shared" si="416"/>
        <v>-85</v>
      </c>
      <c r="D287" s="225">
        <f>SUM(D24,D25,D41)-D51</f>
        <v>0</v>
      </c>
      <c r="E287" s="527">
        <f t="shared" ref="E287:F287" si="435">SUM(E24,E25,E41)-E51</f>
        <v>0</v>
      </c>
      <c r="F287" s="528">
        <f t="shared" si="435"/>
        <v>0</v>
      </c>
      <c r="G287" s="225">
        <f>SUM(G24,G25,G41)-G51</f>
        <v>0</v>
      </c>
      <c r="H287" s="255">
        <f t="shared" ref="H287:I287" si="436">SUM(H24,H25,H41)-H51</f>
        <v>0</v>
      </c>
      <c r="I287" s="265">
        <f t="shared" si="436"/>
        <v>0</v>
      </c>
      <c r="J287" s="255">
        <f>(J26+J43)-J51</f>
        <v>-85</v>
      </c>
      <c r="K287" s="168">
        <f t="shared" ref="K287:L287" si="437">(K26+K43)-K51</f>
        <v>0</v>
      </c>
      <c r="L287" s="265">
        <f t="shared" si="437"/>
        <v>-85</v>
      </c>
      <c r="M287" s="172">
        <f>M45-M51</f>
        <v>0</v>
      </c>
      <c r="N287" s="168">
        <f t="shared" ref="N287:O287" si="438">N45-N51</f>
        <v>0</v>
      </c>
      <c r="O287" s="265">
        <f t="shared" si="438"/>
        <v>0</v>
      </c>
      <c r="P287" s="174"/>
    </row>
    <row r="288" spans="1:16" s="21" customFormat="1" ht="12.75" thickTop="1" x14ac:dyDescent="0.25">
      <c r="A288" s="709" t="s">
        <v>263</v>
      </c>
      <c r="B288" s="710"/>
      <c r="C288" s="156">
        <f t="shared" si="416"/>
        <v>85</v>
      </c>
      <c r="D288" s="226">
        <f t="shared" ref="D288:M288" si="439">SUM(D289,D290)-D297+D298</f>
        <v>0</v>
      </c>
      <c r="E288" s="529">
        <f t="shared" ref="E288:F288" si="440">SUM(E289,E290)-E297+E298</f>
        <v>0</v>
      </c>
      <c r="F288" s="530">
        <f t="shared" si="440"/>
        <v>0</v>
      </c>
      <c r="G288" s="226">
        <f t="shared" si="439"/>
        <v>0</v>
      </c>
      <c r="H288" s="256">
        <f t="shared" ref="H288:I288" si="441">SUM(H289,H290)-H297+H298</f>
        <v>0</v>
      </c>
      <c r="I288" s="154">
        <f t="shared" si="441"/>
        <v>0</v>
      </c>
      <c r="J288" s="256">
        <f t="shared" si="439"/>
        <v>85</v>
      </c>
      <c r="K288" s="153">
        <f t="shared" ref="K288:L288" si="442">SUM(K289,K290)-K297+K298</f>
        <v>0</v>
      </c>
      <c r="L288" s="154">
        <f t="shared" si="442"/>
        <v>85</v>
      </c>
      <c r="M288" s="156">
        <f t="shared" si="439"/>
        <v>0</v>
      </c>
      <c r="N288" s="153">
        <f t="shared" ref="N288:O288" si="443">SUM(N289,N290)-N297+N298</f>
        <v>0</v>
      </c>
      <c r="O288" s="154">
        <f t="shared" si="443"/>
        <v>0</v>
      </c>
      <c r="P288" s="320"/>
    </row>
    <row r="289" spans="1:16" s="21" customFormat="1" ht="12.75" thickBot="1" x14ac:dyDescent="0.3">
      <c r="A289" s="87" t="s">
        <v>264</v>
      </c>
      <c r="B289" s="87" t="s">
        <v>265</v>
      </c>
      <c r="C289" s="88">
        <f t="shared" si="416"/>
        <v>85</v>
      </c>
      <c r="D289" s="208">
        <f t="shared" ref="D289:M289" si="444">D21-D283</f>
        <v>0</v>
      </c>
      <c r="E289" s="497">
        <f t="shared" ref="E289:F289" si="445">E21-E283</f>
        <v>0</v>
      </c>
      <c r="F289" s="498">
        <f t="shared" si="445"/>
        <v>0</v>
      </c>
      <c r="G289" s="208">
        <f t="shared" si="444"/>
        <v>0</v>
      </c>
      <c r="H289" s="241">
        <f t="shared" ref="H289:I289" si="446">H21-H283</f>
        <v>0</v>
      </c>
      <c r="I289" s="90">
        <f t="shared" si="446"/>
        <v>0</v>
      </c>
      <c r="J289" s="241">
        <f t="shared" si="444"/>
        <v>85</v>
      </c>
      <c r="K289" s="89">
        <f t="shared" ref="K289:L289" si="447">K21-K283</f>
        <v>0</v>
      </c>
      <c r="L289" s="90">
        <f t="shared" si="447"/>
        <v>85</v>
      </c>
      <c r="M289" s="88">
        <f t="shared" si="444"/>
        <v>0</v>
      </c>
      <c r="N289" s="89">
        <f t="shared" ref="N289:O289" si="448">N21-N283</f>
        <v>0</v>
      </c>
      <c r="O289" s="90">
        <f t="shared" si="448"/>
        <v>0</v>
      </c>
      <c r="P289" s="311"/>
    </row>
    <row r="290" spans="1:16" s="21" customFormat="1" ht="12.75" hidden="1" thickTop="1" x14ac:dyDescent="0.25">
      <c r="A290" s="169" t="s">
        <v>266</v>
      </c>
      <c r="B290" s="169" t="s">
        <v>267</v>
      </c>
      <c r="C290" s="156">
        <f t="shared" si="416"/>
        <v>0</v>
      </c>
      <c r="D290" s="226">
        <f t="shared" ref="D290:M290" si="449">SUM(D291,D293,D295)-SUM(D292,D294,D296)</f>
        <v>0</v>
      </c>
      <c r="E290" s="529">
        <f t="shared" ref="E290:F290" si="450">SUM(E291,E293,E295)-SUM(E292,E294,E296)</f>
        <v>0</v>
      </c>
      <c r="F290" s="530">
        <f t="shared" si="450"/>
        <v>0</v>
      </c>
      <c r="G290" s="226">
        <f t="shared" si="449"/>
        <v>0</v>
      </c>
      <c r="H290" s="256">
        <f t="shared" ref="H290:I290" si="451">SUM(H291,H293,H295)-SUM(H292,H294,H296)</f>
        <v>0</v>
      </c>
      <c r="I290" s="154">
        <f t="shared" si="451"/>
        <v>0</v>
      </c>
      <c r="J290" s="256">
        <f t="shared" si="449"/>
        <v>0</v>
      </c>
      <c r="K290" s="153">
        <f t="shared" ref="K290:L290" si="452">SUM(K291,K293,K295)-SUM(K292,K294,K296)</f>
        <v>0</v>
      </c>
      <c r="L290" s="154">
        <f t="shared" si="452"/>
        <v>0</v>
      </c>
      <c r="M290" s="156">
        <f t="shared" si="449"/>
        <v>0</v>
      </c>
      <c r="N290" s="153">
        <f t="shared" ref="N290:O290" si="453">SUM(N291,N293,N295)-SUM(N292,N294,N296)</f>
        <v>0</v>
      </c>
      <c r="O290" s="154">
        <f t="shared" si="453"/>
        <v>0</v>
      </c>
      <c r="P290" s="320"/>
    </row>
    <row r="291" spans="1:16" ht="12.75" hidden="1" thickTop="1" x14ac:dyDescent="0.25">
      <c r="A291" s="147" t="s">
        <v>268</v>
      </c>
      <c r="B291" s="82" t="s">
        <v>269</v>
      </c>
      <c r="C291" s="64">
        <f t="shared" si="416"/>
        <v>0</v>
      </c>
      <c r="D291" s="223"/>
      <c r="E291" s="524"/>
      <c r="F291" s="481">
        <f t="shared" ref="F291:F298" si="454">D291+E291</f>
        <v>0</v>
      </c>
      <c r="G291" s="223"/>
      <c r="H291" s="254"/>
      <c r="I291" s="276">
        <f t="shared" ref="I291:I298" si="455">G291+H291</f>
        <v>0</v>
      </c>
      <c r="J291" s="254"/>
      <c r="K291" s="66"/>
      <c r="L291" s="276">
        <f t="shared" ref="L291:L298" si="456">J291+K291</f>
        <v>0</v>
      </c>
      <c r="M291" s="298"/>
      <c r="N291" s="66"/>
      <c r="O291" s="276">
        <f t="shared" ref="O291:O298" si="457">M291+N291</f>
        <v>0</v>
      </c>
      <c r="P291" s="148"/>
    </row>
    <row r="292" spans="1:16" ht="24.75" hidden="1" thickTop="1" x14ac:dyDescent="0.25">
      <c r="A292" s="141" t="s">
        <v>270</v>
      </c>
      <c r="B292" s="37" t="s">
        <v>271</v>
      </c>
      <c r="C292" s="58">
        <f t="shared" si="416"/>
        <v>0</v>
      </c>
      <c r="D292" s="214"/>
      <c r="E292" s="510"/>
      <c r="F292" s="468">
        <f t="shared" si="454"/>
        <v>0</v>
      </c>
      <c r="G292" s="214"/>
      <c r="H292" s="246"/>
      <c r="I292" s="113">
        <f t="shared" si="455"/>
        <v>0</v>
      </c>
      <c r="J292" s="246"/>
      <c r="K292" s="60"/>
      <c r="L292" s="113">
        <f t="shared" si="456"/>
        <v>0</v>
      </c>
      <c r="M292" s="292"/>
      <c r="N292" s="60"/>
      <c r="O292" s="113">
        <f t="shared" si="457"/>
        <v>0</v>
      </c>
      <c r="P292" s="110"/>
    </row>
    <row r="293" spans="1:16" ht="12.75" hidden="1" thickTop="1" x14ac:dyDescent="0.25">
      <c r="A293" s="141" t="s">
        <v>272</v>
      </c>
      <c r="B293" s="37" t="s">
        <v>273</v>
      </c>
      <c r="C293" s="58">
        <f t="shared" si="416"/>
        <v>0</v>
      </c>
      <c r="D293" s="214"/>
      <c r="E293" s="510"/>
      <c r="F293" s="468">
        <f t="shared" si="454"/>
        <v>0</v>
      </c>
      <c r="G293" s="214"/>
      <c r="H293" s="246"/>
      <c r="I293" s="113">
        <f t="shared" si="455"/>
        <v>0</v>
      </c>
      <c r="J293" s="246"/>
      <c r="K293" s="60"/>
      <c r="L293" s="113">
        <f t="shared" si="456"/>
        <v>0</v>
      </c>
      <c r="M293" s="292"/>
      <c r="N293" s="60"/>
      <c r="O293" s="113">
        <f t="shared" si="457"/>
        <v>0</v>
      </c>
      <c r="P293" s="110"/>
    </row>
    <row r="294" spans="1:16" ht="24.75" hidden="1" thickTop="1" x14ac:dyDescent="0.25">
      <c r="A294" s="141" t="s">
        <v>274</v>
      </c>
      <c r="B294" s="37" t="s">
        <v>275</v>
      </c>
      <c r="C294" s="58">
        <f>F294+I294+L294+O294</f>
        <v>0</v>
      </c>
      <c r="D294" s="214"/>
      <c r="E294" s="510"/>
      <c r="F294" s="468">
        <f t="shared" si="454"/>
        <v>0</v>
      </c>
      <c r="G294" s="214"/>
      <c r="H294" s="246"/>
      <c r="I294" s="113">
        <f t="shared" si="455"/>
        <v>0</v>
      </c>
      <c r="J294" s="246"/>
      <c r="K294" s="60"/>
      <c r="L294" s="113">
        <f t="shared" si="456"/>
        <v>0</v>
      </c>
      <c r="M294" s="292"/>
      <c r="N294" s="60"/>
      <c r="O294" s="113">
        <f t="shared" si="457"/>
        <v>0</v>
      </c>
      <c r="P294" s="110"/>
    </row>
    <row r="295" spans="1:16" ht="12.75" hidden="1" thickTop="1" x14ac:dyDescent="0.25">
      <c r="A295" s="141" t="s">
        <v>276</v>
      </c>
      <c r="B295" s="37" t="s">
        <v>277</v>
      </c>
      <c r="C295" s="58">
        <f t="shared" si="416"/>
        <v>0</v>
      </c>
      <c r="D295" s="214"/>
      <c r="E295" s="510"/>
      <c r="F295" s="468">
        <f t="shared" si="454"/>
        <v>0</v>
      </c>
      <c r="G295" s="214"/>
      <c r="H295" s="246"/>
      <c r="I295" s="113">
        <f t="shared" si="455"/>
        <v>0</v>
      </c>
      <c r="J295" s="246"/>
      <c r="K295" s="60"/>
      <c r="L295" s="113">
        <f t="shared" si="456"/>
        <v>0</v>
      </c>
      <c r="M295" s="292"/>
      <c r="N295" s="60"/>
      <c r="O295" s="113">
        <f t="shared" si="457"/>
        <v>0</v>
      </c>
      <c r="P295" s="110"/>
    </row>
    <row r="296" spans="1:16" ht="24.75" hidden="1" thickTop="1" x14ac:dyDescent="0.25">
      <c r="A296" s="149" t="s">
        <v>278</v>
      </c>
      <c r="B296" s="150" t="s">
        <v>279</v>
      </c>
      <c r="C296" s="126">
        <f t="shared" si="416"/>
        <v>0</v>
      </c>
      <c r="D296" s="219"/>
      <c r="E296" s="517"/>
      <c r="F296" s="518">
        <f t="shared" si="454"/>
        <v>0</v>
      </c>
      <c r="G296" s="219"/>
      <c r="H296" s="250"/>
      <c r="I296" s="277">
        <f t="shared" si="455"/>
        <v>0</v>
      </c>
      <c r="J296" s="250"/>
      <c r="K296" s="128"/>
      <c r="L296" s="277">
        <f t="shared" si="456"/>
        <v>0</v>
      </c>
      <c r="M296" s="295"/>
      <c r="N296" s="128"/>
      <c r="O296" s="277">
        <f t="shared" si="457"/>
        <v>0</v>
      </c>
      <c r="P296" s="151"/>
    </row>
    <row r="297" spans="1:16" s="21" customFormat="1" ht="13.5" hidden="1" thickTop="1" thickBot="1" x14ac:dyDescent="0.3">
      <c r="A297" s="171" t="s">
        <v>280</v>
      </c>
      <c r="B297" s="171" t="s">
        <v>281</v>
      </c>
      <c r="C297" s="172">
        <f t="shared" si="416"/>
        <v>0</v>
      </c>
      <c r="D297" s="227"/>
      <c r="E297" s="531"/>
      <c r="F297" s="528">
        <f t="shared" si="454"/>
        <v>0</v>
      </c>
      <c r="G297" s="227"/>
      <c r="H297" s="257"/>
      <c r="I297" s="265">
        <f t="shared" si="455"/>
        <v>0</v>
      </c>
      <c r="J297" s="257"/>
      <c r="K297" s="173"/>
      <c r="L297" s="265">
        <f t="shared" si="456"/>
        <v>0</v>
      </c>
      <c r="M297" s="299"/>
      <c r="N297" s="173"/>
      <c r="O297" s="265">
        <f t="shared" si="457"/>
        <v>0</v>
      </c>
      <c r="P297" s="174"/>
    </row>
    <row r="298" spans="1:16" s="21" customFormat="1" ht="48.75" hidden="1" thickTop="1" x14ac:dyDescent="0.25">
      <c r="A298" s="169" t="s">
        <v>282</v>
      </c>
      <c r="B298" s="155" t="s">
        <v>283</v>
      </c>
      <c r="C298" s="156">
        <f t="shared" si="416"/>
        <v>0</v>
      </c>
      <c r="D298" s="218"/>
      <c r="E298" s="516"/>
      <c r="F298" s="472">
        <f t="shared" si="454"/>
        <v>0</v>
      </c>
      <c r="G298" s="218"/>
      <c r="H298" s="249"/>
      <c r="I298" s="116">
        <f t="shared" si="455"/>
        <v>0</v>
      </c>
      <c r="J298" s="249"/>
      <c r="K298" s="121"/>
      <c r="L298" s="116">
        <f t="shared" si="456"/>
        <v>0</v>
      </c>
      <c r="M298" s="294"/>
      <c r="N298" s="121"/>
      <c r="O298" s="116">
        <f t="shared" si="457"/>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sheetData>
  <sheetProtection algorithmName="SHA-512" hashValue="4Ns4CgLcUKPlc3LVxk5FupVXbJuMo19WTHm91em5b6/dRSAc+4Z7cru1fR2rCT90ybKw7DVZDt/OoSDTqPQAlQ==" saltValue="32Ks3uDYmTNGLqBURAiFag==" spinCount="100000" sheet="1" objects="1" scenarios="1" formatCells="0" formatColumns="0" formatRows="0"/>
  <autoFilter ref="A18:P298">
    <filterColumn colId="2">
      <filters blank="1">
        <filter val="1 000"/>
        <filter val="1 035"/>
        <filter val="1 184"/>
        <filter val="1 261"/>
        <filter val="1 300"/>
        <filter val="1 450"/>
        <filter val="1 738"/>
        <filter val="100"/>
        <filter val="105"/>
        <filter val="113 067"/>
        <filter val="12 300"/>
        <filter val="120"/>
        <filter val="126"/>
        <filter val="13 345"/>
        <filter val="13 760"/>
        <filter val="14 645"/>
        <filter val="147 874"/>
        <filter val="15 060"/>
        <filter val="15 285"/>
        <filter val="2 006"/>
        <filter val="2 134"/>
        <filter val="2 395"/>
        <filter val="2 490"/>
        <filter val="2 700"/>
        <filter val="20 600"/>
        <filter val="200"/>
        <filter val="21 935"/>
        <filter val="23 024"/>
        <filter val="251"/>
        <filter val="26"/>
        <filter val="28 589"/>
        <filter val="284"/>
        <filter val="29 513"/>
        <filter val="3 789"/>
        <filter val="300"/>
        <filter val="33 014"/>
        <filter val="34 807"/>
        <filter val="362"/>
        <filter val="4 001"/>
        <filter val="4 040"/>
        <filter val="4 622"/>
        <filter val="400"/>
        <filter val="417 907"/>
        <filter val="436"/>
        <filter val="447 420"/>
        <filter val="466"/>
        <filter val="5 001"/>
        <filter val="5 332"/>
        <filter val="54 721"/>
        <filter val="572"/>
        <filter val="595 294"/>
        <filter val="6 752"/>
        <filter val="6 915"/>
        <filter val="66 269"/>
        <filter val="666 407"/>
        <filter val="687"/>
        <filter val="694 703"/>
        <filter val="696 837"/>
        <filter val="85"/>
        <filter val="-85"/>
        <filter val="900"/>
        <filter val="910"/>
        <filter val="950"/>
        <filter val="99 409"/>
      </filters>
    </filterColumn>
  </autoFilter>
  <mergeCells count="32">
    <mergeCell ref="P16:P17"/>
    <mergeCell ref="C15:P15"/>
    <mergeCell ref="A2:P2"/>
    <mergeCell ref="C3:P3"/>
    <mergeCell ref="C4:P4"/>
    <mergeCell ref="C5:P5"/>
    <mergeCell ref="C6:P6"/>
    <mergeCell ref="C7:P7"/>
    <mergeCell ref="C8:P8"/>
    <mergeCell ref="C9:P9"/>
    <mergeCell ref="C10:P10"/>
    <mergeCell ref="C11:P11"/>
    <mergeCell ref="C12:P12"/>
    <mergeCell ref="C13:P13"/>
    <mergeCell ref="C14:P14"/>
    <mergeCell ref="L16:L17"/>
    <mergeCell ref="K16:K17"/>
    <mergeCell ref="N16:N17"/>
    <mergeCell ref="O16:O17"/>
    <mergeCell ref="A288:B288"/>
    <mergeCell ref="C16:C17"/>
    <mergeCell ref="D16:D17"/>
    <mergeCell ref="G16:G17"/>
    <mergeCell ref="J16:J17"/>
    <mergeCell ref="M16:M17"/>
    <mergeCell ref="A287:B287"/>
    <mergeCell ref="A15:A17"/>
    <mergeCell ref="B15:B17"/>
    <mergeCell ref="E16:E17"/>
    <mergeCell ref="F16:F17"/>
    <mergeCell ref="I16:I17"/>
    <mergeCell ref="H16:H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17.pielikums Jūrmalas pilsētas domes
2018.gada 5.septembra saistošajiem noteikumiem Nr.32 
(protokols Nr.12, 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V5" sqref="V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414</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415</v>
      </c>
      <c r="D3" s="750"/>
      <c r="E3" s="750"/>
      <c r="F3" s="750"/>
      <c r="G3" s="750"/>
      <c r="H3" s="750"/>
      <c r="I3" s="750"/>
      <c r="J3" s="750"/>
      <c r="K3" s="750"/>
      <c r="L3" s="750"/>
      <c r="M3" s="750"/>
      <c r="N3" s="750"/>
      <c r="O3" s="750"/>
      <c r="P3" s="751"/>
      <c r="Q3" s="457"/>
    </row>
    <row r="4" spans="1:17" ht="12.75" customHeight="1" x14ac:dyDescent="0.25">
      <c r="A4" s="4" t="s">
        <v>1</v>
      </c>
      <c r="B4" s="5"/>
      <c r="C4" s="750" t="s">
        <v>416</v>
      </c>
      <c r="D4" s="750"/>
      <c r="E4" s="750"/>
      <c r="F4" s="750"/>
      <c r="G4" s="750"/>
      <c r="H4" s="750"/>
      <c r="I4" s="750"/>
      <c r="J4" s="750"/>
      <c r="K4" s="750"/>
      <c r="L4" s="750"/>
      <c r="M4" s="750"/>
      <c r="N4" s="750"/>
      <c r="O4" s="750"/>
      <c r="P4" s="751"/>
      <c r="Q4" s="457"/>
    </row>
    <row r="5" spans="1:17" ht="12.75" customHeight="1" x14ac:dyDescent="0.25">
      <c r="A5" s="2" t="s">
        <v>2</v>
      </c>
      <c r="B5" s="3"/>
      <c r="C5" s="745" t="s">
        <v>417</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7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418</v>
      </c>
      <c r="D9" s="745"/>
      <c r="E9" s="745"/>
      <c r="F9" s="745"/>
      <c r="G9" s="745"/>
      <c r="H9" s="745"/>
      <c r="I9" s="745"/>
      <c r="J9" s="745"/>
      <c r="K9" s="745"/>
      <c r="L9" s="745"/>
      <c r="M9" s="745"/>
      <c r="N9" s="745"/>
      <c r="O9" s="745"/>
      <c r="P9" s="746"/>
      <c r="Q9" s="457"/>
    </row>
    <row r="10" spans="1:17" ht="12.75" customHeight="1" x14ac:dyDescent="0.25">
      <c r="A10" s="2"/>
      <c r="B10" s="3" t="s">
        <v>7</v>
      </c>
      <c r="C10" s="745" t="s">
        <v>419</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420</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678155</v>
      </c>
      <c r="D20" s="195">
        <f>SUM(D21,D24,D25,D41,D43)</f>
        <v>333804</v>
      </c>
      <c r="E20" s="461">
        <f t="shared" ref="E20:F20" si="0">SUM(E21,E24,E25,E41,E43)</f>
        <v>0</v>
      </c>
      <c r="F20" s="462">
        <f t="shared" si="0"/>
        <v>333804</v>
      </c>
      <c r="G20" s="195">
        <f>SUM(G21,G24,G43)</f>
        <v>329287</v>
      </c>
      <c r="H20" s="230">
        <f t="shared" ref="H20:I20" si="1">SUM(H21,H24,H43)</f>
        <v>2114</v>
      </c>
      <c r="I20" s="26">
        <f t="shared" si="1"/>
        <v>331401</v>
      </c>
      <c r="J20" s="230">
        <f>SUM(J21,J26,J43)</f>
        <v>12950</v>
      </c>
      <c r="K20" s="25">
        <f t="shared" ref="K20:L20" si="2">SUM(K21,K26,K43)</f>
        <v>0</v>
      </c>
      <c r="L20" s="26">
        <f t="shared" si="2"/>
        <v>12950</v>
      </c>
      <c r="M20" s="24">
        <f>SUM(M21,M45)</f>
        <v>0</v>
      </c>
      <c r="N20" s="25">
        <f t="shared" ref="N20:O20" si="3">SUM(N21,N45)</f>
        <v>0</v>
      </c>
      <c r="O20" s="26">
        <f t="shared" si="3"/>
        <v>0</v>
      </c>
      <c r="P20" s="301"/>
    </row>
    <row r="21" spans="1:16" ht="12.75" thickTop="1" x14ac:dyDescent="0.25">
      <c r="A21" s="27"/>
      <c r="B21" s="28" t="s">
        <v>20</v>
      </c>
      <c r="C21" s="29">
        <f t="shared" ref="C21:C84" si="4">F21+I21+L21+O21</f>
        <v>1914</v>
      </c>
      <c r="D21" s="196">
        <f>SUM(D22:D23)</f>
        <v>0</v>
      </c>
      <c r="E21" s="463">
        <f t="shared" ref="E21" si="5">SUM(E22:E23)</f>
        <v>0</v>
      </c>
      <c r="F21" s="464">
        <f>SUM(F22:F23)</f>
        <v>0</v>
      </c>
      <c r="G21" s="196">
        <f>SUM(G22:G23)</f>
        <v>0</v>
      </c>
      <c r="H21" s="231">
        <f t="shared" ref="H21:I21" si="6">SUM(H22:H23)</f>
        <v>0</v>
      </c>
      <c r="I21" s="31">
        <f t="shared" si="6"/>
        <v>0</v>
      </c>
      <c r="J21" s="231">
        <f>SUM(J22:J23)</f>
        <v>1914</v>
      </c>
      <c r="K21" s="30">
        <f t="shared" ref="K21:L21" si="7">SUM(K22:K23)</f>
        <v>0</v>
      </c>
      <c r="L21" s="31">
        <f t="shared" si="7"/>
        <v>1914</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1914</v>
      </c>
      <c r="D23" s="198"/>
      <c r="E23" s="467"/>
      <c r="F23" s="468">
        <f>D23+E23</f>
        <v>0</v>
      </c>
      <c r="G23" s="198"/>
      <c r="H23" s="233"/>
      <c r="I23" s="275">
        <f>G23+H23</f>
        <v>0</v>
      </c>
      <c r="J23" s="233">
        <v>1914</v>
      </c>
      <c r="K23" s="40"/>
      <c r="L23" s="275">
        <f>J23+K23</f>
        <v>1914</v>
      </c>
      <c r="M23" s="331"/>
      <c r="N23" s="40"/>
      <c r="O23" s="275">
        <f>M23+N23</f>
        <v>0</v>
      </c>
      <c r="P23" s="334"/>
    </row>
    <row r="24" spans="1:16" s="21" customFormat="1" ht="36.75" thickBot="1" x14ac:dyDescent="0.3">
      <c r="A24" s="41">
        <v>19300</v>
      </c>
      <c r="B24" s="41" t="s">
        <v>304</v>
      </c>
      <c r="C24" s="42">
        <f>F24+I24</f>
        <v>665205</v>
      </c>
      <c r="D24" s="199">
        <v>333804</v>
      </c>
      <c r="E24" s="469"/>
      <c r="F24" s="470">
        <f>D24+E24</f>
        <v>333804</v>
      </c>
      <c r="G24" s="199">
        <v>329287</v>
      </c>
      <c r="H24" s="234">
        <v>2114</v>
      </c>
      <c r="I24" s="323">
        <f>G24+H24</f>
        <v>331401</v>
      </c>
      <c r="J24" s="259" t="s">
        <v>23</v>
      </c>
      <c r="K24" s="44" t="s">
        <v>23</v>
      </c>
      <c r="L24" s="45" t="s">
        <v>23</v>
      </c>
      <c r="M24" s="283" t="s">
        <v>23</v>
      </c>
      <c r="N24" s="44" t="s">
        <v>23</v>
      </c>
      <c r="O24" s="45" t="s">
        <v>23</v>
      </c>
      <c r="P24" s="339" t="s">
        <v>421</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11036</v>
      </c>
      <c r="D26" s="201" t="s">
        <v>23</v>
      </c>
      <c r="E26" s="473" t="s">
        <v>23</v>
      </c>
      <c r="F26" s="474" t="s">
        <v>23</v>
      </c>
      <c r="G26" s="201" t="s">
        <v>23</v>
      </c>
      <c r="H26" s="235" t="s">
        <v>23</v>
      </c>
      <c r="I26" s="49" t="s">
        <v>23</v>
      </c>
      <c r="J26" s="105">
        <f>SUM(J27,J31,J33,J36)</f>
        <v>11036</v>
      </c>
      <c r="K26" s="50">
        <f t="shared" ref="K26:L26" si="9">SUM(K27,K31,K33,K36)</f>
        <v>0</v>
      </c>
      <c r="L26" s="116">
        <f t="shared" si="9"/>
        <v>11036</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6111</v>
      </c>
      <c r="D33" s="201" t="s">
        <v>23</v>
      </c>
      <c r="E33" s="473" t="s">
        <v>23</v>
      </c>
      <c r="F33" s="474" t="s">
        <v>23</v>
      </c>
      <c r="G33" s="201" t="s">
        <v>23</v>
      </c>
      <c r="H33" s="235" t="s">
        <v>23</v>
      </c>
      <c r="I33" s="49" t="s">
        <v>23</v>
      </c>
      <c r="J33" s="105">
        <f>SUM(J34:J35)</f>
        <v>6111</v>
      </c>
      <c r="K33" s="50">
        <f t="shared" ref="K33:L33" si="13">SUM(K34:K35)</f>
        <v>0</v>
      </c>
      <c r="L33" s="116">
        <f t="shared" si="13"/>
        <v>6111</v>
      </c>
      <c r="M33" s="284" t="s">
        <v>23</v>
      </c>
      <c r="N33" s="48" t="s">
        <v>23</v>
      </c>
      <c r="O33" s="49" t="s">
        <v>23</v>
      </c>
      <c r="P33" s="303"/>
    </row>
    <row r="34" spans="1:16" x14ac:dyDescent="0.25">
      <c r="A34" s="33">
        <v>21381</v>
      </c>
      <c r="B34" s="52" t="s">
        <v>306</v>
      </c>
      <c r="C34" s="53">
        <f t="shared" si="10"/>
        <v>6111</v>
      </c>
      <c r="D34" s="202" t="s">
        <v>23</v>
      </c>
      <c r="E34" s="475" t="s">
        <v>23</v>
      </c>
      <c r="F34" s="476" t="s">
        <v>23</v>
      </c>
      <c r="G34" s="202" t="s">
        <v>23</v>
      </c>
      <c r="H34" s="236" t="s">
        <v>23</v>
      </c>
      <c r="I34" s="56" t="s">
        <v>23</v>
      </c>
      <c r="J34" s="245">
        <v>6111</v>
      </c>
      <c r="K34" s="55"/>
      <c r="L34" s="322">
        <f>J34+K34</f>
        <v>6111</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4925</v>
      </c>
      <c r="D36" s="201" t="s">
        <v>23</v>
      </c>
      <c r="E36" s="473" t="s">
        <v>23</v>
      </c>
      <c r="F36" s="474" t="s">
        <v>23</v>
      </c>
      <c r="G36" s="201" t="s">
        <v>23</v>
      </c>
      <c r="H36" s="235" t="s">
        <v>23</v>
      </c>
      <c r="I36" s="49" t="s">
        <v>23</v>
      </c>
      <c r="J36" s="105">
        <f>SUM(J37:J40)</f>
        <v>4925</v>
      </c>
      <c r="K36" s="50">
        <f t="shared" ref="K36:L36" si="14">SUM(K37:K40)</f>
        <v>0</v>
      </c>
      <c r="L36" s="116">
        <f t="shared" si="14"/>
        <v>4925</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4925</v>
      </c>
      <c r="D40" s="205" t="s">
        <v>23</v>
      </c>
      <c r="E40" s="482" t="s">
        <v>23</v>
      </c>
      <c r="F40" s="483" t="s">
        <v>23</v>
      </c>
      <c r="G40" s="205" t="s">
        <v>23</v>
      </c>
      <c r="H40" s="239" t="s">
        <v>23</v>
      </c>
      <c r="I40" s="181" t="s">
        <v>23</v>
      </c>
      <c r="J40" s="260">
        <v>4925</v>
      </c>
      <c r="K40" s="180"/>
      <c r="L40" s="484">
        <f>J40+K40</f>
        <v>4925</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hidden="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 hidden="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678155</v>
      </c>
      <c r="D50" s="208">
        <f>SUM(D51,D283)</f>
        <v>333804</v>
      </c>
      <c r="E50" s="497">
        <f t="shared" ref="E50:F50" si="19">SUM(E51,E283)</f>
        <v>0</v>
      </c>
      <c r="F50" s="498">
        <f t="shared" si="19"/>
        <v>333804</v>
      </c>
      <c r="G50" s="208">
        <f>SUM(G51,G283)</f>
        <v>329287</v>
      </c>
      <c r="H50" s="241">
        <f t="shared" ref="H50:I50" si="20">SUM(H51,H283)</f>
        <v>2114</v>
      </c>
      <c r="I50" s="90">
        <f t="shared" si="20"/>
        <v>331401</v>
      </c>
      <c r="J50" s="241">
        <f>SUM(J51,J283)</f>
        <v>12950</v>
      </c>
      <c r="K50" s="89">
        <f t="shared" ref="K50:L50" si="21">SUM(K51,K283)</f>
        <v>0</v>
      </c>
      <c r="L50" s="90">
        <f t="shared" si="21"/>
        <v>12950</v>
      </c>
      <c r="M50" s="88">
        <f>SUM(M51,M283)</f>
        <v>0</v>
      </c>
      <c r="N50" s="89">
        <f t="shared" ref="N50:O50" si="22">SUM(N51,N283)</f>
        <v>0</v>
      </c>
      <c r="O50" s="90">
        <f t="shared" si="22"/>
        <v>0</v>
      </c>
      <c r="P50" s="311"/>
    </row>
    <row r="51" spans="1:16" s="21" customFormat="1" ht="36.75" thickTop="1" x14ac:dyDescent="0.25">
      <c r="A51" s="91"/>
      <c r="B51" s="92" t="s">
        <v>45</v>
      </c>
      <c r="C51" s="93">
        <f t="shared" si="4"/>
        <v>678155</v>
      </c>
      <c r="D51" s="209">
        <f>SUM(D52,D194)</f>
        <v>333804</v>
      </c>
      <c r="E51" s="499">
        <f t="shared" ref="E51:F51" si="23">SUM(E52,E194)</f>
        <v>0</v>
      </c>
      <c r="F51" s="500">
        <f t="shared" si="23"/>
        <v>333804</v>
      </c>
      <c r="G51" s="209">
        <f>SUM(G52,G194)</f>
        <v>329287</v>
      </c>
      <c r="H51" s="242">
        <f t="shared" ref="H51:I51" si="24">SUM(H52,H194)</f>
        <v>2114</v>
      </c>
      <c r="I51" s="95">
        <f t="shared" si="24"/>
        <v>331401</v>
      </c>
      <c r="J51" s="242">
        <f>SUM(J52,J194)</f>
        <v>12950</v>
      </c>
      <c r="K51" s="94">
        <f t="shared" ref="K51:L51" si="25">SUM(K52,K194)</f>
        <v>0</v>
      </c>
      <c r="L51" s="95">
        <f t="shared" si="25"/>
        <v>12950</v>
      </c>
      <c r="M51" s="93">
        <f>SUM(M52,M194)</f>
        <v>0</v>
      </c>
      <c r="N51" s="94">
        <f t="shared" ref="N51:O51" si="26">SUM(N52,N194)</f>
        <v>0</v>
      </c>
      <c r="O51" s="95">
        <f t="shared" si="26"/>
        <v>0</v>
      </c>
      <c r="P51" s="312"/>
    </row>
    <row r="52" spans="1:16" s="21" customFormat="1" ht="24" x14ac:dyDescent="0.25">
      <c r="A52" s="96"/>
      <c r="B52" s="16" t="s">
        <v>46</v>
      </c>
      <c r="C52" s="97">
        <f t="shared" si="4"/>
        <v>668950</v>
      </c>
      <c r="D52" s="210">
        <f>SUM(D53,D75,D173,D187)</f>
        <v>325777</v>
      </c>
      <c r="E52" s="501">
        <f t="shared" ref="E52:F52" si="27">SUM(E53,E75,E173,E187)</f>
        <v>0</v>
      </c>
      <c r="F52" s="502">
        <f t="shared" si="27"/>
        <v>325777</v>
      </c>
      <c r="G52" s="210">
        <f>SUM(G53,G75,G173,G187)</f>
        <v>328109</v>
      </c>
      <c r="H52" s="243">
        <f t="shared" ref="H52:I52" si="28">SUM(H53,H75,H173,H187)</f>
        <v>2114</v>
      </c>
      <c r="I52" s="99">
        <f t="shared" si="28"/>
        <v>330223</v>
      </c>
      <c r="J52" s="243">
        <f>SUM(J53,J75,J173,J187)</f>
        <v>12950</v>
      </c>
      <c r="K52" s="98">
        <f t="shared" ref="K52:L52" si="29">SUM(K53,K75,K173,K187)</f>
        <v>0</v>
      </c>
      <c r="L52" s="99">
        <f t="shared" si="29"/>
        <v>12950</v>
      </c>
      <c r="M52" s="97">
        <f>SUM(M53,M75,M173,M187)</f>
        <v>0</v>
      </c>
      <c r="N52" s="98">
        <f t="shared" ref="N52:O52" si="30">SUM(N53,N75,N173,N187)</f>
        <v>0</v>
      </c>
      <c r="O52" s="99">
        <f t="shared" si="30"/>
        <v>0</v>
      </c>
      <c r="P52" s="313"/>
    </row>
    <row r="53" spans="1:16" s="21" customFormat="1" x14ac:dyDescent="0.25">
      <c r="A53" s="100">
        <v>1000</v>
      </c>
      <c r="B53" s="100" t="s">
        <v>47</v>
      </c>
      <c r="C53" s="101">
        <f t="shared" si="4"/>
        <v>580243</v>
      </c>
      <c r="D53" s="211">
        <f>SUM(D54,D67)</f>
        <v>256591</v>
      </c>
      <c r="E53" s="503">
        <f t="shared" ref="E53:F53" si="31">SUM(E54,E67)</f>
        <v>0</v>
      </c>
      <c r="F53" s="504">
        <f t="shared" si="31"/>
        <v>256591</v>
      </c>
      <c r="G53" s="211">
        <f>SUM(G54,G67)</f>
        <v>323652</v>
      </c>
      <c r="H53" s="244">
        <f t="shared" ref="H53:I53" si="32">SUM(H54,H67)</f>
        <v>0</v>
      </c>
      <c r="I53" s="103">
        <f t="shared" si="32"/>
        <v>323652</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439524</v>
      </c>
      <c r="D54" s="212">
        <f>SUM(D55,D58,D66)</f>
        <v>181359</v>
      </c>
      <c r="E54" s="505">
        <f t="shared" ref="E54:F54" si="35">SUM(E55,E58,E66)</f>
        <v>0</v>
      </c>
      <c r="F54" s="472">
        <f t="shared" si="35"/>
        <v>181359</v>
      </c>
      <c r="G54" s="212">
        <f>SUM(G55,G58,G66)</f>
        <v>258165</v>
      </c>
      <c r="H54" s="105">
        <f t="shared" ref="H54:I54" si="36">SUM(H55,H58,H66)</f>
        <v>0</v>
      </c>
      <c r="I54" s="116">
        <f t="shared" si="36"/>
        <v>258165</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403000</v>
      </c>
      <c r="D55" s="131">
        <f>SUM(D56:D57)</f>
        <v>153676</v>
      </c>
      <c r="E55" s="506">
        <f t="shared" ref="E55:F55" si="39">SUM(E56:E57)</f>
        <v>0</v>
      </c>
      <c r="F55" s="507">
        <f t="shared" si="39"/>
        <v>153676</v>
      </c>
      <c r="G55" s="131">
        <f>SUM(G56:G57)</f>
        <v>249324</v>
      </c>
      <c r="H55" s="190">
        <f t="shared" ref="H55:I55" si="40">SUM(H56:H57)</f>
        <v>0</v>
      </c>
      <c r="I55" s="108">
        <f t="shared" si="40"/>
        <v>249324</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customHeight="1" x14ac:dyDescent="0.25">
      <c r="A57" s="38">
        <v>1119</v>
      </c>
      <c r="B57" s="57" t="s">
        <v>51</v>
      </c>
      <c r="C57" s="58">
        <f t="shared" si="4"/>
        <v>403000</v>
      </c>
      <c r="D57" s="214">
        <v>153676</v>
      </c>
      <c r="E57" s="510"/>
      <c r="F57" s="468">
        <f t="shared" si="43"/>
        <v>153676</v>
      </c>
      <c r="G57" s="214">
        <v>249324</v>
      </c>
      <c r="H57" s="246"/>
      <c r="I57" s="113">
        <f t="shared" si="44"/>
        <v>249324</v>
      </c>
      <c r="J57" s="246"/>
      <c r="K57" s="60"/>
      <c r="L57" s="113">
        <f t="shared" si="45"/>
        <v>0</v>
      </c>
      <c r="M57" s="292"/>
      <c r="N57" s="60"/>
      <c r="O57" s="113">
        <f>M57+N57</f>
        <v>0</v>
      </c>
      <c r="P57" s="110"/>
    </row>
    <row r="58" spans="1:16" x14ac:dyDescent="0.25">
      <c r="A58" s="111">
        <v>1140</v>
      </c>
      <c r="B58" s="57" t="s">
        <v>295</v>
      </c>
      <c r="C58" s="58">
        <f t="shared" si="4"/>
        <v>34386</v>
      </c>
      <c r="D58" s="215">
        <f>SUM(D59:D65)</f>
        <v>25545</v>
      </c>
      <c r="E58" s="511">
        <f t="shared" ref="E58:F58" si="46">SUM(E59:E65)</f>
        <v>0</v>
      </c>
      <c r="F58" s="468">
        <f t="shared" si="46"/>
        <v>25545</v>
      </c>
      <c r="G58" s="215">
        <f>SUM(G59:G65)</f>
        <v>8841</v>
      </c>
      <c r="H58" s="120">
        <f t="shared" ref="H58:I58" si="47">SUM(H59:H65)</f>
        <v>0</v>
      </c>
      <c r="I58" s="113">
        <f t="shared" si="47"/>
        <v>8841</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5100</v>
      </c>
      <c r="D63" s="214">
        <v>2920</v>
      </c>
      <c r="E63" s="510"/>
      <c r="F63" s="468">
        <f t="shared" si="50"/>
        <v>2920</v>
      </c>
      <c r="G63" s="214">
        <v>2180</v>
      </c>
      <c r="H63" s="246"/>
      <c r="I63" s="113">
        <f t="shared" si="51"/>
        <v>2180</v>
      </c>
      <c r="J63" s="246"/>
      <c r="K63" s="60"/>
      <c r="L63" s="113">
        <f t="shared" si="52"/>
        <v>0</v>
      </c>
      <c r="M63" s="292"/>
      <c r="N63" s="60"/>
      <c r="O63" s="113">
        <f t="shared" si="53"/>
        <v>0</v>
      </c>
      <c r="P63" s="110"/>
    </row>
    <row r="64" spans="1:16" x14ac:dyDescent="0.25">
      <c r="A64" s="38">
        <v>1148</v>
      </c>
      <c r="B64" s="57" t="s">
        <v>57</v>
      </c>
      <c r="C64" s="58">
        <f t="shared" si="4"/>
        <v>17379</v>
      </c>
      <c r="D64" s="214">
        <v>17379</v>
      </c>
      <c r="E64" s="510"/>
      <c r="F64" s="468">
        <f t="shared" si="50"/>
        <v>17379</v>
      </c>
      <c r="G64" s="214"/>
      <c r="H64" s="246"/>
      <c r="I64" s="113">
        <f t="shared" si="51"/>
        <v>0</v>
      </c>
      <c r="J64" s="246"/>
      <c r="K64" s="60"/>
      <c r="L64" s="113">
        <f t="shared" si="52"/>
        <v>0</v>
      </c>
      <c r="M64" s="292"/>
      <c r="N64" s="60"/>
      <c r="O64" s="113">
        <f t="shared" si="53"/>
        <v>0</v>
      </c>
      <c r="P64" s="110"/>
    </row>
    <row r="65" spans="1:16" ht="36" x14ac:dyDescent="0.25">
      <c r="A65" s="38">
        <v>1149</v>
      </c>
      <c r="B65" s="57" t="s">
        <v>58</v>
      </c>
      <c r="C65" s="58">
        <f>F65+I65+L65+O65</f>
        <v>6661</v>
      </c>
      <c r="D65" s="214"/>
      <c r="E65" s="510"/>
      <c r="F65" s="468">
        <f t="shared" si="50"/>
        <v>0</v>
      </c>
      <c r="G65" s="214">
        <v>6661</v>
      </c>
      <c r="H65" s="246"/>
      <c r="I65" s="113">
        <f t="shared" si="51"/>
        <v>6661</v>
      </c>
      <c r="J65" s="246"/>
      <c r="K65" s="60"/>
      <c r="L65" s="113">
        <f t="shared" si="52"/>
        <v>0</v>
      </c>
      <c r="M65" s="292"/>
      <c r="N65" s="60"/>
      <c r="O65" s="113">
        <f t="shared" si="53"/>
        <v>0</v>
      </c>
      <c r="P65" s="335"/>
    </row>
    <row r="66" spans="1:16" ht="36" x14ac:dyDescent="0.25">
      <c r="A66" s="106">
        <v>1150</v>
      </c>
      <c r="B66" s="77" t="s">
        <v>59</v>
      </c>
      <c r="C66" s="83">
        <f>F66+I66+L66+O66</f>
        <v>2138</v>
      </c>
      <c r="D66" s="216">
        <v>2138</v>
      </c>
      <c r="E66" s="513"/>
      <c r="F66" s="507">
        <f t="shared" si="50"/>
        <v>2138</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140719</v>
      </c>
      <c r="D67" s="212">
        <f>SUM(D68:D69)</f>
        <v>75232</v>
      </c>
      <c r="E67" s="505">
        <f t="shared" ref="E67:F67" si="54">SUM(E68:E69)</f>
        <v>0</v>
      </c>
      <c r="F67" s="472">
        <f t="shared" si="54"/>
        <v>75232</v>
      </c>
      <c r="G67" s="212">
        <f>SUM(G68:G69)</f>
        <v>65487</v>
      </c>
      <c r="H67" s="105">
        <f t="shared" ref="H67:I67" si="55">SUM(H68:H69)</f>
        <v>0</v>
      </c>
      <c r="I67" s="116">
        <f t="shared" si="55"/>
        <v>65487</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110179</v>
      </c>
      <c r="D68" s="213">
        <v>47892</v>
      </c>
      <c r="E68" s="508"/>
      <c r="F68" s="509">
        <f>D68+E68</f>
        <v>47892</v>
      </c>
      <c r="G68" s="213">
        <v>62287</v>
      </c>
      <c r="H68" s="245"/>
      <c r="I68" s="119">
        <f>G68+H68</f>
        <v>62287</v>
      </c>
      <c r="J68" s="245"/>
      <c r="K68" s="55"/>
      <c r="L68" s="119">
        <f>J68+K68</f>
        <v>0</v>
      </c>
      <c r="M68" s="291"/>
      <c r="N68" s="55"/>
      <c r="O68" s="119">
        <f>M68+N68</f>
        <v>0</v>
      </c>
      <c r="P68" s="353"/>
    </row>
    <row r="69" spans="1:16" ht="24" x14ac:dyDescent="0.25">
      <c r="A69" s="111">
        <v>1220</v>
      </c>
      <c r="B69" s="57" t="s">
        <v>61</v>
      </c>
      <c r="C69" s="58">
        <f t="shared" si="4"/>
        <v>30540</v>
      </c>
      <c r="D69" s="215">
        <f>SUM(D70:D74)</f>
        <v>27340</v>
      </c>
      <c r="E69" s="511">
        <f t="shared" ref="E69:F69" si="58">SUM(E70:E74)</f>
        <v>0</v>
      </c>
      <c r="F69" s="468">
        <f t="shared" si="58"/>
        <v>27340</v>
      </c>
      <c r="G69" s="215">
        <f>SUM(G70:G74)</f>
        <v>3200</v>
      </c>
      <c r="H69" s="120">
        <f t="shared" ref="H69:I69" si="59">SUM(H70:H74)</f>
        <v>0</v>
      </c>
      <c r="I69" s="113">
        <f t="shared" si="59"/>
        <v>3200</v>
      </c>
      <c r="J69" s="120">
        <f>SUM(J70:J74)</f>
        <v>0</v>
      </c>
      <c r="K69" s="112">
        <f t="shared" ref="K69:L69" si="60">SUM(K70:K74)</f>
        <v>0</v>
      </c>
      <c r="L69" s="113">
        <f t="shared" si="60"/>
        <v>0</v>
      </c>
      <c r="M69" s="58">
        <f>SUM(M70:M74)</f>
        <v>0</v>
      </c>
      <c r="N69" s="112">
        <f t="shared" ref="N69:O69" si="61">SUM(N70:N74)</f>
        <v>0</v>
      </c>
      <c r="O69" s="113">
        <f t="shared" si="61"/>
        <v>0</v>
      </c>
      <c r="P69" s="110"/>
    </row>
    <row r="70" spans="1:16" ht="53.25" customHeight="1" x14ac:dyDescent="0.25">
      <c r="A70" s="38">
        <v>1221</v>
      </c>
      <c r="B70" s="57" t="s">
        <v>297</v>
      </c>
      <c r="C70" s="58">
        <f t="shared" si="4"/>
        <v>20649</v>
      </c>
      <c r="D70" s="214">
        <v>17449</v>
      </c>
      <c r="E70" s="510"/>
      <c r="F70" s="468">
        <f t="shared" ref="F70:F74" si="62">D70+E70</f>
        <v>17449</v>
      </c>
      <c r="G70" s="214">
        <v>3200</v>
      </c>
      <c r="H70" s="246"/>
      <c r="I70" s="113">
        <f t="shared" ref="I70:I74" si="63">G70+H70</f>
        <v>3200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9391</v>
      </c>
      <c r="D73" s="214">
        <v>9391</v>
      </c>
      <c r="E73" s="510"/>
      <c r="F73" s="468">
        <f t="shared" si="62"/>
        <v>9391</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500</v>
      </c>
      <c r="D74" s="214">
        <v>500</v>
      </c>
      <c r="E74" s="510"/>
      <c r="F74" s="468">
        <f t="shared" si="62"/>
        <v>500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88707</v>
      </c>
      <c r="D75" s="211">
        <f>SUM(D76,D83,D130,D164,D165,D172)</f>
        <v>69186</v>
      </c>
      <c r="E75" s="503">
        <f t="shared" ref="E75:F75" si="66">SUM(E76,E83,E130,E164,E165,E172)</f>
        <v>0</v>
      </c>
      <c r="F75" s="504">
        <f t="shared" si="66"/>
        <v>69186</v>
      </c>
      <c r="G75" s="211">
        <f>SUM(G76,G83,G130,G164,G165,G172)</f>
        <v>4457</v>
      </c>
      <c r="H75" s="244">
        <f t="shared" ref="H75:I75" si="67">SUM(H76,H83,H130,H164,H165,H172)</f>
        <v>2114</v>
      </c>
      <c r="I75" s="103">
        <f t="shared" si="67"/>
        <v>6571</v>
      </c>
      <c r="J75" s="244">
        <f>SUM(J76,J83,J130,J164,J165,J172)</f>
        <v>12950</v>
      </c>
      <c r="K75" s="102">
        <f t="shared" ref="K75:L75" si="68">SUM(K76,K83,K130,K164,K165,K172)</f>
        <v>0</v>
      </c>
      <c r="L75" s="103">
        <f t="shared" si="68"/>
        <v>12950</v>
      </c>
      <c r="M75" s="101">
        <f>SUM(M76,M83,M130,M164,M165,M172)</f>
        <v>0</v>
      </c>
      <c r="N75" s="102">
        <f t="shared" ref="N75:O75" si="69">SUM(N76,N83,N130,N164,N165,N172)</f>
        <v>0</v>
      </c>
      <c r="O75" s="103">
        <f t="shared" si="69"/>
        <v>0</v>
      </c>
      <c r="P75" s="314"/>
    </row>
    <row r="76" spans="1:16" ht="24" x14ac:dyDescent="0.25">
      <c r="A76" s="46">
        <v>2100</v>
      </c>
      <c r="B76" s="104" t="s">
        <v>66</v>
      </c>
      <c r="C76" s="47">
        <f t="shared" si="4"/>
        <v>218</v>
      </c>
      <c r="D76" s="212">
        <f>SUM(D77,D80)</f>
        <v>218</v>
      </c>
      <c r="E76" s="505">
        <f t="shared" ref="E76:F76" si="70">SUM(E77,E80)</f>
        <v>0</v>
      </c>
      <c r="F76" s="472">
        <f t="shared" si="70"/>
        <v>218</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x14ac:dyDescent="0.25">
      <c r="A77" s="340">
        <v>2110</v>
      </c>
      <c r="B77" s="52" t="s">
        <v>67</v>
      </c>
      <c r="C77" s="53">
        <f t="shared" si="4"/>
        <v>218</v>
      </c>
      <c r="D77" s="217">
        <f>SUM(D78:D79)</f>
        <v>218</v>
      </c>
      <c r="E77" s="514">
        <f t="shared" ref="E77:F77" si="74">SUM(E78:E79)</f>
        <v>0</v>
      </c>
      <c r="F77" s="509">
        <f t="shared" si="74"/>
        <v>218</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x14ac:dyDescent="0.25">
      <c r="A79" s="38">
        <v>2112</v>
      </c>
      <c r="B79" s="57" t="s">
        <v>69</v>
      </c>
      <c r="C79" s="58">
        <f t="shared" si="4"/>
        <v>218</v>
      </c>
      <c r="D79" s="214">
        <v>218</v>
      </c>
      <c r="E79" s="510"/>
      <c r="F79" s="468">
        <f t="shared" si="78"/>
        <v>218</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62926</v>
      </c>
      <c r="D83" s="212">
        <f>SUM(D84,D89,D95,D103,D112,D116,D122,D128)</f>
        <v>47862</v>
      </c>
      <c r="E83" s="505">
        <f t="shared" ref="E83:F83" si="90">SUM(E84,E89,E95,E103,E112,E116,E122,E128)</f>
        <v>0</v>
      </c>
      <c r="F83" s="472">
        <f t="shared" si="90"/>
        <v>47862</v>
      </c>
      <c r="G83" s="212">
        <f>SUM(G84,G89,G95,G103,G112,G116,G122,G128)</f>
        <v>0</v>
      </c>
      <c r="H83" s="105">
        <f t="shared" ref="H83:I83" si="91">SUM(H84,H89,H95,H103,H112,H116,H122,H128)</f>
        <v>2114</v>
      </c>
      <c r="I83" s="116">
        <f t="shared" si="91"/>
        <v>2114</v>
      </c>
      <c r="J83" s="105">
        <f>SUM(J84,J89,J95,J103,J112,J116,J122,J128)</f>
        <v>12950</v>
      </c>
      <c r="K83" s="50">
        <f t="shared" ref="K83:L83" si="92">SUM(K84,K89,K95,K103,K112,K116,K122,K128)</f>
        <v>0</v>
      </c>
      <c r="L83" s="116">
        <f t="shared" si="92"/>
        <v>12950</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1941</v>
      </c>
      <c r="D84" s="131">
        <f>SUM(D85:D88)</f>
        <v>1941</v>
      </c>
      <c r="E84" s="506">
        <f t="shared" ref="E84:F84" si="94">SUM(E85:E88)</f>
        <v>0</v>
      </c>
      <c r="F84" s="507">
        <f t="shared" si="94"/>
        <v>1941</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1476</v>
      </c>
      <c r="D86" s="214">
        <v>1476</v>
      </c>
      <c r="E86" s="510"/>
      <c r="F86" s="468">
        <f t="shared" si="99"/>
        <v>1476</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360</v>
      </c>
      <c r="D87" s="214">
        <v>360</v>
      </c>
      <c r="E87" s="510"/>
      <c r="F87" s="468">
        <f t="shared" si="99"/>
        <v>360</v>
      </c>
      <c r="G87" s="214"/>
      <c r="H87" s="246"/>
      <c r="I87" s="113">
        <f t="shared" si="100"/>
        <v>0</v>
      </c>
      <c r="J87" s="246"/>
      <c r="K87" s="60"/>
      <c r="L87" s="113">
        <f t="shared" si="101"/>
        <v>0</v>
      </c>
      <c r="M87" s="292"/>
      <c r="N87" s="60"/>
      <c r="O87" s="113">
        <f t="shared" si="102"/>
        <v>0</v>
      </c>
      <c r="P87" s="110"/>
    </row>
    <row r="88" spans="1:16" ht="18.75" customHeight="1" x14ac:dyDescent="0.25">
      <c r="A88" s="38">
        <v>2219</v>
      </c>
      <c r="B88" s="57" t="s">
        <v>76</v>
      </c>
      <c r="C88" s="58">
        <f t="shared" si="98"/>
        <v>105</v>
      </c>
      <c r="D88" s="214">
        <v>105</v>
      </c>
      <c r="E88" s="510"/>
      <c r="F88" s="468">
        <f t="shared" si="99"/>
        <v>105</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46184</v>
      </c>
      <c r="D89" s="215">
        <f>SUM(D90:D94)</f>
        <v>34706</v>
      </c>
      <c r="E89" s="511">
        <f t="shared" ref="E89:F89" si="103">SUM(E90:E94)</f>
        <v>0</v>
      </c>
      <c r="F89" s="468">
        <f t="shared" si="103"/>
        <v>34706</v>
      </c>
      <c r="G89" s="215">
        <f>SUM(G90:G94)</f>
        <v>0</v>
      </c>
      <c r="H89" s="120">
        <f t="shared" ref="H89:I89" si="104">SUM(H90:H94)</f>
        <v>0</v>
      </c>
      <c r="I89" s="113">
        <f t="shared" si="104"/>
        <v>0</v>
      </c>
      <c r="J89" s="120">
        <f>SUM(J90:J94)</f>
        <v>11478</v>
      </c>
      <c r="K89" s="112">
        <f t="shared" ref="K89:L89" si="105">SUM(K90:K94)</f>
        <v>0</v>
      </c>
      <c r="L89" s="113">
        <f t="shared" si="105"/>
        <v>11478</v>
      </c>
      <c r="M89" s="58">
        <f>SUM(M90:M94)</f>
        <v>0</v>
      </c>
      <c r="N89" s="112">
        <f t="shared" ref="N89:O89" si="106">SUM(N90:N94)</f>
        <v>0</v>
      </c>
      <c r="O89" s="113">
        <f t="shared" si="106"/>
        <v>0</v>
      </c>
      <c r="P89" s="335"/>
    </row>
    <row r="90" spans="1:16" ht="24" x14ac:dyDescent="0.25">
      <c r="A90" s="38">
        <v>2221</v>
      </c>
      <c r="B90" s="57" t="s">
        <v>289</v>
      </c>
      <c r="C90" s="58">
        <f t="shared" si="98"/>
        <v>26157</v>
      </c>
      <c r="D90" s="214">
        <v>21359</v>
      </c>
      <c r="E90" s="510"/>
      <c r="F90" s="468">
        <f t="shared" ref="F90:F94" si="107">D90+E90</f>
        <v>21359</v>
      </c>
      <c r="G90" s="214"/>
      <c r="H90" s="246"/>
      <c r="I90" s="113">
        <f t="shared" ref="I90:I94" si="108">G90+H90</f>
        <v>0</v>
      </c>
      <c r="J90" s="246">
        <v>4798</v>
      </c>
      <c r="K90" s="60"/>
      <c r="L90" s="113">
        <f t="shared" ref="L90:L94" si="109">J90+K90</f>
        <v>4798</v>
      </c>
      <c r="M90" s="292"/>
      <c r="N90" s="60"/>
      <c r="O90" s="113">
        <f t="shared" ref="O90:O94" si="110">M90+N90</f>
        <v>0</v>
      </c>
      <c r="P90" s="335"/>
    </row>
    <row r="91" spans="1:16" x14ac:dyDescent="0.25">
      <c r="A91" s="38">
        <v>2222</v>
      </c>
      <c r="B91" s="57" t="s">
        <v>78</v>
      </c>
      <c r="C91" s="58">
        <f t="shared" si="98"/>
        <v>2786</v>
      </c>
      <c r="D91" s="214">
        <v>568</v>
      </c>
      <c r="E91" s="510"/>
      <c r="F91" s="468">
        <f t="shared" si="107"/>
        <v>568</v>
      </c>
      <c r="G91" s="214"/>
      <c r="H91" s="246"/>
      <c r="I91" s="113">
        <f t="shared" si="108"/>
        <v>0</v>
      </c>
      <c r="J91" s="246">
        <v>2218</v>
      </c>
      <c r="K91" s="60"/>
      <c r="L91" s="113">
        <f t="shared" si="109"/>
        <v>2218</v>
      </c>
      <c r="M91" s="292"/>
      <c r="N91" s="60"/>
      <c r="O91" s="113">
        <f t="shared" si="110"/>
        <v>0</v>
      </c>
      <c r="P91" s="110"/>
    </row>
    <row r="92" spans="1:16" x14ac:dyDescent="0.25">
      <c r="A92" s="38">
        <v>2223</v>
      </c>
      <c r="B92" s="57" t="s">
        <v>79</v>
      </c>
      <c r="C92" s="58">
        <f t="shared" si="98"/>
        <v>16391</v>
      </c>
      <c r="D92" s="214">
        <v>12346</v>
      </c>
      <c r="E92" s="510"/>
      <c r="F92" s="468">
        <f t="shared" si="107"/>
        <v>12346</v>
      </c>
      <c r="G92" s="214"/>
      <c r="H92" s="246"/>
      <c r="I92" s="113">
        <f t="shared" si="108"/>
        <v>0</v>
      </c>
      <c r="J92" s="246">
        <v>4045</v>
      </c>
      <c r="K92" s="60"/>
      <c r="L92" s="113">
        <f t="shared" si="109"/>
        <v>4045</v>
      </c>
      <c r="M92" s="292"/>
      <c r="N92" s="60"/>
      <c r="O92" s="113">
        <f t="shared" si="110"/>
        <v>0</v>
      </c>
      <c r="P92" s="335"/>
    </row>
    <row r="93" spans="1:16" ht="48" x14ac:dyDescent="0.25">
      <c r="A93" s="38">
        <v>2224</v>
      </c>
      <c r="B93" s="57" t="s">
        <v>299</v>
      </c>
      <c r="C93" s="58">
        <f t="shared" si="98"/>
        <v>850</v>
      </c>
      <c r="D93" s="214">
        <v>433</v>
      </c>
      <c r="E93" s="510"/>
      <c r="F93" s="468">
        <f t="shared" si="107"/>
        <v>433</v>
      </c>
      <c r="G93" s="214"/>
      <c r="H93" s="246"/>
      <c r="I93" s="113">
        <f t="shared" si="108"/>
        <v>0</v>
      </c>
      <c r="J93" s="246">
        <v>417</v>
      </c>
      <c r="K93" s="60"/>
      <c r="L93" s="113">
        <f t="shared" si="109"/>
        <v>417</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2839</v>
      </c>
      <c r="D95" s="215">
        <f>SUM(D96:D102)</f>
        <v>2839</v>
      </c>
      <c r="E95" s="511">
        <f t="shared" ref="E95:F95" si="111">SUM(E96:E102)</f>
        <v>0</v>
      </c>
      <c r="F95" s="468">
        <f t="shared" si="111"/>
        <v>2839</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2839</v>
      </c>
      <c r="D102" s="214">
        <v>2839</v>
      </c>
      <c r="E102" s="510"/>
      <c r="F102" s="468">
        <f t="shared" si="115"/>
        <v>2839</v>
      </c>
      <c r="G102" s="214"/>
      <c r="H102" s="246"/>
      <c r="I102" s="113">
        <f t="shared" si="116"/>
        <v>0</v>
      </c>
      <c r="J102" s="246"/>
      <c r="K102" s="60"/>
      <c r="L102" s="113">
        <f t="shared" si="117"/>
        <v>0</v>
      </c>
      <c r="M102" s="292"/>
      <c r="N102" s="60"/>
      <c r="O102" s="113">
        <f t="shared" si="118"/>
        <v>0</v>
      </c>
      <c r="P102" s="335"/>
    </row>
    <row r="103" spans="1:16" ht="36" x14ac:dyDescent="0.25">
      <c r="A103" s="111">
        <v>2240</v>
      </c>
      <c r="B103" s="57" t="s">
        <v>89</v>
      </c>
      <c r="C103" s="58">
        <f t="shared" si="98"/>
        <v>9206</v>
      </c>
      <c r="D103" s="215">
        <f>SUM(D104:D111)</f>
        <v>7734</v>
      </c>
      <c r="E103" s="511">
        <f t="shared" ref="E103:F103" si="119">SUM(E104:E111)</f>
        <v>0</v>
      </c>
      <c r="F103" s="468">
        <f t="shared" si="119"/>
        <v>7734</v>
      </c>
      <c r="G103" s="215">
        <f>SUM(G104:G111)</f>
        <v>0</v>
      </c>
      <c r="H103" s="120">
        <f t="shared" ref="H103:I103" si="120">SUM(H104:H111)</f>
        <v>0</v>
      </c>
      <c r="I103" s="113">
        <f t="shared" si="120"/>
        <v>0</v>
      </c>
      <c r="J103" s="120">
        <f>SUM(J104:J111)</f>
        <v>1472</v>
      </c>
      <c r="K103" s="112">
        <f t="shared" ref="K103:L103" si="121">SUM(K104:K111)</f>
        <v>0</v>
      </c>
      <c r="L103" s="113">
        <f t="shared" si="121"/>
        <v>1472</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7.75" hidden="1" customHeight="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979</v>
      </c>
      <c r="D106" s="214">
        <v>979</v>
      </c>
      <c r="E106" s="510"/>
      <c r="F106" s="468">
        <f t="shared" si="123"/>
        <v>979</v>
      </c>
      <c r="G106" s="214"/>
      <c r="H106" s="246"/>
      <c r="I106" s="113">
        <f t="shared" si="124"/>
        <v>0</v>
      </c>
      <c r="J106" s="246"/>
      <c r="K106" s="60"/>
      <c r="L106" s="113">
        <f t="shared" si="125"/>
        <v>0</v>
      </c>
      <c r="M106" s="292"/>
      <c r="N106" s="60"/>
      <c r="O106" s="113">
        <f t="shared" si="126"/>
        <v>0</v>
      </c>
      <c r="P106" s="335"/>
    </row>
    <row r="107" spans="1:16" x14ac:dyDescent="0.25">
      <c r="A107" s="38">
        <v>2244</v>
      </c>
      <c r="B107" s="57" t="s">
        <v>93</v>
      </c>
      <c r="C107" s="58">
        <f t="shared" si="98"/>
        <v>8227</v>
      </c>
      <c r="D107" s="214">
        <v>6755</v>
      </c>
      <c r="E107" s="510"/>
      <c r="F107" s="468">
        <f t="shared" si="123"/>
        <v>6755</v>
      </c>
      <c r="G107" s="214"/>
      <c r="H107" s="246"/>
      <c r="I107" s="113">
        <f t="shared" si="124"/>
        <v>0</v>
      </c>
      <c r="J107" s="246">
        <v>1472</v>
      </c>
      <c r="K107" s="60"/>
      <c r="L107" s="113">
        <f t="shared" si="125"/>
        <v>1472</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545</v>
      </c>
      <c r="D112" s="215">
        <f>SUM(D113:D115)</f>
        <v>545</v>
      </c>
      <c r="E112" s="511">
        <f t="shared" ref="E112:F112" si="127">SUM(E113:E115)</f>
        <v>0</v>
      </c>
      <c r="F112" s="468">
        <f t="shared" si="127"/>
        <v>545</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460</v>
      </c>
      <c r="D115" s="214">
        <v>460</v>
      </c>
      <c r="E115" s="510"/>
      <c r="F115" s="468">
        <f t="shared" si="131"/>
        <v>460</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60</v>
      </c>
      <c r="D116" s="215">
        <f>SUM(D117:D121)</f>
        <v>60</v>
      </c>
      <c r="E116" s="511">
        <f t="shared" ref="E116:F116" si="135">SUM(E117:E121)</f>
        <v>0</v>
      </c>
      <c r="F116" s="468">
        <f t="shared" si="135"/>
        <v>60</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110"/>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60</v>
      </c>
      <c r="D121" s="214">
        <v>60</v>
      </c>
      <c r="E121" s="510"/>
      <c r="F121" s="468">
        <f t="shared" si="139"/>
        <v>60</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2151</v>
      </c>
      <c r="D122" s="215">
        <f>SUM(D123:D127)</f>
        <v>37</v>
      </c>
      <c r="E122" s="511">
        <f t="shared" ref="E122:F122" si="143">SUM(E123:E127)</f>
        <v>0</v>
      </c>
      <c r="F122" s="468">
        <f t="shared" si="143"/>
        <v>37</v>
      </c>
      <c r="G122" s="215">
        <f>SUM(G123:G127)</f>
        <v>0</v>
      </c>
      <c r="H122" s="120">
        <f t="shared" ref="H122:I122" si="144">SUM(H123:H127)</f>
        <v>2114</v>
      </c>
      <c r="I122" s="113">
        <f t="shared" si="144"/>
        <v>2114</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7.75" hidden="1" customHeight="1" x14ac:dyDescent="0.25">
      <c r="A125" s="38">
        <v>2275</v>
      </c>
      <c r="B125" s="57" t="s">
        <v>109</v>
      </c>
      <c r="C125" s="58">
        <f t="shared" si="98"/>
        <v>0</v>
      </c>
      <c r="D125" s="214"/>
      <c r="E125" s="510"/>
      <c r="F125" s="468">
        <f t="shared" si="147"/>
        <v>0</v>
      </c>
      <c r="G125" s="214"/>
      <c r="H125" s="246"/>
      <c r="I125" s="113">
        <f t="shared" si="148"/>
        <v>0</v>
      </c>
      <c r="J125" s="246"/>
      <c r="K125" s="60"/>
      <c r="L125" s="113">
        <f t="shared" si="149"/>
        <v>0</v>
      </c>
      <c r="M125" s="292"/>
      <c r="N125" s="60"/>
      <c r="O125" s="113">
        <f t="shared" si="150"/>
        <v>0</v>
      </c>
      <c r="P125" s="335"/>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120" x14ac:dyDescent="0.25">
      <c r="A127" s="38">
        <v>2279</v>
      </c>
      <c r="B127" s="57" t="s">
        <v>111</v>
      </c>
      <c r="C127" s="58">
        <f t="shared" si="98"/>
        <v>2151</v>
      </c>
      <c r="D127" s="214">
        <v>37</v>
      </c>
      <c r="E127" s="510"/>
      <c r="F127" s="468">
        <f t="shared" si="147"/>
        <v>37</v>
      </c>
      <c r="G127" s="214"/>
      <c r="H127" s="246">
        <v>2114</v>
      </c>
      <c r="I127" s="113">
        <f t="shared" si="148"/>
        <v>2114</v>
      </c>
      <c r="J127" s="246"/>
      <c r="K127" s="60"/>
      <c r="L127" s="113">
        <f t="shared" si="149"/>
        <v>0</v>
      </c>
      <c r="M127" s="292"/>
      <c r="N127" s="60"/>
      <c r="O127" s="113">
        <f t="shared" si="150"/>
        <v>0</v>
      </c>
      <c r="P127" s="335" t="s">
        <v>422</v>
      </c>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25524</v>
      </c>
      <c r="D130" s="212">
        <f>SUM(D131,D136,D140,D141,D144,D151,D159,D160,D163)</f>
        <v>21067</v>
      </c>
      <c r="E130" s="505">
        <f t="shared" ref="E130:F130" si="152">SUM(E131,E136,E140,E141,E144,E151,E159,E160,E163)</f>
        <v>0</v>
      </c>
      <c r="F130" s="472">
        <f t="shared" si="152"/>
        <v>21067</v>
      </c>
      <c r="G130" s="212">
        <f>SUM(G131,G136,G140,G141,G144,G151,G159,G160,G163)</f>
        <v>4457</v>
      </c>
      <c r="H130" s="105">
        <f t="shared" ref="H130:I130" si="153">SUM(H131,H136,H140,H141,H144,H151,H159,H160,H163)</f>
        <v>0</v>
      </c>
      <c r="I130" s="116">
        <f t="shared" si="153"/>
        <v>4457</v>
      </c>
      <c r="J130" s="105">
        <f>SUM(J131,J136,J140,J141,J144,J151,J159,J160,J163)</f>
        <v>0</v>
      </c>
      <c r="K130" s="50">
        <f t="shared" ref="K130:L130" si="154">SUM(K131,K136,K140,K141,K144,K151,K159,K160,K163)</f>
        <v>0</v>
      </c>
      <c r="L130" s="116">
        <f t="shared" si="154"/>
        <v>0</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6437</v>
      </c>
      <c r="D131" s="217">
        <f t="shared" ref="D131:O131" si="156">SUM(D132:D135)</f>
        <v>6437</v>
      </c>
      <c r="E131" s="514">
        <f t="shared" si="156"/>
        <v>0</v>
      </c>
      <c r="F131" s="509">
        <f t="shared" si="156"/>
        <v>6437</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ht="15.75" customHeight="1" x14ac:dyDescent="0.25">
      <c r="A132" s="38">
        <v>2311</v>
      </c>
      <c r="B132" s="57" t="s">
        <v>115</v>
      </c>
      <c r="C132" s="58">
        <f t="shared" si="98"/>
        <v>1397</v>
      </c>
      <c r="D132" s="214">
        <v>1397</v>
      </c>
      <c r="E132" s="510"/>
      <c r="F132" s="468">
        <f t="shared" ref="F132:F135" si="157">D132+E132</f>
        <v>1397</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ht="17.25" customHeight="1" x14ac:dyDescent="0.25">
      <c r="A133" s="38">
        <v>2312</v>
      </c>
      <c r="B133" s="57" t="s">
        <v>116</v>
      </c>
      <c r="C133" s="58">
        <f t="shared" si="98"/>
        <v>5000</v>
      </c>
      <c r="D133" s="214">
        <v>5000</v>
      </c>
      <c r="E133" s="510"/>
      <c r="F133" s="468">
        <f t="shared" si="157"/>
        <v>5000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40</v>
      </c>
      <c r="D135" s="214">
        <v>40</v>
      </c>
      <c r="E135" s="510"/>
      <c r="F135" s="468">
        <f t="shared" si="157"/>
        <v>40</v>
      </c>
      <c r="G135" s="214"/>
      <c r="H135" s="246"/>
      <c r="I135" s="113">
        <f t="shared" si="158"/>
        <v>0</v>
      </c>
      <c r="J135" s="246"/>
      <c r="K135" s="60"/>
      <c r="L135" s="113">
        <f t="shared" si="159"/>
        <v>0</v>
      </c>
      <c r="M135" s="292"/>
      <c r="N135" s="60"/>
      <c r="O135" s="113">
        <f t="shared" si="160"/>
        <v>0</v>
      </c>
      <c r="P135" s="110"/>
    </row>
    <row r="136" spans="1:16" hidden="1" x14ac:dyDescent="0.25">
      <c r="A136" s="111">
        <v>2320</v>
      </c>
      <c r="B136" s="57" t="s">
        <v>118</v>
      </c>
      <c r="C136" s="58">
        <f t="shared" si="98"/>
        <v>0</v>
      </c>
      <c r="D136" s="215">
        <f>SUM(D137:D139)</f>
        <v>0</v>
      </c>
      <c r="E136" s="511">
        <f t="shared" ref="E136:F136" si="161">SUM(E137:E139)</f>
        <v>0</v>
      </c>
      <c r="F136" s="468">
        <f t="shared" si="161"/>
        <v>0</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hidden="1" x14ac:dyDescent="0.25">
      <c r="A138" s="38">
        <v>2322</v>
      </c>
      <c r="B138" s="57" t="s">
        <v>120</v>
      </c>
      <c r="C138" s="58">
        <f t="shared" si="98"/>
        <v>0</v>
      </c>
      <c r="D138" s="214"/>
      <c r="E138" s="510"/>
      <c r="F138" s="468">
        <f t="shared" si="165"/>
        <v>0</v>
      </c>
      <c r="G138" s="214"/>
      <c r="H138" s="246"/>
      <c r="I138" s="113">
        <f t="shared" si="166"/>
        <v>0</v>
      </c>
      <c r="J138" s="246"/>
      <c r="K138" s="60"/>
      <c r="L138" s="113">
        <f t="shared" si="167"/>
        <v>0</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288</v>
      </c>
      <c r="D141" s="215">
        <f>SUM(D142:D143)</f>
        <v>288</v>
      </c>
      <c r="E141" s="511">
        <f t="shared" ref="E141:F141" si="169">SUM(E142:E143)</f>
        <v>0</v>
      </c>
      <c r="F141" s="468">
        <f t="shared" si="169"/>
        <v>288</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ht="18.75" customHeight="1" x14ac:dyDescent="0.25">
      <c r="A142" s="38">
        <v>2341</v>
      </c>
      <c r="B142" s="57" t="s">
        <v>123</v>
      </c>
      <c r="C142" s="58">
        <f t="shared" si="98"/>
        <v>288</v>
      </c>
      <c r="D142" s="214">
        <v>288</v>
      </c>
      <c r="E142" s="510"/>
      <c r="F142" s="468">
        <f t="shared" ref="F142:F143" si="173">D142+E142</f>
        <v>288</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6355</v>
      </c>
      <c r="D144" s="131">
        <f>SUM(D145:D150)</f>
        <v>6355</v>
      </c>
      <c r="E144" s="506">
        <f t="shared" ref="E144:F144" si="177">SUM(E145:E150)</f>
        <v>0</v>
      </c>
      <c r="F144" s="507">
        <f t="shared" si="177"/>
        <v>6355</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x14ac:dyDescent="0.25">
      <c r="A145" s="33">
        <v>2351</v>
      </c>
      <c r="B145" s="52" t="s">
        <v>126</v>
      </c>
      <c r="C145" s="53">
        <f t="shared" si="98"/>
        <v>2755</v>
      </c>
      <c r="D145" s="213">
        <v>2755</v>
      </c>
      <c r="E145" s="508"/>
      <c r="F145" s="509">
        <f t="shared" ref="F145:F150" si="181">D145+E145</f>
        <v>2755</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3201</v>
      </c>
      <c r="D146" s="214">
        <v>3201</v>
      </c>
      <c r="E146" s="510"/>
      <c r="F146" s="468">
        <f t="shared" si="181"/>
        <v>3201</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399</v>
      </c>
      <c r="D149" s="214">
        <v>399</v>
      </c>
      <c r="E149" s="510"/>
      <c r="F149" s="468">
        <f t="shared" si="181"/>
        <v>399</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1400</v>
      </c>
      <c r="D151" s="215">
        <f>SUM(D152:D158)</f>
        <v>1400</v>
      </c>
      <c r="E151" s="511">
        <f t="shared" ref="E151:F151" si="186">SUM(E152:E158)</f>
        <v>0</v>
      </c>
      <c r="F151" s="468">
        <f t="shared" si="186"/>
        <v>1400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1400</v>
      </c>
      <c r="D154" s="214">
        <v>1400</v>
      </c>
      <c r="E154" s="510"/>
      <c r="F154" s="468">
        <f t="shared" si="190"/>
        <v>1400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11044</v>
      </c>
      <c r="D159" s="216">
        <v>6587</v>
      </c>
      <c r="E159" s="513"/>
      <c r="F159" s="507">
        <f t="shared" si="190"/>
        <v>6587</v>
      </c>
      <c r="G159" s="216">
        <v>4457</v>
      </c>
      <c r="H159" s="247"/>
      <c r="I159" s="108">
        <f t="shared" si="191"/>
        <v>4457</v>
      </c>
      <c r="J159" s="247"/>
      <c r="K159" s="114"/>
      <c r="L159" s="108">
        <f t="shared" si="192"/>
        <v>0</v>
      </c>
      <c r="M159" s="293"/>
      <c r="N159" s="114"/>
      <c r="O159" s="108">
        <f t="shared" si="193"/>
        <v>0</v>
      </c>
      <c r="P159" s="350"/>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t="18" customHeight="1" x14ac:dyDescent="0.25">
      <c r="A164" s="46">
        <v>2400</v>
      </c>
      <c r="B164" s="104" t="s">
        <v>145</v>
      </c>
      <c r="C164" s="47">
        <f t="shared" si="185"/>
        <v>39</v>
      </c>
      <c r="D164" s="218">
        <v>39</v>
      </c>
      <c r="E164" s="516"/>
      <c r="F164" s="472">
        <f t="shared" si="198"/>
        <v>39</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340">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9205</v>
      </c>
      <c r="D194" s="210">
        <f>SUM(D195,D230,D269)</f>
        <v>8027</v>
      </c>
      <c r="E194" s="501">
        <f t="shared" ref="E194:F194" si="251">SUM(E195,E230,E269)</f>
        <v>0</v>
      </c>
      <c r="F194" s="502">
        <f t="shared" si="251"/>
        <v>8027</v>
      </c>
      <c r="G194" s="210">
        <f>SUM(G195,G230,G269)</f>
        <v>1178</v>
      </c>
      <c r="H194" s="243">
        <f t="shared" ref="H194:I194" si="252">SUM(H195,H230,H269)</f>
        <v>0</v>
      </c>
      <c r="I194" s="99">
        <f t="shared" si="252"/>
        <v>1178</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9205</v>
      </c>
      <c r="D195" s="211">
        <f>D196+D204</f>
        <v>8027</v>
      </c>
      <c r="E195" s="503">
        <f t="shared" ref="E195:F195" si="255">E196+E204</f>
        <v>0</v>
      </c>
      <c r="F195" s="504">
        <f t="shared" si="255"/>
        <v>8027</v>
      </c>
      <c r="G195" s="211">
        <f>G196+G204</f>
        <v>1178</v>
      </c>
      <c r="H195" s="244">
        <f t="shared" ref="H195:I195" si="256">H196+H204</f>
        <v>0</v>
      </c>
      <c r="I195" s="103">
        <f t="shared" si="256"/>
        <v>1178</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hidden="1" x14ac:dyDescent="0.25">
      <c r="A199" s="38">
        <v>5121</v>
      </c>
      <c r="B199" s="57" t="s">
        <v>179</v>
      </c>
      <c r="C199" s="58">
        <f t="shared" si="185"/>
        <v>0</v>
      </c>
      <c r="D199" s="214"/>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9205</v>
      </c>
      <c r="D204" s="212">
        <f>D205+D215+D216+D225+D226+D227+D229</f>
        <v>8027</v>
      </c>
      <c r="E204" s="505">
        <f t="shared" ref="E204:F204" si="271">E205+E215+E216+E225+E226+E227+E229</f>
        <v>0</v>
      </c>
      <c r="F204" s="472">
        <f t="shared" si="271"/>
        <v>8027</v>
      </c>
      <c r="G204" s="212">
        <f>G205+G215+G216+G225+G226+G227+G229</f>
        <v>1178</v>
      </c>
      <c r="H204" s="105">
        <f t="shared" ref="H204:I204" si="272">H205+H215+H216+H225+H226+H227+H229</f>
        <v>0</v>
      </c>
      <c r="I204" s="116">
        <f t="shared" si="272"/>
        <v>1178</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9205</v>
      </c>
      <c r="D216" s="215">
        <f>SUM(D217:D224)</f>
        <v>8027</v>
      </c>
      <c r="E216" s="511">
        <f t="shared" ref="E216:F216" si="284">SUM(E217:E224)</f>
        <v>0</v>
      </c>
      <c r="F216" s="468">
        <f t="shared" si="284"/>
        <v>8027</v>
      </c>
      <c r="G216" s="215">
        <f>SUM(G217:G224)</f>
        <v>1178</v>
      </c>
      <c r="H216" s="120">
        <f t="shared" ref="H216:I216" si="285">SUM(H217:H224)</f>
        <v>0</v>
      </c>
      <c r="I216" s="113">
        <f t="shared" si="285"/>
        <v>1178</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3178</v>
      </c>
      <c r="D219" s="214">
        <v>2000</v>
      </c>
      <c r="E219" s="510"/>
      <c r="F219" s="468">
        <f t="shared" si="288"/>
        <v>2000</v>
      </c>
      <c r="G219" s="214">
        <v>1178</v>
      </c>
      <c r="H219" s="246"/>
      <c r="I219" s="113">
        <f t="shared" si="289"/>
        <v>1178</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1800</v>
      </c>
      <c r="D223" s="214">
        <v>1800</v>
      </c>
      <c r="E223" s="510"/>
      <c r="F223" s="468">
        <f t="shared" si="288"/>
        <v>1800</v>
      </c>
      <c r="G223" s="214"/>
      <c r="H223" s="246"/>
      <c r="I223" s="113">
        <f t="shared" si="289"/>
        <v>0</v>
      </c>
      <c r="J223" s="246"/>
      <c r="K223" s="60"/>
      <c r="L223" s="113">
        <f t="shared" si="290"/>
        <v>0</v>
      </c>
      <c r="M223" s="292"/>
      <c r="N223" s="60"/>
      <c r="O223" s="113">
        <f t="shared" si="291"/>
        <v>0</v>
      </c>
      <c r="P223" s="110"/>
    </row>
    <row r="224" spans="1:16" ht="24" x14ac:dyDescent="0.25">
      <c r="A224" s="38">
        <v>5239</v>
      </c>
      <c r="B224" s="57" t="s">
        <v>204</v>
      </c>
      <c r="C224" s="58">
        <f t="shared" si="283"/>
        <v>4227</v>
      </c>
      <c r="D224" s="214">
        <v>4227</v>
      </c>
      <c r="E224" s="510"/>
      <c r="F224" s="468">
        <f t="shared" si="288"/>
        <v>4227</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678155</v>
      </c>
      <c r="D286" s="224">
        <f t="shared" ref="D286:O286" si="382">SUM(D283,D269,D230,D195,D187,D173,D75,D53)</f>
        <v>333804</v>
      </c>
      <c r="E286" s="525">
        <f t="shared" si="382"/>
        <v>0</v>
      </c>
      <c r="F286" s="526">
        <f t="shared" si="382"/>
        <v>333804</v>
      </c>
      <c r="G286" s="224">
        <f t="shared" si="382"/>
        <v>329287</v>
      </c>
      <c r="H286" s="166">
        <f t="shared" si="382"/>
        <v>2114</v>
      </c>
      <c r="I286" s="264">
        <f t="shared" si="382"/>
        <v>331401</v>
      </c>
      <c r="J286" s="166">
        <f t="shared" si="382"/>
        <v>12950</v>
      </c>
      <c r="K286" s="165">
        <f t="shared" si="382"/>
        <v>0</v>
      </c>
      <c r="L286" s="264">
        <f t="shared" si="382"/>
        <v>12950</v>
      </c>
      <c r="M286" s="280">
        <f t="shared" si="382"/>
        <v>0</v>
      </c>
      <c r="N286" s="165">
        <f t="shared" si="382"/>
        <v>0</v>
      </c>
      <c r="O286" s="264">
        <f t="shared" si="382"/>
        <v>0</v>
      </c>
      <c r="P286" s="319"/>
    </row>
    <row r="287" spans="1:16" s="21" customFormat="1" ht="13.5" thickTop="1" thickBot="1" x14ac:dyDescent="0.3">
      <c r="A287" s="707" t="s">
        <v>262</v>
      </c>
      <c r="B287" s="708"/>
      <c r="C287" s="172">
        <f t="shared" si="368"/>
        <v>-1914</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-1914</v>
      </c>
      <c r="K287" s="168">
        <f t="shared" ref="K287:L287" si="385">(K26+K43)-K51</f>
        <v>0</v>
      </c>
      <c r="L287" s="265">
        <f t="shared" si="385"/>
        <v>-1914</v>
      </c>
      <c r="M287" s="172">
        <f>M45-M51</f>
        <v>0</v>
      </c>
      <c r="N287" s="168">
        <f t="shared" ref="N287:O287" si="386">N45-N51</f>
        <v>0</v>
      </c>
      <c r="O287" s="265">
        <f t="shared" si="386"/>
        <v>0</v>
      </c>
      <c r="P287" s="174"/>
    </row>
    <row r="288" spans="1:16" s="21" customFormat="1" ht="12.75" thickTop="1" x14ac:dyDescent="0.25">
      <c r="A288" s="709" t="s">
        <v>263</v>
      </c>
      <c r="B288" s="710"/>
      <c r="C288" s="156">
        <f t="shared" si="368"/>
        <v>1914</v>
      </c>
      <c r="D288" s="226">
        <f t="shared" ref="D288:O288" si="387">SUM(D289,D290)-D297+D298</f>
        <v>0</v>
      </c>
      <c r="E288" s="529">
        <f t="shared" si="387"/>
        <v>0</v>
      </c>
      <c r="F288" s="530">
        <f t="shared" si="387"/>
        <v>0</v>
      </c>
      <c r="G288" s="226">
        <f t="shared" si="387"/>
        <v>0</v>
      </c>
      <c r="H288" s="256">
        <f t="shared" si="387"/>
        <v>0</v>
      </c>
      <c r="I288" s="154">
        <f t="shared" si="387"/>
        <v>0</v>
      </c>
      <c r="J288" s="256">
        <f t="shared" si="387"/>
        <v>1914</v>
      </c>
      <c r="K288" s="153">
        <f t="shared" si="387"/>
        <v>0</v>
      </c>
      <c r="L288" s="154">
        <f t="shared" si="387"/>
        <v>1914</v>
      </c>
      <c r="M288" s="156">
        <f t="shared" si="387"/>
        <v>0</v>
      </c>
      <c r="N288" s="153">
        <f t="shared" si="387"/>
        <v>0</v>
      </c>
      <c r="O288" s="154">
        <f t="shared" si="387"/>
        <v>0</v>
      </c>
      <c r="P288" s="320"/>
    </row>
    <row r="289" spans="1:16" s="21" customFormat="1" ht="12.75" thickBot="1" x14ac:dyDescent="0.3">
      <c r="A289" s="87" t="s">
        <v>264</v>
      </c>
      <c r="B289" s="87" t="s">
        <v>265</v>
      </c>
      <c r="C289" s="88">
        <f t="shared" si="368"/>
        <v>1914</v>
      </c>
      <c r="D289" s="208">
        <f t="shared" ref="D289:O289" si="388">D21-D283</f>
        <v>0</v>
      </c>
      <c r="E289" s="497">
        <f t="shared" si="388"/>
        <v>0</v>
      </c>
      <c r="F289" s="498">
        <f t="shared" si="388"/>
        <v>0</v>
      </c>
      <c r="G289" s="208">
        <f t="shared" si="388"/>
        <v>0</v>
      </c>
      <c r="H289" s="241">
        <f t="shared" si="388"/>
        <v>0</v>
      </c>
      <c r="I289" s="90">
        <f t="shared" si="388"/>
        <v>0</v>
      </c>
      <c r="J289" s="241">
        <f t="shared" si="388"/>
        <v>1914</v>
      </c>
      <c r="K289" s="89">
        <f t="shared" si="388"/>
        <v>0</v>
      </c>
      <c r="L289" s="90">
        <f t="shared" si="388"/>
        <v>1914</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51lyRFbPEZBZJP/dZPwiwWXdaDjMMOMAWnr3ETX1kVndeq3BqvwKVj9PqQ1NEgFCAMwg62TT9ugL7x544+oazg==" saltValue="rrA715kUv0u9+oBqxvTdhQ==" spinCount="100000" sheet="1" objects="1" scenarios="1" formatCells="0" formatColumns="0" formatRows="0"/>
  <autoFilter ref="A18:P298">
    <filterColumn colId="2">
      <filters blank="1">
        <filter val="1 093"/>
        <filter val="1 397"/>
        <filter val="1 400"/>
        <filter val="1 476"/>
        <filter val="1 800"/>
        <filter val="1 914"/>
        <filter val="-1 914"/>
        <filter val="1 941"/>
        <filter val="105"/>
        <filter val="11 036"/>
        <filter val="11 044"/>
        <filter val="110 179"/>
        <filter val="140 719"/>
        <filter val="16 391"/>
        <filter val="17 379"/>
        <filter val="2 138"/>
        <filter val="2 151"/>
        <filter val="2 755"/>
        <filter val="2 786"/>
        <filter val="2 839"/>
        <filter val="20 649"/>
        <filter val="218"/>
        <filter val="25 524"/>
        <filter val="26 157"/>
        <filter val="288"/>
        <filter val="3 178"/>
        <filter val="3 201"/>
        <filter val="30 540"/>
        <filter val="34 386"/>
        <filter val="360"/>
        <filter val="39"/>
        <filter val="399"/>
        <filter val="4 153"/>
        <filter val="4 227"/>
        <filter val="4 925"/>
        <filter val="40"/>
        <filter val="403 000"/>
        <filter val="439 524"/>
        <filter val="46 184"/>
        <filter val="460"/>
        <filter val="5 000"/>
        <filter val="5 100"/>
        <filter val="500"/>
        <filter val="545"/>
        <filter val="580 243"/>
        <filter val="6 111"/>
        <filter val="6 355"/>
        <filter val="6 437"/>
        <filter val="6 661"/>
        <filter val="60"/>
        <filter val="62 926"/>
        <filter val="665 205"/>
        <filter val="668 950"/>
        <filter val="678 155"/>
        <filter val="8 227"/>
        <filter val="85"/>
        <filter val="850"/>
        <filter val="88 707"/>
        <filter val="9 205"/>
        <filter val="9 206"/>
        <filter val="9 391"/>
        <filter val="97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18.pielikums Jūrmalas pilsētas domes
2018.gada 5.septembra saistošajiem noteikumiem Nr.32 
(protokols Nr.12, 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W3" sqref="W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386</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376</v>
      </c>
      <c r="D3" s="750"/>
      <c r="E3" s="750"/>
      <c r="F3" s="750"/>
      <c r="G3" s="750"/>
      <c r="H3" s="750"/>
      <c r="I3" s="750"/>
      <c r="J3" s="750"/>
      <c r="K3" s="750"/>
      <c r="L3" s="750"/>
      <c r="M3" s="750"/>
      <c r="N3" s="750"/>
      <c r="O3" s="750"/>
      <c r="P3" s="751"/>
      <c r="Q3" s="457"/>
    </row>
    <row r="4" spans="1:17" ht="12.75" customHeight="1" x14ac:dyDescent="0.25">
      <c r="A4" s="4" t="s">
        <v>1</v>
      </c>
      <c r="B4" s="5"/>
      <c r="C4" s="750" t="s">
        <v>377</v>
      </c>
      <c r="D4" s="750"/>
      <c r="E4" s="750"/>
      <c r="F4" s="750"/>
      <c r="G4" s="750"/>
      <c r="H4" s="750"/>
      <c r="I4" s="750"/>
      <c r="J4" s="750"/>
      <c r="K4" s="750"/>
      <c r="L4" s="750"/>
      <c r="M4" s="750"/>
      <c r="N4" s="750"/>
      <c r="O4" s="750"/>
      <c r="P4" s="751"/>
      <c r="Q4" s="457"/>
    </row>
    <row r="5" spans="1:17" ht="12.75" customHeight="1" x14ac:dyDescent="0.25">
      <c r="A5" s="2" t="s">
        <v>2</v>
      </c>
      <c r="B5" s="3"/>
      <c r="C5" s="745" t="s">
        <v>378</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65" t="s">
        <v>379</v>
      </c>
      <c r="D8" s="765"/>
      <c r="E8" s="765"/>
      <c r="F8" s="765"/>
      <c r="G8" s="765"/>
      <c r="H8" s="765"/>
      <c r="I8" s="765"/>
      <c r="J8" s="765"/>
      <c r="K8" s="765"/>
      <c r="L8" s="765"/>
      <c r="M8" s="765"/>
      <c r="N8" s="765"/>
      <c r="O8" s="765"/>
      <c r="P8" s="766"/>
      <c r="Q8" s="457"/>
    </row>
    <row r="9" spans="1:17" ht="12.75" customHeight="1" x14ac:dyDescent="0.25">
      <c r="A9" s="2"/>
      <c r="B9" s="3" t="s">
        <v>6</v>
      </c>
      <c r="C9" s="745" t="s">
        <v>380</v>
      </c>
      <c r="D9" s="745"/>
      <c r="E9" s="745"/>
      <c r="F9" s="745"/>
      <c r="G9" s="745"/>
      <c r="H9" s="745"/>
      <c r="I9" s="745"/>
      <c r="J9" s="745"/>
      <c r="K9" s="745"/>
      <c r="L9" s="745"/>
      <c r="M9" s="745"/>
      <c r="N9" s="745"/>
      <c r="O9" s="745"/>
      <c r="P9" s="746"/>
      <c r="Q9" s="457"/>
    </row>
    <row r="10" spans="1:17" ht="12.75" customHeight="1" x14ac:dyDescent="0.25">
      <c r="A10" s="2"/>
      <c r="B10" s="3" t="s">
        <v>7</v>
      </c>
      <c r="C10" s="745" t="s">
        <v>381</v>
      </c>
      <c r="D10" s="745"/>
      <c r="E10" s="745"/>
      <c r="F10" s="745"/>
      <c r="G10" s="745"/>
      <c r="H10" s="745"/>
      <c r="I10" s="745"/>
      <c r="J10" s="745"/>
      <c r="K10" s="745"/>
      <c r="L10" s="745"/>
      <c r="M10" s="745"/>
      <c r="N10" s="745"/>
      <c r="O10" s="745"/>
      <c r="P10" s="746"/>
      <c r="Q10" s="457"/>
    </row>
    <row r="11" spans="1:17" ht="12.75" customHeight="1" x14ac:dyDescent="0.25">
      <c r="A11" s="2"/>
      <c r="B11" s="3" t="s">
        <v>8</v>
      </c>
      <c r="C11" s="745" t="s">
        <v>382</v>
      </c>
      <c r="D11" s="745"/>
      <c r="E11" s="745"/>
      <c r="F11" s="745"/>
      <c r="G11" s="745"/>
      <c r="H11" s="745"/>
      <c r="I11" s="745"/>
      <c r="J11" s="745"/>
      <c r="K11" s="745"/>
      <c r="L11" s="745"/>
      <c r="M11" s="745"/>
      <c r="N11" s="745"/>
      <c r="O11" s="745"/>
      <c r="P11" s="746"/>
      <c r="Q11" s="457"/>
    </row>
    <row r="12" spans="1:17" ht="12.75" customHeight="1" x14ac:dyDescent="0.25">
      <c r="A12" s="2"/>
      <c r="B12" s="3" t="s">
        <v>9</v>
      </c>
      <c r="C12" s="745" t="s">
        <v>383</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901650</v>
      </c>
      <c r="D20" s="195">
        <f>SUM(D21,D24,D25,D41,D43)</f>
        <v>48895</v>
      </c>
      <c r="E20" s="461">
        <f t="shared" ref="E20:F20" si="0">SUM(E21,E24,E25,E41,E43)</f>
        <v>0</v>
      </c>
      <c r="F20" s="462">
        <f t="shared" si="0"/>
        <v>48895</v>
      </c>
      <c r="G20" s="195">
        <f>SUM(G21,G24,G43)</f>
        <v>845340</v>
      </c>
      <c r="H20" s="230">
        <f t="shared" ref="H20:I20" si="1">SUM(H21,H24,H43)</f>
        <v>602</v>
      </c>
      <c r="I20" s="26">
        <f t="shared" si="1"/>
        <v>845942</v>
      </c>
      <c r="J20" s="230">
        <f>SUM(J21,J26,J43)</f>
        <v>6813</v>
      </c>
      <c r="K20" s="25">
        <f t="shared" ref="K20:L20" si="2">SUM(K21,K26,K43)</f>
        <v>0</v>
      </c>
      <c r="L20" s="26">
        <f t="shared" si="2"/>
        <v>6813</v>
      </c>
      <c r="M20" s="24">
        <f>SUM(M21,M45)</f>
        <v>0</v>
      </c>
      <c r="N20" s="25">
        <f t="shared" ref="N20:O20" si="3">SUM(N21,N45)</f>
        <v>0</v>
      </c>
      <c r="O20" s="26">
        <f t="shared" si="3"/>
        <v>0</v>
      </c>
      <c r="P20" s="301"/>
    </row>
    <row r="21" spans="1:16" ht="12.75" hidden="1" thickTop="1" x14ac:dyDescent="0.25">
      <c r="A21" s="27"/>
      <c r="B21" s="28" t="s">
        <v>20</v>
      </c>
      <c r="C21" s="29">
        <f t="shared" ref="C21:C84" si="4">F21+I21+L21+O21</f>
        <v>0</v>
      </c>
      <c r="D21" s="196">
        <f>SUM(D22:D23)</f>
        <v>0</v>
      </c>
      <c r="E21" s="463">
        <f t="shared" ref="E21" si="5">SUM(E22:E23)</f>
        <v>0</v>
      </c>
      <c r="F21" s="464">
        <f>SUM(F22:F23)</f>
        <v>0</v>
      </c>
      <c r="G21" s="196">
        <f>SUM(G22:G23)</f>
        <v>0</v>
      </c>
      <c r="H21" s="231">
        <f t="shared" ref="H21:I21" si="6">SUM(H22:H23)</f>
        <v>0</v>
      </c>
      <c r="I21" s="31">
        <f t="shared" si="6"/>
        <v>0</v>
      </c>
      <c r="J21" s="231">
        <f>SUM(J22:J23)</f>
        <v>0</v>
      </c>
      <c r="K21" s="30">
        <f t="shared" ref="K21:L21" si="7">SUM(K22:K23)</f>
        <v>0</v>
      </c>
      <c r="L21" s="31">
        <f t="shared" si="7"/>
        <v>0</v>
      </c>
      <c r="M21" s="29">
        <f>SUM(M22:M23)</f>
        <v>0</v>
      </c>
      <c r="N21" s="30">
        <f t="shared" ref="N21:O21" si="8">SUM(N22:N23)</f>
        <v>0</v>
      </c>
      <c r="O21" s="31">
        <f t="shared" si="8"/>
        <v>0</v>
      </c>
      <c r="P21" s="302"/>
    </row>
    <row r="22" spans="1:16" ht="12.75" hidden="1" thickTop="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ht="12.75" hidden="1" thickTop="1" x14ac:dyDescent="0.25">
      <c r="A23" s="37"/>
      <c r="B23" s="38" t="s">
        <v>22</v>
      </c>
      <c r="C23" s="39">
        <f t="shared" si="4"/>
        <v>0</v>
      </c>
      <c r="D23" s="198"/>
      <c r="E23" s="467"/>
      <c r="F23" s="468">
        <f>D23+E23</f>
        <v>0</v>
      </c>
      <c r="G23" s="198"/>
      <c r="H23" s="233"/>
      <c r="I23" s="275">
        <f>G23+H23</f>
        <v>0</v>
      </c>
      <c r="J23" s="233"/>
      <c r="K23" s="40"/>
      <c r="L23" s="275">
        <f>J23+K23</f>
        <v>0</v>
      </c>
      <c r="M23" s="331"/>
      <c r="N23" s="40"/>
      <c r="O23" s="275">
        <f>M23+N23</f>
        <v>0</v>
      </c>
      <c r="P23" s="386"/>
    </row>
    <row r="24" spans="1:16" s="21" customFormat="1" ht="49.5" thickTop="1" thickBot="1" x14ac:dyDescent="0.3">
      <c r="A24" s="41">
        <v>19300</v>
      </c>
      <c r="B24" s="41" t="s">
        <v>304</v>
      </c>
      <c r="C24" s="42">
        <f>F24+I24</f>
        <v>894837</v>
      </c>
      <c r="D24" s="199">
        <v>48895</v>
      </c>
      <c r="E24" s="469"/>
      <c r="F24" s="470">
        <f>D24+E24</f>
        <v>48895</v>
      </c>
      <c r="G24" s="199">
        <v>845340</v>
      </c>
      <c r="H24" s="234">
        <v>602</v>
      </c>
      <c r="I24" s="323">
        <f>G24+H24</f>
        <v>845942</v>
      </c>
      <c r="J24" s="259" t="s">
        <v>23</v>
      </c>
      <c r="K24" s="44" t="s">
        <v>23</v>
      </c>
      <c r="L24" s="45" t="s">
        <v>23</v>
      </c>
      <c r="M24" s="283" t="s">
        <v>23</v>
      </c>
      <c r="N24" s="44" t="s">
        <v>23</v>
      </c>
      <c r="O24" s="45" t="s">
        <v>23</v>
      </c>
      <c r="P24" s="341" t="s">
        <v>384</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6627</v>
      </c>
      <c r="D26" s="201" t="s">
        <v>23</v>
      </c>
      <c r="E26" s="473" t="s">
        <v>23</v>
      </c>
      <c r="F26" s="474" t="s">
        <v>23</v>
      </c>
      <c r="G26" s="201" t="s">
        <v>23</v>
      </c>
      <c r="H26" s="235" t="s">
        <v>23</v>
      </c>
      <c r="I26" s="49" t="s">
        <v>23</v>
      </c>
      <c r="J26" s="105">
        <f>SUM(J27,J31,J33,J36)</f>
        <v>6627</v>
      </c>
      <c r="K26" s="50">
        <f t="shared" ref="K26:L26" si="9">SUM(K27,K31,K33,K36)</f>
        <v>0</v>
      </c>
      <c r="L26" s="116">
        <f t="shared" si="9"/>
        <v>6627</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1570</v>
      </c>
      <c r="D33" s="201" t="s">
        <v>23</v>
      </c>
      <c r="E33" s="473" t="s">
        <v>23</v>
      </c>
      <c r="F33" s="474" t="s">
        <v>23</v>
      </c>
      <c r="G33" s="201" t="s">
        <v>23</v>
      </c>
      <c r="H33" s="235" t="s">
        <v>23</v>
      </c>
      <c r="I33" s="49" t="s">
        <v>23</v>
      </c>
      <c r="J33" s="105">
        <f>SUM(J34:J35)</f>
        <v>1570</v>
      </c>
      <c r="K33" s="50">
        <f t="shared" ref="K33:L33" si="13">SUM(K34:K35)</f>
        <v>0</v>
      </c>
      <c r="L33" s="116">
        <f t="shared" si="13"/>
        <v>1570</v>
      </c>
      <c r="M33" s="284" t="s">
        <v>23</v>
      </c>
      <c r="N33" s="48" t="s">
        <v>23</v>
      </c>
      <c r="O33" s="49" t="s">
        <v>23</v>
      </c>
      <c r="P33" s="303"/>
    </row>
    <row r="34" spans="1:16" x14ac:dyDescent="0.25">
      <c r="A34" s="62">
        <v>21381</v>
      </c>
      <c r="B34" s="63" t="s">
        <v>306</v>
      </c>
      <c r="C34" s="481">
        <f t="shared" si="10"/>
        <v>1570</v>
      </c>
      <c r="D34" s="202" t="s">
        <v>23</v>
      </c>
      <c r="E34" s="475" t="s">
        <v>23</v>
      </c>
      <c r="F34" s="480" t="s">
        <v>23</v>
      </c>
      <c r="G34" s="202" t="s">
        <v>23</v>
      </c>
      <c r="H34" s="236" t="s">
        <v>23</v>
      </c>
      <c r="I34" s="67" t="s">
        <v>23</v>
      </c>
      <c r="J34" s="245">
        <v>1570</v>
      </c>
      <c r="K34" s="55"/>
      <c r="L34" s="324">
        <f>J34+K34</f>
        <v>1570</v>
      </c>
      <c r="M34" s="285" t="s">
        <v>23</v>
      </c>
      <c r="N34" s="54" t="s">
        <v>23</v>
      </c>
      <c r="O34" s="67"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5057</v>
      </c>
      <c r="D36" s="201" t="s">
        <v>23</v>
      </c>
      <c r="E36" s="473" t="s">
        <v>23</v>
      </c>
      <c r="F36" s="474" t="s">
        <v>23</v>
      </c>
      <c r="G36" s="201" t="s">
        <v>23</v>
      </c>
      <c r="H36" s="235" t="s">
        <v>23</v>
      </c>
      <c r="I36" s="49" t="s">
        <v>23</v>
      </c>
      <c r="J36" s="105">
        <f>SUM(J37:J40)</f>
        <v>5057</v>
      </c>
      <c r="K36" s="50">
        <f t="shared" ref="K36:L36" si="14">SUM(K37:K40)</f>
        <v>0</v>
      </c>
      <c r="L36" s="116">
        <f t="shared" si="14"/>
        <v>5057</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5057</v>
      </c>
      <c r="D40" s="205" t="s">
        <v>23</v>
      </c>
      <c r="E40" s="482" t="s">
        <v>23</v>
      </c>
      <c r="F40" s="483" t="s">
        <v>23</v>
      </c>
      <c r="G40" s="205" t="s">
        <v>23</v>
      </c>
      <c r="H40" s="239" t="s">
        <v>23</v>
      </c>
      <c r="I40" s="181" t="s">
        <v>23</v>
      </c>
      <c r="J40" s="260">
        <v>5057</v>
      </c>
      <c r="K40" s="180"/>
      <c r="L40" s="484">
        <f>J40+K40</f>
        <v>5057</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186</v>
      </c>
      <c r="D43" s="73">
        <f>D44</f>
        <v>0</v>
      </c>
      <c r="E43" s="489">
        <f t="shared" ref="E43:L43" si="16">E44</f>
        <v>0</v>
      </c>
      <c r="F43" s="490">
        <f t="shared" si="16"/>
        <v>0</v>
      </c>
      <c r="G43" s="73">
        <f t="shared" si="16"/>
        <v>0</v>
      </c>
      <c r="H43" s="187">
        <f t="shared" si="16"/>
        <v>0</v>
      </c>
      <c r="I43" s="261">
        <f t="shared" si="16"/>
        <v>0</v>
      </c>
      <c r="J43" s="187">
        <f t="shared" si="16"/>
        <v>186</v>
      </c>
      <c r="K43" s="74">
        <f t="shared" si="16"/>
        <v>0</v>
      </c>
      <c r="L43" s="261">
        <f t="shared" si="16"/>
        <v>186</v>
      </c>
      <c r="M43" s="284" t="s">
        <v>23</v>
      </c>
      <c r="N43" s="48" t="s">
        <v>23</v>
      </c>
      <c r="O43" s="49" t="s">
        <v>23</v>
      </c>
      <c r="P43" s="303"/>
    </row>
    <row r="44" spans="1:16" s="21" customFormat="1" ht="24" x14ac:dyDescent="0.25">
      <c r="A44" s="38">
        <v>21499</v>
      </c>
      <c r="B44" s="57" t="s">
        <v>39</v>
      </c>
      <c r="C44" s="191">
        <f>F44+I44+L44</f>
        <v>186</v>
      </c>
      <c r="D44" s="268"/>
      <c r="E44" s="491"/>
      <c r="F44" s="481">
        <f>D44+E44</f>
        <v>0</v>
      </c>
      <c r="G44" s="268"/>
      <c r="H44" s="269"/>
      <c r="I44" s="324">
        <f>G44+H44</f>
        <v>0</v>
      </c>
      <c r="J44" s="269">
        <v>186</v>
      </c>
      <c r="K44" s="70"/>
      <c r="L44" s="324">
        <f>J44+K44</f>
        <v>186</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901650</v>
      </c>
      <c r="D50" s="208">
        <f>SUM(D51,D283)</f>
        <v>48895</v>
      </c>
      <c r="E50" s="497">
        <f t="shared" ref="E50:F50" si="19">SUM(E51,E283)</f>
        <v>0</v>
      </c>
      <c r="F50" s="498">
        <f t="shared" si="19"/>
        <v>48895</v>
      </c>
      <c r="G50" s="208">
        <f>SUM(G51,G283)</f>
        <v>845340</v>
      </c>
      <c r="H50" s="241">
        <f t="shared" ref="H50:I50" si="20">SUM(H51,H283)</f>
        <v>602</v>
      </c>
      <c r="I50" s="90">
        <f t="shared" si="20"/>
        <v>845942</v>
      </c>
      <c r="J50" s="241">
        <f>SUM(J51,J283)</f>
        <v>6813</v>
      </c>
      <c r="K50" s="89">
        <f t="shared" ref="K50:L50" si="21">SUM(K51,K283)</f>
        <v>0</v>
      </c>
      <c r="L50" s="90">
        <f t="shared" si="21"/>
        <v>6813</v>
      </c>
      <c r="M50" s="88">
        <f>SUM(M51,M283)</f>
        <v>0</v>
      </c>
      <c r="N50" s="89">
        <f t="shared" ref="N50:O50" si="22">SUM(N51,N283)</f>
        <v>0</v>
      </c>
      <c r="O50" s="90">
        <f t="shared" si="22"/>
        <v>0</v>
      </c>
      <c r="P50" s="311"/>
    </row>
    <row r="51" spans="1:16" s="21" customFormat="1" ht="36.75" thickTop="1" x14ac:dyDescent="0.25">
      <c r="A51" s="91"/>
      <c r="B51" s="92" t="s">
        <v>45</v>
      </c>
      <c r="C51" s="93">
        <f t="shared" si="4"/>
        <v>901650</v>
      </c>
      <c r="D51" s="209">
        <f>SUM(D52,D194)</f>
        <v>48895</v>
      </c>
      <c r="E51" s="499">
        <f t="shared" ref="E51:F51" si="23">SUM(E52,E194)</f>
        <v>0</v>
      </c>
      <c r="F51" s="500">
        <f t="shared" si="23"/>
        <v>48895</v>
      </c>
      <c r="G51" s="209">
        <f>SUM(G52,G194)</f>
        <v>845340</v>
      </c>
      <c r="H51" s="242">
        <f t="shared" ref="H51:I51" si="24">SUM(H52,H194)</f>
        <v>602</v>
      </c>
      <c r="I51" s="95">
        <f t="shared" si="24"/>
        <v>845942</v>
      </c>
      <c r="J51" s="242">
        <f>SUM(J52,J194)</f>
        <v>6813</v>
      </c>
      <c r="K51" s="94">
        <f t="shared" ref="K51:L51" si="25">SUM(K52,K194)</f>
        <v>0</v>
      </c>
      <c r="L51" s="95">
        <f t="shared" si="25"/>
        <v>6813</v>
      </c>
      <c r="M51" s="93">
        <f>SUM(M52,M194)</f>
        <v>0</v>
      </c>
      <c r="N51" s="94">
        <f t="shared" ref="N51:O51" si="26">SUM(N52,N194)</f>
        <v>0</v>
      </c>
      <c r="O51" s="95">
        <f t="shared" si="26"/>
        <v>0</v>
      </c>
      <c r="P51" s="312"/>
    </row>
    <row r="52" spans="1:16" s="21" customFormat="1" ht="24" x14ac:dyDescent="0.25">
      <c r="A52" s="96"/>
      <c r="B52" s="16" t="s">
        <v>46</v>
      </c>
      <c r="C52" s="97">
        <f t="shared" si="4"/>
        <v>874233</v>
      </c>
      <c r="D52" s="210">
        <f>SUM(D53,D75,D173,D187)</f>
        <v>48895</v>
      </c>
      <c r="E52" s="501">
        <f t="shared" ref="E52:F52" si="27">SUM(E53,E75,E173,E187)</f>
        <v>0</v>
      </c>
      <c r="F52" s="502">
        <f t="shared" si="27"/>
        <v>48895</v>
      </c>
      <c r="G52" s="210">
        <f>SUM(G53,G75,G173,G187)</f>
        <v>817923</v>
      </c>
      <c r="H52" s="243">
        <f t="shared" ref="H52:I52" si="28">SUM(H53,H75,H173,H187)</f>
        <v>602</v>
      </c>
      <c r="I52" s="99">
        <f t="shared" si="28"/>
        <v>818525</v>
      </c>
      <c r="J52" s="243">
        <f>SUM(J53,J75,J173,J187)</f>
        <v>6813</v>
      </c>
      <c r="K52" s="98">
        <f t="shared" ref="K52:L52" si="29">SUM(K53,K75,K173,K187)</f>
        <v>0</v>
      </c>
      <c r="L52" s="99">
        <f t="shared" si="29"/>
        <v>6813</v>
      </c>
      <c r="M52" s="97">
        <f>SUM(M53,M75,M173,M187)</f>
        <v>0</v>
      </c>
      <c r="N52" s="98">
        <f t="shared" ref="N52:O52" si="30">SUM(N53,N75,N173,N187)</f>
        <v>0</v>
      </c>
      <c r="O52" s="99">
        <f t="shared" si="30"/>
        <v>0</v>
      </c>
      <c r="P52" s="313"/>
    </row>
    <row r="53" spans="1:16" s="21" customFormat="1" x14ac:dyDescent="0.25">
      <c r="A53" s="100">
        <v>1000</v>
      </c>
      <c r="B53" s="100" t="s">
        <v>47</v>
      </c>
      <c r="C53" s="101">
        <f t="shared" si="4"/>
        <v>706072</v>
      </c>
      <c r="D53" s="211">
        <f>SUM(D54,D67)</f>
        <v>48895</v>
      </c>
      <c r="E53" s="503">
        <f t="shared" ref="E53:F53" si="31">SUM(E54,E67)</f>
        <v>0</v>
      </c>
      <c r="F53" s="504">
        <f t="shared" si="31"/>
        <v>48895</v>
      </c>
      <c r="G53" s="211">
        <f>SUM(G54,G67)</f>
        <v>650671</v>
      </c>
      <c r="H53" s="244">
        <f t="shared" ref="H53:I53" si="32">SUM(H54,H67)</f>
        <v>6506</v>
      </c>
      <c r="I53" s="103">
        <f t="shared" si="32"/>
        <v>657177</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538324</v>
      </c>
      <c r="D54" s="212">
        <f>SUM(D55,D58,D66)</f>
        <v>16487</v>
      </c>
      <c r="E54" s="505">
        <f t="shared" ref="E54:F54" si="35">SUM(E55,E58,E66)</f>
        <v>0</v>
      </c>
      <c r="F54" s="472">
        <f t="shared" si="35"/>
        <v>16487</v>
      </c>
      <c r="G54" s="212">
        <f>SUM(G55,G58,G66)</f>
        <v>516595</v>
      </c>
      <c r="H54" s="105">
        <f t="shared" ref="H54:I54" si="36">SUM(H55,H58,H66)</f>
        <v>5242</v>
      </c>
      <c r="I54" s="116">
        <f t="shared" si="36"/>
        <v>521837</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461798</v>
      </c>
      <c r="D55" s="131">
        <f>SUM(D56:D57)</f>
        <v>0</v>
      </c>
      <c r="E55" s="506">
        <f t="shared" ref="E55:F55" si="39">SUM(E56:E57)</f>
        <v>0</v>
      </c>
      <c r="F55" s="507">
        <f t="shared" si="39"/>
        <v>0</v>
      </c>
      <c r="G55" s="131">
        <f>SUM(G56:G57)</f>
        <v>456556</v>
      </c>
      <c r="H55" s="190">
        <f t="shared" ref="H55:I55" si="40">SUM(H56:H57)</f>
        <v>5242</v>
      </c>
      <c r="I55" s="108">
        <f t="shared" si="40"/>
        <v>461798</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v>0</v>
      </c>
      <c r="I56" s="119">
        <f t="shared" ref="I56:I57" si="44">G56+H56</f>
        <v>0</v>
      </c>
      <c r="J56" s="245"/>
      <c r="K56" s="55"/>
      <c r="L56" s="119">
        <f t="shared" ref="L56:L57" si="45">J56+K56</f>
        <v>0</v>
      </c>
      <c r="M56" s="291"/>
      <c r="N56" s="55"/>
      <c r="O56" s="119">
        <f>M56+N56</f>
        <v>0</v>
      </c>
      <c r="P56" s="353" t="s">
        <v>379</v>
      </c>
    </row>
    <row r="57" spans="1:16" ht="24" x14ac:dyDescent="0.25">
      <c r="A57" s="38">
        <v>1119</v>
      </c>
      <c r="B57" s="57" t="s">
        <v>51</v>
      </c>
      <c r="C57" s="58">
        <f t="shared" si="4"/>
        <v>461798</v>
      </c>
      <c r="D57" s="214"/>
      <c r="E57" s="510"/>
      <c r="F57" s="468">
        <f t="shared" si="43"/>
        <v>0</v>
      </c>
      <c r="G57" s="214">
        <v>456556</v>
      </c>
      <c r="H57" s="246">
        <v>5242</v>
      </c>
      <c r="I57" s="113">
        <f t="shared" si="44"/>
        <v>461798</v>
      </c>
      <c r="J57" s="246"/>
      <c r="K57" s="60"/>
      <c r="L57" s="113">
        <f t="shared" si="45"/>
        <v>0</v>
      </c>
      <c r="M57" s="292"/>
      <c r="N57" s="60"/>
      <c r="O57" s="113">
        <f>M57+N57</f>
        <v>0</v>
      </c>
      <c r="P57" s="335">
        <v>0</v>
      </c>
    </row>
    <row r="58" spans="1:16" x14ac:dyDescent="0.25">
      <c r="A58" s="111">
        <v>1140</v>
      </c>
      <c r="B58" s="57" t="s">
        <v>295</v>
      </c>
      <c r="C58" s="58">
        <f t="shared" si="4"/>
        <v>76001</v>
      </c>
      <c r="D58" s="215">
        <f>SUM(D59:D65)</f>
        <v>16487</v>
      </c>
      <c r="E58" s="511">
        <f t="shared" ref="E58:F58" si="46">SUM(E59:E65)</f>
        <v>0</v>
      </c>
      <c r="F58" s="468">
        <f t="shared" si="46"/>
        <v>16487</v>
      </c>
      <c r="G58" s="215">
        <f>SUM(G59:G65)</f>
        <v>59514</v>
      </c>
      <c r="H58" s="120">
        <f t="shared" ref="H58:I58" si="47">SUM(H59:H65)</f>
        <v>0</v>
      </c>
      <c r="I58" s="113">
        <f t="shared" si="47"/>
        <v>59514</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3822</v>
      </c>
      <c r="D59" s="214"/>
      <c r="E59" s="510"/>
      <c r="F59" s="468">
        <f t="shared" ref="F59:F66" si="50">D59+E59</f>
        <v>0</v>
      </c>
      <c r="G59" s="214">
        <v>3822</v>
      </c>
      <c r="H59" s="246"/>
      <c r="I59" s="113">
        <f t="shared" ref="I59:I66" si="51">G59+H59</f>
        <v>3822</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1389</v>
      </c>
      <c r="D60" s="214"/>
      <c r="E60" s="510"/>
      <c r="F60" s="468">
        <f t="shared" si="50"/>
        <v>0</v>
      </c>
      <c r="G60" s="214">
        <v>1389</v>
      </c>
      <c r="H60" s="246"/>
      <c r="I60" s="113">
        <f t="shared" si="51"/>
        <v>1389</v>
      </c>
      <c r="J60" s="246"/>
      <c r="K60" s="60"/>
      <c r="L60" s="113">
        <f>J60+K60</f>
        <v>0</v>
      </c>
      <c r="M60" s="292"/>
      <c r="N60" s="60"/>
      <c r="O60" s="113">
        <f t="shared" si="53"/>
        <v>0</v>
      </c>
      <c r="P60" s="335" t="s">
        <v>379</v>
      </c>
    </row>
    <row r="61" spans="1:16" ht="24" x14ac:dyDescent="0.25">
      <c r="A61" s="38">
        <v>1145</v>
      </c>
      <c r="B61" s="57" t="s">
        <v>54</v>
      </c>
      <c r="C61" s="58">
        <f t="shared" si="4"/>
        <v>43525</v>
      </c>
      <c r="D61" s="214"/>
      <c r="E61" s="510"/>
      <c r="F61" s="468">
        <f t="shared" si="50"/>
        <v>0</v>
      </c>
      <c r="G61" s="214">
        <v>43525</v>
      </c>
      <c r="H61" s="246"/>
      <c r="I61" s="113">
        <f t="shared" si="51"/>
        <v>43525</v>
      </c>
      <c r="J61" s="246"/>
      <c r="K61" s="60"/>
      <c r="L61" s="113">
        <f t="shared" si="52"/>
        <v>0</v>
      </c>
      <c r="M61" s="292"/>
      <c r="N61" s="60"/>
      <c r="O61" s="113">
        <f>M61+N61</f>
        <v>0</v>
      </c>
      <c r="P61" s="335" t="s">
        <v>379</v>
      </c>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4226</v>
      </c>
      <c r="D63" s="214"/>
      <c r="E63" s="510"/>
      <c r="F63" s="468">
        <f t="shared" si="50"/>
        <v>0</v>
      </c>
      <c r="G63" s="214">
        <v>4226</v>
      </c>
      <c r="H63" s="246"/>
      <c r="I63" s="113">
        <f t="shared" si="51"/>
        <v>4226</v>
      </c>
      <c r="J63" s="246"/>
      <c r="K63" s="60"/>
      <c r="L63" s="113">
        <f t="shared" si="52"/>
        <v>0</v>
      </c>
      <c r="M63" s="292"/>
      <c r="N63" s="60"/>
      <c r="O63" s="113">
        <f t="shared" si="53"/>
        <v>0</v>
      </c>
      <c r="P63" s="110"/>
    </row>
    <row r="64" spans="1:16" x14ac:dyDescent="0.25">
      <c r="A64" s="38">
        <v>1148</v>
      </c>
      <c r="B64" s="57" t="s">
        <v>57</v>
      </c>
      <c r="C64" s="58">
        <f t="shared" si="4"/>
        <v>16487</v>
      </c>
      <c r="D64" s="214">
        <v>16487</v>
      </c>
      <c r="E64" s="510"/>
      <c r="F64" s="468">
        <f t="shared" si="50"/>
        <v>16487</v>
      </c>
      <c r="G64" s="214"/>
      <c r="H64" s="246"/>
      <c r="I64" s="113">
        <f t="shared" si="51"/>
        <v>0</v>
      </c>
      <c r="J64" s="246"/>
      <c r="K64" s="60"/>
      <c r="L64" s="113">
        <f t="shared" si="52"/>
        <v>0</v>
      </c>
      <c r="M64" s="292"/>
      <c r="N64" s="60"/>
      <c r="O64" s="113">
        <f t="shared" si="53"/>
        <v>0</v>
      </c>
      <c r="P64" s="110"/>
    </row>
    <row r="65" spans="1:16" ht="24" customHeight="1" x14ac:dyDescent="0.25">
      <c r="A65" s="38">
        <v>1149</v>
      </c>
      <c r="B65" s="57" t="s">
        <v>58</v>
      </c>
      <c r="C65" s="58">
        <f>F65+I65+L65+O65</f>
        <v>6552</v>
      </c>
      <c r="D65" s="214"/>
      <c r="E65" s="510"/>
      <c r="F65" s="468">
        <f t="shared" si="50"/>
        <v>0</v>
      </c>
      <c r="G65" s="214">
        <v>6552</v>
      </c>
      <c r="H65" s="246"/>
      <c r="I65" s="113">
        <f t="shared" si="51"/>
        <v>6552</v>
      </c>
      <c r="J65" s="246"/>
      <c r="K65" s="60"/>
      <c r="L65" s="113">
        <f t="shared" si="52"/>
        <v>0</v>
      </c>
      <c r="M65" s="292"/>
      <c r="N65" s="60"/>
      <c r="O65" s="113">
        <f t="shared" si="53"/>
        <v>0</v>
      </c>
      <c r="P65" s="110"/>
    </row>
    <row r="66" spans="1:16" ht="36" x14ac:dyDescent="0.25">
      <c r="A66" s="106">
        <v>1150</v>
      </c>
      <c r="B66" s="77" t="s">
        <v>59</v>
      </c>
      <c r="C66" s="83">
        <f>F66+I66+L66+O66</f>
        <v>525</v>
      </c>
      <c r="D66" s="216"/>
      <c r="E66" s="513"/>
      <c r="F66" s="507">
        <f t="shared" si="50"/>
        <v>0</v>
      </c>
      <c r="G66" s="216">
        <v>525</v>
      </c>
      <c r="H66" s="247"/>
      <c r="I66" s="108">
        <f t="shared" si="51"/>
        <v>525</v>
      </c>
      <c r="J66" s="247"/>
      <c r="K66" s="114"/>
      <c r="L66" s="108">
        <f t="shared" si="52"/>
        <v>0</v>
      </c>
      <c r="M66" s="293"/>
      <c r="N66" s="114"/>
      <c r="O66" s="108">
        <f t="shared" si="53"/>
        <v>0</v>
      </c>
      <c r="P66" s="350" t="s">
        <v>379</v>
      </c>
    </row>
    <row r="67" spans="1:16" ht="24" x14ac:dyDescent="0.25">
      <c r="A67" s="46">
        <v>1200</v>
      </c>
      <c r="B67" s="104" t="s">
        <v>296</v>
      </c>
      <c r="C67" s="47">
        <f t="shared" si="4"/>
        <v>167748</v>
      </c>
      <c r="D67" s="212">
        <f>SUM(D68:D69)</f>
        <v>32408</v>
      </c>
      <c r="E67" s="505">
        <f t="shared" ref="E67:F67" si="54">SUM(E68:E69)</f>
        <v>0</v>
      </c>
      <c r="F67" s="472">
        <f t="shared" si="54"/>
        <v>32408</v>
      </c>
      <c r="G67" s="212">
        <f>SUM(G68:G69)</f>
        <v>134076</v>
      </c>
      <c r="H67" s="105">
        <f t="shared" ref="H67:I67" si="55">SUM(H68:H69)</f>
        <v>1264</v>
      </c>
      <c r="I67" s="116">
        <f t="shared" si="55"/>
        <v>135340</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134770</v>
      </c>
      <c r="D68" s="213">
        <v>8338</v>
      </c>
      <c r="E68" s="508"/>
      <c r="F68" s="509">
        <f>D68+E68</f>
        <v>8338</v>
      </c>
      <c r="G68" s="213">
        <v>125168</v>
      </c>
      <c r="H68" s="245">
        <v>1264</v>
      </c>
      <c r="I68" s="119">
        <f>G68+H68</f>
        <v>126432</v>
      </c>
      <c r="J68" s="245"/>
      <c r="K68" s="55"/>
      <c r="L68" s="119">
        <f>J68+K68</f>
        <v>0</v>
      </c>
      <c r="M68" s="291"/>
      <c r="N68" s="55"/>
      <c r="O68" s="119">
        <f>M68+N68</f>
        <v>0</v>
      </c>
      <c r="P68" s="350">
        <v>0</v>
      </c>
    </row>
    <row r="69" spans="1:16" ht="24" x14ac:dyDescent="0.25">
      <c r="A69" s="111">
        <v>1220</v>
      </c>
      <c r="B69" s="57" t="s">
        <v>61</v>
      </c>
      <c r="C69" s="58">
        <f t="shared" si="4"/>
        <v>32978</v>
      </c>
      <c r="D69" s="215">
        <f>SUM(D70:D74)</f>
        <v>24070</v>
      </c>
      <c r="E69" s="511">
        <f t="shared" ref="E69:F69" si="58">SUM(E70:E74)</f>
        <v>0</v>
      </c>
      <c r="F69" s="468">
        <f t="shared" si="58"/>
        <v>24070</v>
      </c>
      <c r="G69" s="215">
        <f>SUM(G70:G74)</f>
        <v>8908</v>
      </c>
      <c r="H69" s="120">
        <f t="shared" ref="H69:I69" si="59">SUM(H70:H74)</f>
        <v>0</v>
      </c>
      <c r="I69" s="113">
        <f t="shared" si="59"/>
        <v>8908</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21624</v>
      </c>
      <c r="D70" s="214">
        <v>18124</v>
      </c>
      <c r="E70" s="510"/>
      <c r="F70" s="468">
        <f t="shared" ref="F70:F74" si="62">D70+E70</f>
        <v>18124</v>
      </c>
      <c r="G70" s="214">
        <v>3500</v>
      </c>
      <c r="H70" s="246"/>
      <c r="I70" s="113">
        <f t="shared" ref="I70:I74" si="63">G70+H70</f>
        <v>3500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10354</v>
      </c>
      <c r="D73" s="214">
        <v>5446</v>
      </c>
      <c r="E73" s="510"/>
      <c r="F73" s="468">
        <f t="shared" si="62"/>
        <v>5446</v>
      </c>
      <c r="G73" s="214">
        <v>4908</v>
      </c>
      <c r="H73" s="246"/>
      <c r="I73" s="113">
        <f t="shared" si="63"/>
        <v>4908</v>
      </c>
      <c r="J73" s="246"/>
      <c r="K73" s="60"/>
      <c r="L73" s="113">
        <f t="shared" si="64"/>
        <v>0</v>
      </c>
      <c r="M73" s="292"/>
      <c r="N73" s="60"/>
      <c r="O73" s="113">
        <f t="shared" si="65"/>
        <v>0</v>
      </c>
      <c r="P73" s="110"/>
    </row>
    <row r="74" spans="1:16" ht="48" x14ac:dyDescent="0.25">
      <c r="A74" s="38">
        <v>1228</v>
      </c>
      <c r="B74" s="57" t="s">
        <v>298</v>
      </c>
      <c r="C74" s="58">
        <f t="shared" si="4"/>
        <v>1000</v>
      </c>
      <c r="D74" s="214">
        <v>500</v>
      </c>
      <c r="E74" s="510"/>
      <c r="F74" s="468">
        <f t="shared" si="62"/>
        <v>500</v>
      </c>
      <c r="G74" s="214">
        <v>500</v>
      </c>
      <c r="H74" s="246"/>
      <c r="I74" s="113">
        <f t="shared" si="63"/>
        <v>500</v>
      </c>
      <c r="J74" s="246"/>
      <c r="K74" s="60"/>
      <c r="L74" s="113">
        <f t="shared" si="64"/>
        <v>0</v>
      </c>
      <c r="M74" s="292"/>
      <c r="N74" s="60"/>
      <c r="O74" s="113">
        <f t="shared" si="65"/>
        <v>0</v>
      </c>
      <c r="P74" s="110"/>
    </row>
    <row r="75" spans="1:16" x14ac:dyDescent="0.25">
      <c r="A75" s="100">
        <v>2000</v>
      </c>
      <c r="B75" s="100" t="s">
        <v>65</v>
      </c>
      <c r="C75" s="101">
        <f t="shared" si="4"/>
        <v>168161</v>
      </c>
      <c r="D75" s="211">
        <f>SUM(D76,D83,D130,D164,D165,D172)</f>
        <v>0</v>
      </c>
      <c r="E75" s="503">
        <f t="shared" ref="E75:F75" si="66">SUM(E76,E83,E130,E164,E165,E172)</f>
        <v>0</v>
      </c>
      <c r="F75" s="504">
        <f t="shared" si="66"/>
        <v>0</v>
      </c>
      <c r="G75" s="211">
        <f>SUM(G76,G83,G130,G164,G165,G172)</f>
        <v>167252</v>
      </c>
      <c r="H75" s="244">
        <f t="shared" ref="H75:I75" si="67">SUM(H76,H83,H130,H164,H165,H172)</f>
        <v>-5904</v>
      </c>
      <c r="I75" s="103">
        <f t="shared" si="67"/>
        <v>161348</v>
      </c>
      <c r="J75" s="244">
        <f>SUM(J76,J83,J130,J164,J165,J172)</f>
        <v>6813</v>
      </c>
      <c r="K75" s="102">
        <f t="shared" ref="K75:L75" si="68">SUM(K76,K83,K130,K164,K165,K172)</f>
        <v>0</v>
      </c>
      <c r="L75" s="103">
        <f t="shared" si="68"/>
        <v>6813</v>
      </c>
      <c r="M75" s="101">
        <f>SUM(M76,M83,M130,M164,M165,M172)</f>
        <v>0</v>
      </c>
      <c r="N75" s="102">
        <f t="shared" ref="N75:O75" si="69">SUM(N76,N83,N130,N164,N165,N172)</f>
        <v>0</v>
      </c>
      <c r="O75" s="103">
        <f t="shared" si="69"/>
        <v>0</v>
      </c>
      <c r="P75" s="314"/>
    </row>
    <row r="76" spans="1:16" ht="24" x14ac:dyDescent="0.25">
      <c r="A76" s="46">
        <v>2100</v>
      </c>
      <c r="B76" s="104" t="s">
        <v>66</v>
      </c>
      <c r="C76" s="47">
        <f t="shared" si="4"/>
        <v>1935</v>
      </c>
      <c r="D76" s="212">
        <f>SUM(D77,D80)</f>
        <v>0</v>
      </c>
      <c r="E76" s="505">
        <f t="shared" ref="E76:F76" si="70">SUM(E77,E80)</f>
        <v>0</v>
      </c>
      <c r="F76" s="472">
        <f t="shared" si="70"/>
        <v>0</v>
      </c>
      <c r="G76" s="212">
        <f>SUM(G77,G80)</f>
        <v>1935</v>
      </c>
      <c r="H76" s="105">
        <f t="shared" ref="H76:I76" si="71">SUM(H77,H80)</f>
        <v>0</v>
      </c>
      <c r="I76" s="116">
        <f t="shared" si="71"/>
        <v>1935</v>
      </c>
      <c r="J76" s="105">
        <f>SUM(J77,J80)</f>
        <v>0</v>
      </c>
      <c r="K76" s="50">
        <f t="shared" ref="K76:L76" si="72">SUM(K77,K80)</f>
        <v>0</v>
      </c>
      <c r="L76" s="116">
        <f t="shared" si="72"/>
        <v>0</v>
      </c>
      <c r="M76" s="47">
        <f>SUM(M77,M80)</f>
        <v>0</v>
      </c>
      <c r="N76" s="50">
        <f t="shared" ref="N76:O76" si="73">SUM(N77,N80)</f>
        <v>0</v>
      </c>
      <c r="O76" s="116">
        <f t="shared" si="73"/>
        <v>0</v>
      </c>
      <c r="P76" s="122"/>
    </row>
    <row r="77" spans="1:16" ht="24" x14ac:dyDescent="0.25">
      <c r="A77" s="340">
        <v>2110</v>
      </c>
      <c r="B77" s="52" t="s">
        <v>67</v>
      </c>
      <c r="C77" s="53">
        <f t="shared" si="4"/>
        <v>190</v>
      </c>
      <c r="D77" s="217">
        <f>SUM(D78:D79)</f>
        <v>0</v>
      </c>
      <c r="E77" s="514">
        <f t="shared" ref="E77:F77" si="74">SUM(E78:E79)</f>
        <v>0</v>
      </c>
      <c r="F77" s="509">
        <f t="shared" si="74"/>
        <v>0</v>
      </c>
      <c r="G77" s="217">
        <f>SUM(G78:G79)</f>
        <v>190</v>
      </c>
      <c r="H77" s="248">
        <f t="shared" ref="H77:I77" si="75">SUM(H78:H79)</f>
        <v>0</v>
      </c>
      <c r="I77" s="119">
        <f t="shared" si="75"/>
        <v>190</v>
      </c>
      <c r="J77" s="248">
        <f>SUM(J78:J79)</f>
        <v>0</v>
      </c>
      <c r="K77" s="118">
        <f t="shared" ref="K77:L77" si="76">SUM(K78:K79)</f>
        <v>0</v>
      </c>
      <c r="L77" s="119">
        <f t="shared" si="76"/>
        <v>0</v>
      </c>
      <c r="M77" s="53">
        <f>SUM(M78:M79)</f>
        <v>0</v>
      </c>
      <c r="N77" s="118">
        <f t="shared" ref="N77:O77" si="77">SUM(N78:N79)</f>
        <v>0</v>
      </c>
      <c r="O77" s="119">
        <f t="shared" si="77"/>
        <v>0</v>
      </c>
      <c r="P77" s="109"/>
    </row>
    <row r="78" spans="1:16" x14ac:dyDescent="0.25">
      <c r="A78" s="38">
        <v>2111</v>
      </c>
      <c r="B78" s="57" t="s">
        <v>68</v>
      </c>
      <c r="C78" s="58">
        <f t="shared" si="4"/>
        <v>190</v>
      </c>
      <c r="D78" s="214"/>
      <c r="E78" s="510"/>
      <c r="F78" s="468">
        <f t="shared" ref="F78:F79" si="78">D78+E78</f>
        <v>0</v>
      </c>
      <c r="G78" s="214">
        <v>190</v>
      </c>
      <c r="H78" s="246">
        <v>0</v>
      </c>
      <c r="I78" s="113">
        <f t="shared" ref="I78:I79" si="79">G78+H78</f>
        <v>190</v>
      </c>
      <c r="J78" s="246"/>
      <c r="K78" s="60"/>
      <c r="L78" s="113">
        <f t="shared" ref="L78:L79" si="80">J78+K78</f>
        <v>0</v>
      </c>
      <c r="M78" s="292"/>
      <c r="N78" s="60"/>
      <c r="O78" s="113">
        <f t="shared" ref="O78:O79" si="81">M78+N78</f>
        <v>0</v>
      </c>
      <c r="P78" s="388" t="s">
        <v>379</v>
      </c>
    </row>
    <row r="79" spans="1:16" ht="24" hidden="1" x14ac:dyDescent="0.25">
      <c r="A79" s="38">
        <v>2112</v>
      </c>
      <c r="B79" s="57" t="s">
        <v>69</v>
      </c>
      <c r="C79" s="58">
        <f t="shared" si="4"/>
        <v>0</v>
      </c>
      <c r="D79" s="214"/>
      <c r="E79" s="510"/>
      <c r="F79" s="468">
        <f t="shared" si="78"/>
        <v>0</v>
      </c>
      <c r="G79" s="214"/>
      <c r="H79" s="246">
        <v>0</v>
      </c>
      <c r="I79" s="113">
        <f t="shared" si="79"/>
        <v>0</v>
      </c>
      <c r="J79" s="246"/>
      <c r="K79" s="60"/>
      <c r="L79" s="113">
        <f t="shared" si="80"/>
        <v>0</v>
      </c>
      <c r="M79" s="292"/>
      <c r="N79" s="60"/>
      <c r="O79" s="113">
        <f t="shared" si="81"/>
        <v>0</v>
      </c>
      <c r="P79" s="388" t="s">
        <v>379</v>
      </c>
    </row>
    <row r="80" spans="1:16" ht="24" x14ac:dyDescent="0.25">
      <c r="A80" s="111">
        <v>2120</v>
      </c>
      <c r="B80" s="57" t="s">
        <v>70</v>
      </c>
      <c r="C80" s="58">
        <f t="shared" si="4"/>
        <v>1745</v>
      </c>
      <c r="D80" s="215">
        <f>SUM(D81:D82)</f>
        <v>0</v>
      </c>
      <c r="E80" s="511">
        <f t="shared" ref="E80:F80" si="82">SUM(E81:E82)</f>
        <v>0</v>
      </c>
      <c r="F80" s="468">
        <f t="shared" si="82"/>
        <v>0</v>
      </c>
      <c r="G80" s="215">
        <f>SUM(G81:G82)</f>
        <v>1745</v>
      </c>
      <c r="H80" s="120">
        <f t="shared" ref="H80:I80" si="83">SUM(H81:H82)</f>
        <v>0</v>
      </c>
      <c r="I80" s="113">
        <f t="shared" si="83"/>
        <v>1745</v>
      </c>
      <c r="J80" s="120">
        <f>SUM(J81:J82)</f>
        <v>0</v>
      </c>
      <c r="K80" s="112">
        <f t="shared" ref="K80:L80" si="84">SUM(K81:K82)</f>
        <v>0</v>
      </c>
      <c r="L80" s="113">
        <f t="shared" si="84"/>
        <v>0</v>
      </c>
      <c r="M80" s="58">
        <f>SUM(M81:M82)</f>
        <v>0</v>
      </c>
      <c r="N80" s="112">
        <f t="shared" ref="N80:O80" si="85">SUM(N81:N82)</f>
        <v>0</v>
      </c>
      <c r="O80" s="113">
        <f t="shared" si="85"/>
        <v>0</v>
      </c>
      <c r="P80" s="389"/>
    </row>
    <row r="81" spans="1:16" x14ac:dyDescent="0.25">
      <c r="A81" s="38">
        <v>2121</v>
      </c>
      <c r="B81" s="57" t="s">
        <v>68</v>
      </c>
      <c r="C81" s="58">
        <f t="shared" si="4"/>
        <v>1444</v>
      </c>
      <c r="D81" s="214"/>
      <c r="E81" s="510"/>
      <c r="F81" s="468">
        <f t="shared" ref="F81:F82" si="86">D81+E81</f>
        <v>0</v>
      </c>
      <c r="G81" s="214">
        <v>1444</v>
      </c>
      <c r="H81" s="246">
        <v>0</v>
      </c>
      <c r="I81" s="113">
        <f t="shared" ref="I81:I82" si="87">G81+H81</f>
        <v>1444</v>
      </c>
      <c r="J81" s="246"/>
      <c r="K81" s="60"/>
      <c r="L81" s="113">
        <f t="shared" ref="L81:L82" si="88">J81+K81</f>
        <v>0</v>
      </c>
      <c r="M81" s="292"/>
      <c r="N81" s="60"/>
      <c r="O81" s="113">
        <f t="shared" ref="O81:O82" si="89">M81+N81</f>
        <v>0</v>
      </c>
      <c r="P81" s="388" t="s">
        <v>379</v>
      </c>
    </row>
    <row r="82" spans="1:16" ht="24" x14ac:dyDescent="0.25">
      <c r="A82" s="38">
        <v>2122</v>
      </c>
      <c r="B82" s="57" t="s">
        <v>69</v>
      </c>
      <c r="C82" s="58">
        <f t="shared" si="4"/>
        <v>301</v>
      </c>
      <c r="D82" s="214"/>
      <c r="E82" s="510"/>
      <c r="F82" s="468">
        <f t="shared" si="86"/>
        <v>0</v>
      </c>
      <c r="G82" s="214">
        <v>301</v>
      </c>
      <c r="H82" s="246">
        <v>0</v>
      </c>
      <c r="I82" s="113">
        <f t="shared" si="87"/>
        <v>301</v>
      </c>
      <c r="J82" s="246"/>
      <c r="K82" s="60"/>
      <c r="L82" s="113">
        <f t="shared" si="88"/>
        <v>0</v>
      </c>
      <c r="M82" s="292"/>
      <c r="N82" s="60"/>
      <c r="O82" s="113">
        <f t="shared" si="89"/>
        <v>0</v>
      </c>
      <c r="P82" s="388" t="s">
        <v>379</v>
      </c>
    </row>
    <row r="83" spans="1:16" x14ac:dyDescent="0.25">
      <c r="A83" s="46">
        <v>2200</v>
      </c>
      <c r="B83" s="104" t="s">
        <v>71</v>
      </c>
      <c r="C83" s="47">
        <f t="shared" si="4"/>
        <v>56178</v>
      </c>
      <c r="D83" s="212">
        <f>SUM(D84,D89,D95,D103,D112,D116,D122,D128)</f>
        <v>0</v>
      </c>
      <c r="E83" s="505">
        <f t="shared" ref="E83:F83" si="90">SUM(E84,E89,E95,E103,E112,E116,E122,E128)</f>
        <v>0</v>
      </c>
      <c r="F83" s="472">
        <f t="shared" si="90"/>
        <v>0</v>
      </c>
      <c r="G83" s="212">
        <f>SUM(G84,G89,G95,G103,G112,G116,G122,G128)</f>
        <v>59595</v>
      </c>
      <c r="H83" s="105">
        <f t="shared" ref="H83:I83" si="91">SUM(H84,H89,H95,H103,H112,H116,H122,H128)</f>
        <v>-5904</v>
      </c>
      <c r="I83" s="116">
        <f t="shared" si="91"/>
        <v>53691</v>
      </c>
      <c r="J83" s="105">
        <f>SUM(J84,J89,J95,J103,J112,J116,J122,J128)</f>
        <v>2487</v>
      </c>
      <c r="K83" s="50">
        <f t="shared" ref="K83:L83" si="92">SUM(K84,K89,K95,K103,K112,K116,K122,K128)</f>
        <v>0</v>
      </c>
      <c r="L83" s="116">
        <f t="shared" si="92"/>
        <v>2487</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3031</v>
      </c>
      <c r="D84" s="131">
        <f>SUM(D85:D88)</f>
        <v>0</v>
      </c>
      <c r="E84" s="506">
        <f t="shared" ref="E84:F84" si="94">SUM(E85:E88)</f>
        <v>0</v>
      </c>
      <c r="F84" s="507">
        <f t="shared" si="94"/>
        <v>0</v>
      </c>
      <c r="G84" s="131">
        <f>SUM(G85:G88)</f>
        <v>2845</v>
      </c>
      <c r="H84" s="190">
        <f t="shared" ref="H84:I84" si="95">SUM(H85:H88)</f>
        <v>0</v>
      </c>
      <c r="I84" s="108">
        <f t="shared" si="95"/>
        <v>2845</v>
      </c>
      <c r="J84" s="190">
        <f>SUM(J85:J88)</f>
        <v>186</v>
      </c>
      <c r="K84" s="107">
        <f t="shared" ref="K84:L84" si="96">SUM(K85:K88)</f>
        <v>0</v>
      </c>
      <c r="L84" s="108">
        <f t="shared" si="96"/>
        <v>186</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2148</v>
      </c>
      <c r="D86" s="214"/>
      <c r="E86" s="510"/>
      <c r="F86" s="468">
        <f t="shared" si="99"/>
        <v>0</v>
      </c>
      <c r="G86" s="214">
        <v>2062</v>
      </c>
      <c r="H86" s="246"/>
      <c r="I86" s="113">
        <f t="shared" si="100"/>
        <v>2062</v>
      </c>
      <c r="J86" s="246">
        <v>86</v>
      </c>
      <c r="K86" s="60"/>
      <c r="L86" s="113">
        <f t="shared" si="101"/>
        <v>86</v>
      </c>
      <c r="M86" s="292"/>
      <c r="N86" s="60"/>
      <c r="O86" s="113">
        <f t="shared" si="102"/>
        <v>0</v>
      </c>
      <c r="P86" s="110"/>
    </row>
    <row r="87" spans="1:16" ht="24" x14ac:dyDescent="0.25">
      <c r="A87" s="38">
        <v>2214</v>
      </c>
      <c r="B87" s="57" t="s">
        <v>75</v>
      </c>
      <c r="C87" s="58">
        <f t="shared" si="98"/>
        <v>733</v>
      </c>
      <c r="D87" s="214"/>
      <c r="E87" s="510"/>
      <c r="F87" s="468">
        <f t="shared" si="99"/>
        <v>0</v>
      </c>
      <c r="G87" s="214">
        <v>633</v>
      </c>
      <c r="H87" s="246"/>
      <c r="I87" s="113">
        <f t="shared" si="100"/>
        <v>633</v>
      </c>
      <c r="J87" s="246">
        <v>100</v>
      </c>
      <c r="K87" s="60"/>
      <c r="L87" s="113">
        <f t="shared" si="101"/>
        <v>100</v>
      </c>
      <c r="M87" s="292"/>
      <c r="N87" s="60"/>
      <c r="O87" s="113">
        <f t="shared" si="102"/>
        <v>0</v>
      </c>
      <c r="P87" s="110"/>
    </row>
    <row r="88" spans="1:16" x14ac:dyDescent="0.25">
      <c r="A88" s="38">
        <v>2219</v>
      </c>
      <c r="B88" s="57" t="s">
        <v>76</v>
      </c>
      <c r="C88" s="58">
        <f t="shared" si="98"/>
        <v>150</v>
      </c>
      <c r="D88" s="214"/>
      <c r="E88" s="510"/>
      <c r="F88" s="468">
        <f t="shared" si="99"/>
        <v>0</v>
      </c>
      <c r="G88" s="214">
        <v>150</v>
      </c>
      <c r="H88" s="246"/>
      <c r="I88" s="113">
        <f t="shared" si="100"/>
        <v>150</v>
      </c>
      <c r="J88" s="246"/>
      <c r="K88" s="60"/>
      <c r="L88" s="113">
        <f t="shared" si="101"/>
        <v>0</v>
      </c>
      <c r="M88" s="292"/>
      <c r="N88" s="60"/>
      <c r="O88" s="113">
        <f t="shared" si="102"/>
        <v>0</v>
      </c>
      <c r="P88" s="110"/>
    </row>
    <row r="89" spans="1:16" ht="24" x14ac:dyDescent="0.25">
      <c r="A89" s="111">
        <v>2220</v>
      </c>
      <c r="B89" s="57" t="s">
        <v>77</v>
      </c>
      <c r="C89" s="58">
        <f t="shared" si="98"/>
        <v>17350</v>
      </c>
      <c r="D89" s="215">
        <f>SUM(D90:D94)</f>
        <v>0</v>
      </c>
      <c r="E89" s="511">
        <f t="shared" ref="E89:F89" si="103">SUM(E90:E94)</f>
        <v>0</v>
      </c>
      <c r="F89" s="468">
        <f t="shared" si="103"/>
        <v>0</v>
      </c>
      <c r="G89" s="215">
        <f>SUM(G90:G94)</f>
        <v>15548</v>
      </c>
      <c r="H89" s="120">
        <f t="shared" ref="H89:I89" si="104">SUM(H90:H94)</f>
        <v>0</v>
      </c>
      <c r="I89" s="113">
        <f t="shared" si="104"/>
        <v>15548</v>
      </c>
      <c r="J89" s="120">
        <f>SUM(J90:J94)</f>
        <v>1802</v>
      </c>
      <c r="K89" s="112">
        <f t="shared" ref="K89:L89" si="105">SUM(K90:K94)</f>
        <v>0</v>
      </c>
      <c r="L89" s="113">
        <f t="shared" si="105"/>
        <v>1802</v>
      </c>
      <c r="M89" s="58">
        <f>SUM(M90:M94)</f>
        <v>0</v>
      </c>
      <c r="N89" s="112">
        <f t="shared" ref="N89:O89" si="106">SUM(N90:N94)</f>
        <v>0</v>
      </c>
      <c r="O89" s="113">
        <f t="shared" si="106"/>
        <v>0</v>
      </c>
      <c r="P89" s="110"/>
    </row>
    <row r="90" spans="1:16" ht="24" hidden="1" x14ac:dyDescent="0.25">
      <c r="A90" s="38">
        <v>2221</v>
      </c>
      <c r="B90" s="57" t="s">
        <v>289</v>
      </c>
      <c r="C90" s="58">
        <f t="shared" si="98"/>
        <v>0</v>
      </c>
      <c r="D90" s="214"/>
      <c r="E90" s="510"/>
      <c r="F90" s="468">
        <f t="shared" ref="F90:F94" si="107">D90+E90</f>
        <v>0</v>
      </c>
      <c r="G90" s="214"/>
      <c r="H90" s="246"/>
      <c r="I90" s="113">
        <f t="shared" ref="I90:I94" si="108">G90+H90</f>
        <v>0</v>
      </c>
      <c r="J90" s="246"/>
      <c r="K90" s="60"/>
      <c r="L90" s="113">
        <f t="shared" ref="L90:L94" si="109">J90+K90</f>
        <v>0</v>
      </c>
      <c r="M90" s="292"/>
      <c r="N90" s="60"/>
      <c r="O90" s="113">
        <f t="shared" ref="O90:O94" si="110">M90+N90</f>
        <v>0</v>
      </c>
      <c r="P90" s="110"/>
    </row>
    <row r="91" spans="1:16" x14ac:dyDescent="0.25">
      <c r="A91" s="38">
        <v>2222</v>
      </c>
      <c r="B91" s="57" t="s">
        <v>78</v>
      </c>
      <c r="C91" s="58">
        <f t="shared" si="98"/>
        <v>3529</v>
      </c>
      <c r="D91" s="214"/>
      <c r="E91" s="510"/>
      <c r="F91" s="468">
        <f t="shared" si="107"/>
        <v>0</v>
      </c>
      <c r="G91" s="214">
        <v>3207</v>
      </c>
      <c r="H91" s="246"/>
      <c r="I91" s="113">
        <f t="shared" si="108"/>
        <v>3207</v>
      </c>
      <c r="J91" s="246">
        <v>322</v>
      </c>
      <c r="K91" s="60"/>
      <c r="L91" s="113">
        <f t="shared" si="109"/>
        <v>322</v>
      </c>
      <c r="M91" s="292"/>
      <c r="N91" s="60"/>
      <c r="O91" s="113">
        <f t="shared" si="110"/>
        <v>0</v>
      </c>
      <c r="P91" s="110"/>
    </row>
    <row r="92" spans="1:16" x14ac:dyDescent="0.25">
      <c r="A92" s="38">
        <v>2223</v>
      </c>
      <c r="B92" s="57" t="s">
        <v>79</v>
      </c>
      <c r="C92" s="58">
        <f t="shared" si="98"/>
        <v>12862</v>
      </c>
      <c r="D92" s="214"/>
      <c r="E92" s="510"/>
      <c r="F92" s="468">
        <f t="shared" si="107"/>
        <v>0</v>
      </c>
      <c r="G92" s="214">
        <v>11542</v>
      </c>
      <c r="H92" s="246"/>
      <c r="I92" s="113">
        <f t="shared" si="108"/>
        <v>11542</v>
      </c>
      <c r="J92" s="246">
        <v>1320</v>
      </c>
      <c r="K92" s="60"/>
      <c r="L92" s="113">
        <f t="shared" si="109"/>
        <v>1320</v>
      </c>
      <c r="M92" s="292"/>
      <c r="N92" s="60"/>
      <c r="O92" s="113">
        <f t="shared" si="110"/>
        <v>0</v>
      </c>
      <c r="P92" s="110"/>
    </row>
    <row r="93" spans="1:16" ht="48" x14ac:dyDescent="0.25">
      <c r="A93" s="38">
        <v>2224</v>
      </c>
      <c r="B93" s="57" t="s">
        <v>299</v>
      </c>
      <c r="C93" s="58">
        <f t="shared" si="98"/>
        <v>959</v>
      </c>
      <c r="D93" s="214"/>
      <c r="E93" s="510"/>
      <c r="F93" s="468">
        <f t="shared" si="107"/>
        <v>0</v>
      </c>
      <c r="G93" s="214">
        <v>799</v>
      </c>
      <c r="H93" s="246"/>
      <c r="I93" s="113">
        <f t="shared" si="108"/>
        <v>799</v>
      </c>
      <c r="J93" s="246">
        <v>160</v>
      </c>
      <c r="K93" s="60"/>
      <c r="L93" s="113">
        <f t="shared" si="109"/>
        <v>160</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2480</v>
      </c>
      <c r="D95" s="215">
        <f>SUM(D96:D102)</f>
        <v>0</v>
      </c>
      <c r="E95" s="511">
        <f t="shared" ref="E95:F95" si="111">SUM(E96:E102)</f>
        <v>0</v>
      </c>
      <c r="F95" s="468">
        <f t="shared" si="111"/>
        <v>0</v>
      </c>
      <c r="G95" s="215">
        <f>SUM(G96:G102)</f>
        <v>2442</v>
      </c>
      <c r="H95" s="120">
        <f t="shared" ref="H95:I95" si="112">SUM(H96:H102)</f>
        <v>38</v>
      </c>
      <c r="I95" s="113">
        <f t="shared" si="112"/>
        <v>2480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x14ac:dyDescent="0.25">
      <c r="A99" s="38">
        <v>2234</v>
      </c>
      <c r="B99" s="57" t="s">
        <v>85</v>
      </c>
      <c r="C99" s="58">
        <f t="shared" si="98"/>
        <v>38</v>
      </c>
      <c r="D99" s="214"/>
      <c r="E99" s="510"/>
      <c r="F99" s="468">
        <f t="shared" si="115"/>
        <v>0</v>
      </c>
      <c r="G99" s="214"/>
      <c r="H99" s="246">
        <v>38</v>
      </c>
      <c r="I99" s="113">
        <f t="shared" si="116"/>
        <v>38</v>
      </c>
      <c r="J99" s="246"/>
      <c r="K99" s="60"/>
      <c r="L99" s="113">
        <f t="shared" si="117"/>
        <v>0</v>
      </c>
      <c r="M99" s="292"/>
      <c r="N99" s="60"/>
      <c r="O99" s="113">
        <f t="shared" si="118"/>
        <v>0</v>
      </c>
      <c r="P99" s="335">
        <v>0</v>
      </c>
    </row>
    <row r="100" spans="1:16" ht="24" x14ac:dyDescent="0.25">
      <c r="A100" s="38">
        <v>2235</v>
      </c>
      <c r="B100" s="57" t="s">
        <v>86</v>
      </c>
      <c r="C100" s="58">
        <f t="shared" si="98"/>
        <v>885</v>
      </c>
      <c r="D100" s="214"/>
      <c r="E100" s="510"/>
      <c r="F100" s="468">
        <f t="shared" si="115"/>
        <v>0</v>
      </c>
      <c r="G100" s="214">
        <v>885</v>
      </c>
      <c r="H100" s="246">
        <v>0</v>
      </c>
      <c r="I100" s="113">
        <f t="shared" si="116"/>
        <v>885</v>
      </c>
      <c r="J100" s="246"/>
      <c r="K100" s="60"/>
      <c r="L100" s="113">
        <f t="shared" si="117"/>
        <v>0</v>
      </c>
      <c r="M100" s="292"/>
      <c r="N100" s="60"/>
      <c r="O100" s="113">
        <f t="shared" si="118"/>
        <v>0</v>
      </c>
      <c r="P100" s="335" t="s">
        <v>379</v>
      </c>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1557</v>
      </c>
      <c r="D102" s="214"/>
      <c r="E102" s="510"/>
      <c r="F102" s="468">
        <f t="shared" si="115"/>
        <v>0</v>
      </c>
      <c r="G102" s="214">
        <v>1557</v>
      </c>
      <c r="H102" s="246"/>
      <c r="I102" s="113">
        <f t="shared" si="116"/>
        <v>1557</v>
      </c>
      <c r="J102" s="246"/>
      <c r="K102" s="60"/>
      <c r="L102" s="113">
        <f t="shared" si="117"/>
        <v>0</v>
      </c>
      <c r="M102" s="292"/>
      <c r="N102" s="60"/>
      <c r="O102" s="113">
        <f t="shared" si="118"/>
        <v>0</v>
      </c>
      <c r="P102" s="110"/>
    </row>
    <row r="103" spans="1:16" ht="36" x14ac:dyDescent="0.25">
      <c r="A103" s="111">
        <v>2240</v>
      </c>
      <c r="B103" s="57" t="s">
        <v>89</v>
      </c>
      <c r="C103" s="58">
        <f t="shared" si="98"/>
        <v>24540</v>
      </c>
      <c r="D103" s="215">
        <f>SUM(D104:D111)</f>
        <v>0</v>
      </c>
      <c r="E103" s="511">
        <f t="shared" ref="E103:F103" si="119">SUM(E104:E111)</f>
        <v>0</v>
      </c>
      <c r="F103" s="468">
        <f t="shared" si="119"/>
        <v>0</v>
      </c>
      <c r="G103" s="215">
        <f>SUM(G104:G111)</f>
        <v>24041</v>
      </c>
      <c r="H103" s="120">
        <f t="shared" ref="H103:I103" si="120">SUM(H104:H111)</f>
        <v>0</v>
      </c>
      <c r="I103" s="113">
        <f t="shared" si="120"/>
        <v>24041</v>
      </c>
      <c r="J103" s="120">
        <f>SUM(J104:J111)</f>
        <v>499</v>
      </c>
      <c r="K103" s="112">
        <f t="shared" ref="K103:L103" si="121">SUM(K104:K111)</f>
        <v>0</v>
      </c>
      <c r="L103" s="113">
        <f t="shared" si="121"/>
        <v>499</v>
      </c>
      <c r="M103" s="58">
        <f>SUM(M104:M111)</f>
        <v>0</v>
      </c>
      <c r="N103" s="112">
        <f t="shared" ref="N103:O103" si="122">SUM(N104:N111)</f>
        <v>0</v>
      </c>
      <c r="O103" s="113">
        <f t="shared" si="122"/>
        <v>0</v>
      </c>
      <c r="P103" s="110"/>
    </row>
    <row r="104" spans="1:16" x14ac:dyDescent="0.25">
      <c r="A104" s="38">
        <v>2241</v>
      </c>
      <c r="B104" s="57" t="s">
        <v>90</v>
      </c>
      <c r="C104" s="58">
        <f t="shared" si="98"/>
        <v>3000</v>
      </c>
      <c r="D104" s="214"/>
      <c r="E104" s="510"/>
      <c r="F104" s="468">
        <f t="shared" ref="F104:F111" si="123">D104+E104</f>
        <v>0</v>
      </c>
      <c r="G104" s="214">
        <v>3000</v>
      </c>
      <c r="H104" s="246"/>
      <c r="I104" s="113">
        <f t="shared" ref="I104:I111" si="124">G104+H104</f>
        <v>3000</v>
      </c>
      <c r="J104" s="246"/>
      <c r="K104" s="60"/>
      <c r="L104" s="113">
        <f t="shared" ref="L104:L111" si="125">J104+K104</f>
        <v>0</v>
      </c>
      <c r="M104" s="292"/>
      <c r="N104" s="60"/>
      <c r="O104" s="113">
        <f t="shared" ref="O104:O111" si="126">M104+N104</f>
        <v>0</v>
      </c>
      <c r="P104" s="335" t="s">
        <v>379</v>
      </c>
    </row>
    <row r="105" spans="1:16" ht="24" x14ac:dyDescent="0.25">
      <c r="A105" s="38">
        <v>2242</v>
      </c>
      <c r="B105" s="57" t="s">
        <v>91</v>
      </c>
      <c r="C105" s="58">
        <f t="shared" si="98"/>
        <v>5938</v>
      </c>
      <c r="D105" s="214"/>
      <c r="E105" s="510"/>
      <c r="F105" s="468">
        <f t="shared" si="123"/>
        <v>0</v>
      </c>
      <c r="G105" s="214">
        <v>5439</v>
      </c>
      <c r="H105" s="246"/>
      <c r="I105" s="113">
        <f t="shared" si="124"/>
        <v>5439</v>
      </c>
      <c r="J105" s="246">
        <v>499</v>
      </c>
      <c r="K105" s="60"/>
      <c r="L105" s="113">
        <f t="shared" si="125"/>
        <v>499</v>
      </c>
      <c r="M105" s="292"/>
      <c r="N105" s="60"/>
      <c r="O105" s="113">
        <f t="shared" si="126"/>
        <v>0</v>
      </c>
      <c r="P105" s="335" t="s">
        <v>379</v>
      </c>
    </row>
    <row r="106" spans="1:16" ht="24" x14ac:dyDescent="0.25">
      <c r="A106" s="38">
        <v>2243</v>
      </c>
      <c r="B106" s="57" t="s">
        <v>92</v>
      </c>
      <c r="C106" s="58">
        <f t="shared" si="98"/>
        <v>1104</v>
      </c>
      <c r="D106" s="214"/>
      <c r="E106" s="510"/>
      <c r="F106" s="468">
        <f t="shared" si="123"/>
        <v>0</v>
      </c>
      <c r="G106" s="214">
        <v>1104</v>
      </c>
      <c r="H106" s="246"/>
      <c r="I106" s="113">
        <f t="shared" si="124"/>
        <v>1104</v>
      </c>
      <c r="J106" s="246"/>
      <c r="K106" s="60"/>
      <c r="L106" s="113">
        <f t="shared" si="125"/>
        <v>0</v>
      </c>
      <c r="M106" s="292"/>
      <c r="N106" s="60"/>
      <c r="O106" s="113">
        <f t="shared" si="126"/>
        <v>0</v>
      </c>
      <c r="P106" s="110"/>
    </row>
    <row r="107" spans="1:16" x14ac:dyDescent="0.25">
      <c r="A107" s="38">
        <v>2244</v>
      </c>
      <c r="B107" s="57" t="s">
        <v>93</v>
      </c>
      <c r="C107" s="58">
        <f t="shared" si="98"/>
        <v>12005</v>
      </c>
      <c r="D107" s="214"/>
      <c r="E107" s="510"/>
      <c r="F107" s="468">
        <f t="shared" si="123"/>
        <v>0</v>
      </c>
      <c r="G107" s="214">
        <v>12005</v>
      </c>
      <c r="H107" s="246"/>
      <c r="I107" s="113">
        <f t="shared" si="124"/>
        <v>12005</v>
      </c>
      <c r="J107" s="246"/>
      <c r="K107" s="60"/>
      <c r="L107" s="113">
        <f t="shared" si="125"/>
        <v>0</v>
      </c>
      <c r="M107" s="292"/>
      <c r="N107" s="60"/>
      <c r="O107" s="113">
        <f t="shared" si="126"/>
        <v>0</v>
      </c>
      <c r="P107" s="110"/>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x14ac:dyDescent="0.25">
      <c r="A109" s="38">
        <v>2247</v>
      </c>
      <c r="B109" s="57" t="s">
        <v>95</v>
      </c>
      <c r="C109" s="58">
        <f t="shared" si="98"/>
        <v>1739</v>
      </c>
      <c r="D109" s="214"/>
      <c r="E109" s="510"/>
      <c r="F109" s="468">
        <f t="shared" si="123"/>
        <v>0</v>
      </c>
      <c r="G109" s="214">
        <v>1739</v>
      </c>
      <c r="H109" s="246"/>
      <c r="I109" s="113">
        <f t="shared" si="124"/>
        <v>1739</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x14ac:dyDescent="0.25">
      <c r="A111" s="38">
        <v>2249</v>
      </c>
      <c r="B111" s="57" t="s">
        <v>96</v>
      </c>
      <c r="C111" s="58">
        <f t="shared" si="98"/>
        <v>754</v>
      </c>
      <c r="D111" s="214"/>
      <c r="E111" s="510"/>
      <c r="F111" s="468">
        <f t="shared" si="123"/>
        <v>0</v>
      </c>
      <c r="G111" s="214">
        <v>754</v>
      </c>
      <c r="H111" s="246"/>
      <c r="I111" s="113">
        <f t="shared" si="124"/>
        <v>754</v>
      </c>
      <c r="J111" s="246"/>
      <c r="K111" s="60"/>
      <c r="L111" s="113">
        <f t="shared" si="125"/>
        <v>0</v>
      </c>
      <c r="M111" s="292"/>
      <c r="N111" s="60"/>
      <c r="O111" s="113">
        <f t="shared" si="126"/>
        <v>0</v>
      </c>
      <c r="P111" s="110"/>
    </row>
    <row r="112" spans="1:16" x14ac:dyDescent="0.25">
      <c r="A112" s="111">
        <v>2250</v>
      </c>
      <c r="B112" s="57" t="s">
        <v>97</v>
      </c>
      <c r="C112" s="58">
        <f t="shared" si="98"/>
        <v>612</v>
      </c>
      <c r="D112" s="215">
        <f>SUM(D113:D115)</f>
        <v>0</v>
      </c>
      <c r="E112" s="511">
        <f t="shared" ref="E112:F112" si="127">SUM(E113:E115)</f>
        <v>0</v>
      </c>
      <c r="F112" s="468">
        <f t="shared" si="127"/>
        <v>0</v>
      </c>
      <c r="G112" s="215">
        <f>SUM(G113:G115)</f>
        <v>612</v>
      </c>
      <c r="H112" s="120">
        <f t="shared" ref="H112:I112" si="128">SUM(H113:H115)</f>
        <v>0</v>
      </c>
      <c r="I112" s="113">
        <f t="shared" si="128"/>
        <v>612</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hidden="1" x14ac:dyDescent="0.25">
      <c r="A113" s="38">
        <v>2251</v>
      </c>
      <c r="B113" s="57" t="s">
        <v>98</v>
      </c>
      <c r="C113" s="58">
        <f t="shared" si="98"/>
        <v>0</v>
      </c>
      <c r="D113" s="214"/>
      <c r="E113" s="510"/>
      <c r="F113" s="468">
        <f t="shared" ref="F113:F115" si="131">D113+E113</f>
        <v>0</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612</v>
      </c>
      <c r="D115" s="214"/>
      <c r="E115" s="510"/>
      <c r="F115" s="468">
        <f t="shared" si="131"/>
        <v>0</v>
      </c>
      <c r="G115" s="214">
        <v>612</v>
      </c>
      <c r="H115" s="246"/>
      <c r="I115" s="113">
        <f t="shared" si="132"/>
        <v>612</v>
      </c>
      <c r="J115" s="246"/>
      <c r="K115" s="60"/>
      <c r="L115" s="113">
        <f t="shared" si="133"/>
        <v>0</v>
      </c>
      <c r="M115" s="292"/>
      <c r="N115" s="60"/>
      <c r="O115" s="113">
        <f t="shared" si="134"/>
        <v>0</v>
      </c>
      <c r="P115" s="110"/>
    </row>
    <row r="116" spans="1:16" x14ac:dyDescent="0.25">
      <c r="A116" s="111">
        <v>2260</v>
      </c>
      <c r="B116" s="57" t="s">
        <v>101</v>
      </c>
      <c r="C116" s="58">
        <f t="shared" si="98"/>
        <v>59</v>
      </c>
      <c r="D116" s="215">
        <f>SUM(D117:D121)</f>
        <v>0</v>
      </c>
      <c r="E116" s="511">
        <f t="shared" ref="E116:F116" si="135">SUM(E117:E121)</f>
        <v>0</v>
      </c>
      <c r="F116" s="468">
        <f t="shared" si="135"/>
        <v>0</v>
      </c>
      <c r="G116" s="215">
        <f>SUM(G117:G121)</f>
        <v>59</v>
      </c>
      <c r="H116" s="120">
        <f t="shared" ref="H116:I116" si="136">SUM(H117:H121)</f>
        <v>0</v>
      </c>
      <c r="I116" s="113">
        <f t="shared" si="136"/>
        <v>59</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110"/>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59</v>
      </c>
      <c r="D121" s="214"/>
      <c r="E121" s="510"/>
      <c r="F121" s="468">
        <f t="shared" si="139"/>
        <v>0</v>
      </c>
      <c r="G121" s="214">
        <v>59</v>
      </c>
      <c r="H121" s="246"/>
      <c r="I121" s="113">
        <f t="shared" si="140"/>
        <v>59</v>
      </c>
      <c r="J121" s="246"/>
      <c r="K121" s="60"/>
      <c r="L121" s="113">
        <f t="shared" si="141"/>
        <v>0</v>
      </c>
      <c r="M121" s="292"/>
      <c r="N121" s="60"/>
      <c r="O121" s="113">
        <f t="shared" si="142"/>
        <v>0</v>
      </c>
      <c r="P121" s="110"/>
    </row>
    <row r="122" spans="1:16" x14ac:dyDescent="0.25">
      <c r="A122" s="111">
        <v>2270</v>
      </c>
      <c r="B122" s="57" t="s">
        <v>107</v>
      </c>
      <c r="C122" s="58">
        <f t="shared" si="98"/>
        <v>8106</v>
      </c>
      <c r="D122" s="215">
        <f>SUM(D123:D127)</f>
        <v>0</v>
      </c>
      <c r="E122" s="511">
        <f t="shared" ref="E122:F122" si="143">SUM(E123:E127)</f>
        <v>0</v>
      </c>
      <c r="F122" s="468">
        <f t="shared" si="143"/>
        <v>0</v>
      </c>
      <c r="G122" s="215">
        <f>SUM(G123:G127)</f>
        <v>14048</v>
      </c>
      <c r="H122" s="120">
        <f t="shared" ref="H122:I122" si="144">SUM(H123:H127)</f>
        <v>-5942</v>
      </c>
      <c r="I122" s="113">
        <f t="shared" si="144"/>
        <v>8106</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2710</v>
      </c>
      <c r="D125" s="214"/>
      <c r="E125" s="510"/>
      <c r="F125" s="468">
        <f t="shared" si="147"/>
        <v>0</v>
      </c>
      <c r="G125" s="214">
        <v>9254</v>
      </c>
      <c r="H125" s="246">
        <v>-6544</v>
      </c>
      <c r="I125" s="113">
        <f t="shared" si="148"/>
        <v>2710</v>
      </c>
      <c r="J125" s="246"/>
      <c r="K125" s="60"/>
      <c r="L125" s="113">
        <f t="shared" si="149"/>
        <v>0</v>
      </c>
      <c r="M125" s="292"/>
      <c r="N125" s="60"/>
      <c r="O125" s="113">
        <f t="shared" si="150"/>
        <v>0</v>
      </c>
      <c r="P125" s="335">
        <v>0</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72" x14ac:dyDescent="0.25">
      <c r="A127" s="38">
        <v>2279</v>
      </c>
      <c r="B127" s="57" t="s">
        <v>111</v>
      </c>
      <c r="C127" s="58">
        <f t="shared" si="98"/>
        <v>5396</v>
      </c>
      <c r="D127" s="214"/>
      <c r="E127" s="510"/>
      <c r="F127" s="468">
        <f t="shared" si="147"/>
        <v>0</v>
      </c>
      <c r="G127" s="214">
        <v>4794</v>
      </c>
      <c r="H127" s="246">
        <v>602</v>
      </c>
      <c r="I127" s="113">
        <f t="shared" si="148"/>
        <v>5396</v>
      </c>
      <c r="J127" s="246"/>
      <c r="K127" s="60"/>
      <c r="L127" s="113">
        <f t="shared" si="149"/>
        <v>0</v>
      </c>
      <c r="M127" s="292"/>
      <c r="N127" s="60"/>
      <c r="O127" s="113">
        <f t="shared" si="150"/>
        <v>0</v>
      </c>
      <c r="P127" s="335" t="s">
        <v>385</v>
      </c>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109664</v>
      </c>
      <c r="D130" s="212">
        <f>SUM(D131,D136,D140,D141,D144,D151,D159,D160,D163)</f>
        <v>0</v>
      </c>
      <c r="E130" s="505">
        <f t="shared" ref="E130:F130" si="152">SUM(E131,E136,E140,E141,E144,E151,E159,E160,E163)</f>
        <v>0</v>
      </c>
      <c r="F130" s="472">
        <f t="shared" si="152"/>
        <v>0</v>
      </c>
      <c r="G130" s="212">
        <f>SUM(G131,G136,G140,G141,G144,G151,G159,G160,G163)</f>
        <v>105338</v>
      </c>
      <c r="H130" s="105">
        <f t="shared" ref="H130:I130" si="153">SUM(H131,H136,H140,H141,H144,H151,H159,H160,H163)</f>
        <v>0</v>
      </c>
      <c r="I130" s="116">
        <f t="shared" si="153"/>
        <v>105338</v>
      </c>
      <c r="J130" s="105">
        <f>SUM(J131,J136,J140,J141,J144,J151,J159,J160,J163)</f>
        <v>4326</v>
      </c>
      <c r="K130" s="50">
        <f t="shared" ref="K130:L130" si="154">SUM(K131,K136,K140,K141,K144,K151,K159,K160,K163)</f>
        <v>0</v>
      </c>
      <c r="L130" s="116">
        <f t="shared" si="154"/>
        <v>4326</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13481</v>
      </c>
      <c r="D131" s="217">
        <f t="shared" ref="D131:O131" si="156">SUM(D132:D135)</f>
        <v>0</v>
      </c>
      <c r="E131" s="514">
        <f t="shared" si="156"/>
        <v>0</v>
      </c>
      <c r="F131" s="509">
        <f t="shared" si="156"/>
        <v>0</v>
      </c>
      <c r="G131" s="217">
        <f t="shared" si="156"/>
        <v>13481</v>
      </c>
      <c r="H131" s="248">
        <f t="shared" si="156"/>
        <v>0</v>
      </c>
      <c r="I131" s="119">
        <f t="shared" si="156"/>
        <v>13481</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2408</v>
      </c>
      <c r="D132" s="214"/>
      <c r="E132" s="510"/>
      <c r="F132" s="468">
        <f t="shared" ref="F132:F135" si="157">D132+E132</f>
        <v>0</v>
      </c>
      <c r="G132" s="214">
        <v>2408</v>
      </c>
      <c r="H132" s="246"/>
      <c r="I132" s="113">
        <f t="shared" ref="I132:I135" si="158">G132+H132</f>
        <v>2408</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9600</v>
      </c>
      <c r="D133" s="214"/>
      <c r="E133" s="510"/>
      <c r="F133" s="468">
        <f t="shared" si="157"/>
        <v>0</v>
      </c>
      <c r="G133" s="214">
        <v>9600</v>
      </c>
      <c r="H133" s="246"/>
      <c r="I133" s="113">
        <f t="shared" si="158"/>
        <v>9600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1473</v>
      </c>
      <c r="D135" s="214"/>
      <c r="E135" s="510"/>
      <c r="F135" s="468">
        <f t="shared" si="157"/>
        <v>0</v>
      </c>
      <c r="G135" s="214">
        <v>1473</v>
      </c>
      <c r="H135" s="246"/>
      <c r="I135" s="113">
        <f t="shared" si="158"/>
        <v>1473</v>
      </c>
      <c r="J135" s="246"/>
      <c r="K135" s="60"/>
      <c r="L135" s="113">
        <f t="shared" si="159"/>
        <v>0</v>
      </c>
      <c r="M135" s="292"/>
      <c r="N135" s="60"/>
      <c r="O135" s="113">
        <f t="shared" si="160"/>
        <v>0</v>
      </c>
      <c r="P135" s="110"/>
    </row>
    <row r="136" spans="1:16" x14ac:dyDescent="0.25">
      <c r="A136" s="111">
        <v>2320</v>
      </c>
      <c r="B136" s="57" t="s">
        <v>118</v>
      </c>
      <c r="C136" s="58">
        <f t="shared" si="98"/>
        <v>19131</v>
      </c>
      <c r="D136" s="215">
        <f>SUM(D137:D139)</f>
        <v>0</v>
      </c>
      <c r="E136" s="511">
        <f t="shared" ref="E136:F136" si="161">SUM(E137:E139)</f>
        <v>0</v>
      </c>
      <c r="F136" s="468">
        <f t="shared" si="161"/>
        <v>0</v>
      </c>
      <c r="G136" s="215">
        <f>SUM(G137:G139)</f>
        <v>17994</v>
      </c>
      <c r="H136" s="120">
        <f t="shared" ref="H136:I136" si="162">SUM(H137:H139)</f>
        <v>0</v>
      </c>
      <c r="I136" s="113">
        <f t="shared" si="162"/>
        <v>17994</v>
      </c>
      <c r="J136" s="120">
        <f>SUM(J137:J139)</f>
        <v>1137</v>
      </c>
      <c r="K136" s="112">
        <f t="shared" ref="K136:L136" si="163">SUM(K137:K139)</f>
        <v>0</v>
      </c>
      <c r="L136" s="113">
        <f t="shared" si="163"/>
        <v>1137</v>
      </c>
      <c r="M136" s="58">
        <f>SUM(M137:M139)</f>
        <v>0</v>
      </c>
      <c r="N136" s="112">
        <f t="shared" ref="N136:O136" si="164">SUM(N137:N139)</f>
        <v>0</v>
      </c>
      <c r="O136" s="113">
        <f t="shared" si="164"/>
        <v>0</v>
      </c>
      <c r="P136" s="110"/>
    </row>
    <row r="137" spans="1:16" x14ac:dyDescent="0.25">
      <c r="A137" s="38">
        <v>2321</v>
      </c>
      <c r="B137" s="57" t="s">
        <v>119</v>
      </c>
      <c r="C137" s="58">
        <f t="shared" si="98"/>
        <v>13100</v>
      </c>
      <c r="D137" s="214"/>
      <c r="E137" s="510"/>
      <c r="F137" s="468">
        <f t="shared" ref="F137:F140" si="165">D137+E137</f>
        <v>0</v>
      </c>
      <c r="G137" s="214">
        <v>12800</v>
      </c>
      <c r="H137" s="246"/>
      <c r="I137" s="113">
        <f t="shared" ref="I137:I140" si="166">G137+H137</f>
        <v>12800</v>
      </c>
      <c r="J137" s="246">
        <v>300</v>
      </c>
      <c r="K137" s="60"/>
      <c r="L137" s="113">
        <f t="shared" ref="L137:L140" si="167">J137+K137</f>
        <v>300</v>
      </c>
      <c r="M137" s="292"/>
      <c r="N137" s="60"/>
      <c r="O137" s="113">
        <f t="shared" ref="O137:O140" si="168">M137+N137</f>
        <v>0</v>
      </c>
      <c r="P137" s="110"/>
    </row>
    <row r="138" spans="1:16" x14ac:dyDescent="0.25">
      <c r="A138" s="38">
        <v>2322</v>
      </c>
      <c r="B138" s="57" t="s">
        <v>120</v>
      </c>
      <c r="C138" s="58">
        <f t="shared" si="98"/>
        <v>6031</v>
      </c>
      <c r="D138" s="214"/>
      <c r="E138" s="510"/>
      <c r="F138" s="468">
        <f t="shared" si="165"/>
        <v>0</v>
      </c>
      <c r="G138" s="214">
        <v>5194</v>
      </c>
      <c r="H138" s="246"/>
      <c r="I138" s="113">
        <f t="shared" si="166"/>
        <v>5194</v>
      </c>
      <c r="J138" s="246">
        <v>837</v>
      </c>
      <c r="K138" s="60"/>
      <c r="L138" s="113">
        <f t="shared" si="167"/>
        <v>837</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1450</v>
      </c>
      <c r="D141" s="215">
        <f>SUM(D142:D143)</f>
        <v>0</v>
      </c>
      <c r="E141" s="511">
        <f t="shared" ref="E141:F141" si="169">SUM(E142:E143)</f>
        <v>0</v>
      </c>
      <c r="F141" s="468">
        <f t="shared" si="169"/>
        <v>0</v>
      </c>
      <c r="G141" s="215">
        <f>SUM(G142:G143)</f>
        <v>1450</v>
      </c>
      <c r="H141" s="120">
        <f t="shared" ref="H141:I141" si="170">SUM(H142:H143)</f>
        <v>0</v>
      </c>
      <c r="I141" s="113">
        <f t="shared" si="170"/>
        <v>1450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1450</v>
      </c>
      <c r="D142" s="214"/>
      <c r="E142" s="510"/>
      <c r="F142" s="468">
        <f t="shared" ref="F142:F143" si="173">D142+E142</f>
        <v>0</v>
      </c>
      <c r="G142" s="214">
        <v>1450</v>
      </c>
      <c r="H142" s="246"/>
      <c r="I142" s="113">
        <f t="shared" ref="I142:I143" si="174">G142+H142</f>
        <v>1450</v>
      </c>
      <c r="J142" s="246"/>
      <c r="K142" s="60"/>
      <c r="L142" s="113">
        <f t="shared" ref="L142:L143" si="175">J142+K142</f>
        <v>0</v>
      </c>
      <c r="M142" s="292"/>
      <c r="N142" s="60"/>
      <c r="O142" s="113">
        <f t="shared" ref="O142:O143" si="176">M142+N142</f>
        <v>0</v>
      </c>
      <c r="P142" s="110" t="s">
        <v>379</v>
      </c>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13611</v>
      </c>
      <c r="D144" s="131">
        <f>SUM(D145:D150)</f>
        <v>0</v>
      </c>
      <c r="E144" s="506">
        <f t="shared" ref="E144:F144" si="177">SUM(E145:E150)</f>
        <v>0</v>
      </c>
      <c r="F144" s="507">
        <f t="shared" si="177"/>
        <v>0</v>
      </c>
      <c r="G144" s="131">
        <f>SUM(G145:G150)</f>
        <v>13542</v>
      </c>
      <c r="H144" s="190">
        <f t="shared" ref="H144:I144" si="178">SUM(H145:H150)</f>
        <v>0</v>
      </c>
      <c r="I144" s="108">
        <f t="shared" si="178"/>
        <v>13542</v>
      </c>
      <c r="J144" s="190">
        <f>SUM(J145:J150)</f>
        <v>69</v>
      </c>
      <c r="K144" s="107">
        <f t="shared" ref="K144:L144" si="179">SUM(K145:K150)</f>
        <v>0</v>
      </c>
      <c r="L144" s="108">
        <f t="shared" si="179"/>
        <v>69</v>
      </c>
      <c r="M144" s="83">
        <f>SUM(M145:M150)</f>
        <v>0</v>
      </c>
      <c r="N144" s="107">
        <f t="shared" ref="N144:O144" si="180">SUM(N145:N150)</f>
        <v>0</v>
      </c>
      <c r="O144" s="108">
        <f t="shared" si="180"/>
        <v>0</v>
      </c>
      <c r="P144" s="115"/>
    </row>
    <row r="145" spans="1:16" x14ac:dyDescent="0.25">
      <c r="A145" s="33">
        <v>2351</v>
      </c>
      <c r="B145" s="52" t="s">
        <v>126</v>
      </c>
      <c r="C145" s="53">
        <f t="shared" si="98"/>
        <v>7794</v>
      </c>
      <c r="D145" s="213"/>
      <c r="E145" s="508"/>
      <c r="F145" s="509">
        <f t="shared" ref="F145:F150" si="181">D145+E145</f>
        <v>0</v>
      </c>
      <c r="G145" s="213">
        <v>7794</v>
      </c>
      <c r="H145" s="245"/>
      <c r="I145" s="119">
        <f t="shared" ref="I145:I150" si="182">G145+H145</f>
        <v>7794</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4415</v>
      </c>
      <c r="D146" s="214"/>
      <c r="E146" s="510"/>
      <c r="F146" s="468">
        <f t="shared" si="181"/>
        <v>0</v>
      </c>
      <c r="G146" s="214">
        <v>4346</v>
      </c>
      <c r="H146" s="246"/>
      <c r="I146" s="113">
        <f t="shared" si="182"/>
        <v>4346</v>
      </c>
      <c r="J146" s="246">
        <v>69</v>
      </c>
      <c r="K146" s="60"/>
      <c r="L146" s="113">
        <f t="shared" si="183"/>
        <v>69</v>
      </c>
      <c r="M146" s="292"/>
      <c r="N146" s="60"/>
      <c r="O146" s="113">
        <f t="shared" si="184"/>
        <v>0</v>
      </c>
      <c r="P146" s="110"/>
    </row>
    <row r="147" spans="1:16" ht="24" x14ac:dyDescent="0.25">
      <c r="A147" s="38">
        <v>2353</v>
      </c>
      <c r="B147" s="57" t="s">
        <v>128</v>
      </c>
      <c r="C147" s="58">
        <f t="shared" si="98"/>
        <v>122</v>
      </c>
      <c r="D147" s="214"/>
      <c r="E147" s="510"/>
      <c r="F147" s="468">
        <f t="shared" si="181"/>
        <v>0</v>
      </c>
      <c r="G147" s="214">
        <v>122</v>
      </c>
      <c r="H147" s="246"/>
      <c r="I147" s="113">
        <f t="shared" si="182"/>
        <v>122</v>
      </c>
      <c r="J147" s="246"/>
      <c r="K147" s="60"/>
      <c r="L147" s="113">
        <f t="shared" si="183"/>
        <v>0</v>
      </c>
      <c r="M147" s="292"/>
      <c r="N147" s="60"/>
      <c r="O147" s="113">
        <f t="shared" si="184"/>
        <v>0</v>
      </c>
      <c r="P147" s="110"/>
    </row>
    <row r="148" spans="1:16" ht="24" x14ac:dyDescent="0.25">
      <c r="A148" s="38">
        <v>2354</v>
      </c>
      <c r="B148" s="57" t="s">
        <v>129</v>
      </c>
      <c r="C148" s="58">
        <f t="shared" si="98"/>
        <v>583</v>
      </c>
      <c r="D148" s="214"/>
      <c r="E148" s="510"/>
      <c r="F148" s="468">
        <f t="shared" si="181"/>
        <v>0</v>
      </c>
      <c r="G148" s="214">
        <v>583</v>
      </c>
      <c r="H148" s="246"/>
      <c r="I148" s="113">
        <f t="shared" si="182"/>
        <v>583</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697</v>
      </c>
      <c r="D149" s="214"/>
      <c r="E149" s="510"/>
      <c r="F149" s="468">
        <f t="shared" si="181"/>
        <v>0</v>
      </c>
      <c r="G149" s="214">
        <v>697</v>
      </c>
      <c r="H149" s="246"/>
      <c r="I149" s="113">
        <f t="shared" si="182"/>
        <v>697</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55977</v>
      </c>
      <c r="D151" s="215">
        <f>SUM(D152:D158)</f>
        <v>0</v>
      </c>
      <c r="E151" s="511">
        <f t="shared" ref="E151:F151" si="186">SUM(E152:E158)</f>
        <v>0</v>
      </c>
      <c r="F151" s="468">
        <f t="shared" si="186"/>
        <v>0</v>
      </c>
      <c r="G151" s="215">
        <f>SUM(G152:G158)</f>
        <v>52857</v>
      </c>
      <c r="H151" s="120">
        <f t="shared" ref="H151:I151" si="187">SUM(H152:H158)</f>
        <v>0</v>
      </c>
      <c r="I151" s="113">
        <f t="shared" si="187"/>
        <v>52857</v>
      </c>
      <c r="J151" s="120">
        <f>SUM(J152:J158)</f>
        <v>3120</v>
      </c>
      <c r="K151" s="112">
        <f t="shared" ref="K151:L151" si="188">SUM(K152:K158)</f>
        <v>0</v>
      </c>
      <c r="L151" s="113">
        <f t="shared" si="188"/>
        <v>3120</v>
      </c>
      <c r="M151" s="58">
        <f>SUM(M152:M158)</f>
        <v>0</v>
      </c>
      <c r="N151" s="112">
        <f t="shared" ref="N151:O151" si="189">SUM(N152:N158)</f>
        <v>0</v>
      </c>
      <c r="O151" s="113">
        <f t="shared" si="189"/>
        <v>0</v>
      </c>
      <c r="P151" s="110"/>
    </row>
    <row r="152" spans="1:16" x14ac:dyDescent="0.25">
      <c r="A152" s="37">
        <v>2361</v>
      </c>
      <c r="B152" s="57" t="s">
        <v>133</v>
      </c>
      <c r="C152" s="58">
        <f t="shared" si="185"/>
        <v>8021</v>
      </c>
      <c r="D152" s="214"/>
      <c r="E152" s="510"/>
      <c r="F152" s="468">
        <f t="shared" ref="F152:F159" si="190">D152+E152</f>
        <v>0</v>
      </c>
      <c r="G152" s="214">
        <v>8021</v>
      </c>
      <c r="H152" s="246"/>
      <c r="I152" s="113">
        <f t="shared" ref="I152:I159" si="191">G152+H152</f>
        <v>8021</v>
      </c>
      <c r="J152" s="246"/>
      <c r="K152" s="60"/>
      <c r="L152" s="113">
        <f t="shared" ref="L152:L159" si="192">J152+K152</f>
        <v>0</v>
      </c>
      <c r="M152" s="292"/>
      <c r="N152" s="60"/>
      <c r="O152" s="113">
        <f t="shared" ref="O152:O159" si="193">M152+N152</f>
        <v>0</v>
      </c>
      <c r="P152" s="110"/>
    </row>
    <row r="153" spans="1:16" ht="24" x14ac:dyDescent="0.25">
      <c r="A153" s="37">
        <v>2362</v>
      </c>
      <c r="B153" s="57" t="s">
        <v>134</v>
      </c>
      <c r="C153" s="58">
        <f t="shared" si="185"/>
        <v>1003</v>
      </c>
      <c r="D153" s="214"/>
      <c r="E153" s="510"/>
      <c r="F153" s="468">
        <f t="shared" si="190"/>
        <v>0</v>
      </c>
      <c r="G153" s="214">
        <v>1003</v>
      </c>
      <c r="H153" s="246"/>
      <c r="I153" s="113">
        <f t="shared" si="191"/>
        <v>1003</v>
      </c>
      <c r="J153" s="246"/>
      <c r="K153" s="60"/>
      <c r="L153" s="113">
        <f t="shared" si="192"/>
        <v>0</v>
      </c>
      <c r="M153" s="292"/>
      <c r="N153" s="60"/>
      <c r="O153" s="113">
        <f t="shared" si="193"/>
        <v>0</v>
      </c>
      <c r="P153" s="110"/>
    </row>
    <row r="154" spans="1:16" x14ac:dyDescent="0.25">
      <c r="A154" s="37">
        <v>2363</v>
      </c>
      <c r="B154" s="57" t="s">
        <v>135</v>
      </c>
      <c r="C154" s="58">
        <f t="shared" si="185"/>
        <v>45420</v>
      </c>
      <c r="D154" s="214"/>
      <c r="E154" s="510"/>
      <c r="F154" s="468">
        <f t="shared" si="190"/>
        <v>0</v>
      </c>
      <c r="G154" s="214">
        <v>42300</v>
      </c>
      <c r="H154" s="246"/>
      <c r="I154" s="113">
        <f t="shared" si="191"/>
        <v>42300</v>
      </c>
      <c r="J154" s="246">
        <v>3120</v>
      </c>
      <c r="K154" s="60"/>
      <c r="L154" s="113">
        <f t="shared" si="192"/>
        <v>3120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x14ac:dyDescent="0.25">
      <c r="A157" s="37">
        <v>2366</v>
      </c>
      <c r="B157" s="57" t="s">
        <v>138</v>
      </c>
      <c r="C157" s="58">
        <f t="shared" si="185"/>
        <v>143</v>
      </c>
      <c r="D157" s="214"/>
      <c r="E157" s="510"/>
      <c r="F157" s="468">
        <f t="shared" si="190"/>
        <v>0</v>
      </c>
      <c r="G157" s="214">
        <v>143</v>
      </c>
      <c r="H157" s="246"/>
      <c r="I157" s="113">
        <f t="shared" si="191"/>
        <v>143</v>
      </c>
      <c r="J157" s="246"/>
      <c r="K157" s="60"/>
      <c r="L157" s="113">
        <f t="shared" si="192"/>
        <v>0</v>
      </c>
      <c r="M157" s="292"/>
      <c r="N157" s="60"/>
      <c r="O157" s="113">
        <f t="shared" si="193"/>
        <v>0</v>
      </c>
      <c r="P157" s="110"/>
    </row>
    <row r="158" spans="1:16" ht="48" x14ac:dyDescent="0.25">
      <c r="A158" s="37">
        <v>2369</v>
      </c>
      <c r="B158" s="57" t="s">
        <v>139</v>
      </c>
      <c r="C158" s="58">
        <f t="shared" si="185"/>
        <v>1390</v>
      </c>
      <c r="D158" s="214"/>
      <c r="E158" s="510"/>
      <c r="F158" s="468">
        <f t="shared" si="190"/>
        <v>0</v>
      </c>
      <c r="G158" s="214">
        <v>1390</v>
      </c>
      <c r="H158" s="246"/>
      <c r="I158" s="113">
        <f t="shared" si="191"/>
        <v>1390</v>
      </c>
      <c r="J158" s="246"/>
      <c r="K158" s="60"/>
      <c r="L158" s="113">
        <f t="shared" si="192"/>
        <v>0</v>
      </c>
      <c r="M158" s="292"/>
      <c r="N158" s="60"/>
      <c r="O158" s="113">
        <f t="shared" si="193"/>
        <v>0</v>
      </c>
      <c r="P158" s="110"/>
    </row>
    <row r="159" spans="1:16" x14ac:dyDescent="0.25">
      <c r="A159" s="106">
        <v>2370</v>
      </c>
      <c r="B159" s="77" t="s">
        <v>140</v>
      </c>
      <c r="C159" s="83">
        <f t="shared" si="185"/>
        <v>6014</v>
      </c>
      <c r="D159" s="216"/>
      <c r="E159" s="513"/>
      <c r="F159" s="507">
        <f t="shared" si="190"/>
        <v>0</v>
      </c>
      <c r="G159" s="216">
        <v>6014</v>
      </c>
      <c r="H159" s="247"/>
      <c r="I159" s="108">
        <f t="shared" si="191"/>
        <v>6014</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x14ac:dyDescent="0.25">
      <c r="A165" s="46">
        <v>2500</v>
      </c>
      <c r="B165" s="104" t="s">
        <v>146</v>
      </c>
      <c r="C165" s="47">
        <f t="shared" si="185"/>
        <v>384</v>
      </c>
      <c r="D165" s="212">
        <f>SUM(D166,D171)</f>
        <v>0</v>
      </c>
      <c r="E165" s="505">
        <f t="shared" ref="E165:O165" si="202">SUM(E166,E171)</f>
        <v>0</v>
      </c>
      <c r="F165" s="472">
        <f t="shared" si="202"/>
        <v>0</v>
      </c>
      <c r="G165" s="212">
        <f t="shared" si="202"/>
        <v>384</v>
      </c>
      <c r="H165" s="105">
        <f t="shared" si="202"/>
        <v>0</v>
      </c>
      <c r="I165" s="116">
        <f t="shared" si="202"/>
        <v>384</v>
      </c>
      <c r="J165" s="105">
        <f t="shared" si="202"/>
        <v>0</v>
      </c>
      <c r="K165" s="50">
        <f t="shared" si="202"/>
        <v>0</v>
      </c>
      <c r="L165" s="116">
        <f t="shared" si="202"/>
        <v>0</v>
      </c>
      <c r="M165" s="129">
        <f t="shared" si="202"/>
        <v>0</v>
      </c>
      <c r="N165" s="130">
        <f t="shared" si="202"/>
        <v>0</v>
      </c>
      <c r="O165" s="262">
        <f t="shared" si="202"/>
        <v>0</v>
      </c>
      <c r="P165" s="315"/>
    </row>
    <row r="166" spans="1:16" ht="16.5" customHeight="1" x14ac:dyDescent="0.25">
      <c r="A166" s="340">
        <v>2510</v>
      </c>
      <c r="B166" s="52" t="s">
        <v>147</v>
      </c>
      <c r="C166" s="53">
        <f t="shared" si="185"/>
        <v>384</v>
      </c>
      <c r="D166" s="217">
        <f>SUM(D167:D170)</f>
        <v>0</v>
      </c>
      <c r="E166" s="514">
        <f t="shared" ref="E166:O166" si="203">SUM(E167:E170)</f>
        <v>0</v>
      </c>
      <c r="F166" s="509">
        <f t="shared" si="203"/>
        <v>0</v>
      </c>
      <c r="G166" s="217">
        <f t="shared" si="203"/>
        <v>384</v>
      </c>
      <c r="H166" s="248">
        <f t="shared" si="203"/>
        <v>0</v>
      </c>
      <c r="I166" s="119">
        <f t="shared" si="203"/>
        <v>384</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x14ac:dyDescent="0.25">
      <c r="A169" s="38">
        <v>2515</v>
      </c>
      <c r="B169" s="57" t="s">
        <v>150</v>
      </c>
      <c r="C169" s="58">
        <f t="shared" si="185"/>
        <v>210</v>
      </c>
      <c r="D169" s="214"/>
      <c r="E169" s="510"/>
      <c r="F169" s="468">
        <f t="shared" si="204"/>
        <v>0</v>
      </c>
      <c r="G169" s="214">
        <v>210</v>
      </c>
      <c r="H169" s="246"/>
      <c r="I169" s="113">
        <f t="shared" si="205"/>
        <v>210</v>
      </c>
      <c r="J169" s="246"/>
      <c r="K169" s="60"/>
      <c r="L169" s="113">
        <f t="shared" si="206"/>
        <v>0</v>
      </c>
      <c r="M169" s="292"/>
      <c r="N169" s="60"/>
      <c r="O169" s="113">
        <f t="shared" si="207"/>
        <v>0</v>
      </c>
      <c r="P169" s="110"/>
    </row>
    <row r="170" spans="1:16" ht="24" x14ac:dyDescent="0.25">
      <c r="A170" s="38">
        <v>2519</v>
      </c>
      <c r="B170" s="57" t="s">
        <v>151</v>
      </c>
      <c r="C170" s="58">
        <f t="shared" si="185"/>
        <v>174</v>
      </c>
      <c r="D170" s="214"/>
      <c r="E170" s="510"/>
      <c r="F170" s="468">
        <f t="shared" si="204"/>
        <v>0</v>
      </c>
      <c r="G170" s="214">
        <v>174</v>
      </c>
      <c r="H170" s="246"/>
      <c r="I170" s="113">
        <f t="shared" si="205"/>
        <v>174</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27417</v>
      </c>
      <c r="D194" s="210">
        <f>SUM(D195,D230,D269)</f>
        <v>0</v>
      </c>
      <c r="E194" s="501">
        <f t="shared" ref="E194:F194" si="251">SUM(E195,E230,E269)</f>
        <v>0</v>
      </c>
      <c r="F194" s="502">
        <f t="shared" si="251"/>
        <v>0</v>
      </c>
      <c r="G194" s="210">
        <f>SUM(G195,G230,G269)</f>
        <v>27417</v>
      </c>
      <c r="H194" s="243">
        <f t="shared" ref="H194:I194" si="252">SUM(H195,H230,H269)</f>
        <v>0</v>
      </c>
      <c r="I194" s="99">
        <f t="shared" si="252"/>
        <v>27417</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27417</v>
      </c>
      <c r="D195" s="211">
        <f>D196+D204</f>
        <v>0</v>
      </c>
      <c r="E195" s="503">
        <f t="shared" ref="E195:F195" si="255">E196+E204</f>
        <v>0</v>
      </c>
      <c r="F195" s="504">
        <f t="shared" si="255"/>
        <v>0</v>
      </c>
      <c r="G195" s="211">
        <f>G196+G204</f>
        <v>27417</v>
      </c>
      <c r="H195" s="244">
        <f t="shared" ref="H195:I195" si="256">H196+H204</f>
        <v>0</v>
      </c>
      <c r="I195" s="103">
        <f t="shared" si="256"/>
        <v>27417</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x14ac:dyDescent="0.25">
      <c r="A196" s="46">
        <v>5100</v>
      </c>
      <c r="B196" s="104" t="s">
        <v>176</v>
      </c>
      <c r="C196" s="47">
        <f t="shared" si="185"/>
        <v>520</v>
      </c>
      <c r="D196" s="212">
        <f>D197+D198+D201+D202+D203</f>
        <v>0</v>
      </c>
      <c r="E196" s="505">
        <f t="shared" ref="E196:F196" si="259">E197+E198+E201+E202+E203</f>
        <v>0</v>
      </c>
      <c r="F196" s="472">
        <f t="shared" si="259"/>
        <v>0</v>
      </c>
      <c r="G196" s="212">
        <f>G197+G198+G201+G202+G203</f>
        <v>520</v>
      </c>
      <c r="H196" s="105">
        <f t="shared" ref="H196:I196" si="260">H197+H198+H201+H202+H203</f>
        <v>0</v>
      </c>
      <c r="I196" s="116">
        <f t="shared" si="260"/>
        <v>520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520</v>
      </c>
      <c r="D198" s="215">
        <f>D199+D200</f>
        <v>0</v>
      </c>
      <c r="E198" s="511">
        <f t="shared" ref="E198:F198" si="263">E199+E200</f>
        <v>0</v>
      </c>
      <c r="F198" s="468">
        <f t="shared" si="263"/>
        <v>0</v>
      </c>
      <c r="G198" s="215">
        <f>G199+G200</f>
        <v>520</v>
      </c>
      <c r="H198" s="120">
        <f t="shared" ref="H198:I198" si="264">H199+H200</f>
        <v>0</v>
      </c>
      <c r="I198" s="113">
        <f t="shared" si="264"/>
        <v>520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520</v>
      </c>
      <c r="D199" s="214"/>
      <c r="E199" s="510"/>
      <c r="F199" s="468">
        <f t="shared" ref="F199:F203" si="267">D199+E199</f>
        <v>0</v>
      </c>
      <c r="G199" s="214">
        <v>520</v>
      </c>
      <c r="H199" s="246"/>
      <c r="I199" s="113">
        <f t="shared" ref="I199:I203" si="268">G199+H199</f>
        <v>520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26897</v>
      </c>
      <c r="D204" s="212">
        <f>D205+D215+D216+D225+D226+D227+D229</f>
        <v>0</v>
      </c>
      <c r="E204" s="505">
        <f t="shared" ref="E204:F204" si="271">E205+E215+E216+E225+E226+E227+E229</f>
        <v>0</v>
      </c>
      <c r="F204" s="472">
        <f t="shared" si="271"/>
        <v>0</v>
      </c>
      <c r="G204" s="212">
        <f>G205+G215+G216+G225+G226+G227+G229</f>
        <v>26897</v>
      </c>
      <c r="H204" s="105">
        <f t="shared" ref="H204:I204" si="272">H205+H215+H216+H225+H226+H227+H229</f>
        <v>0</v>
      </c>
      <c r="I204" s="116">
        <f t="shared" si="272"/>
        <v>26897</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26897</v>
      </c>
      <c r="D216" s="215">
        <f>SUM(D217:D224)</f>
        <v>0</v>
      </c>
      <c r="E216" s="511">
        <f t="shared" ref="E216:F216" si="284">SUM(E217:E224)</f>
        <v>0</v>
      </c>
      <c r="F216" s="468">
        <f t="shared" si="284"/>
        <v>0</v>
      </c>
      <c r="G216" s="215">
        <f>SUM(G217:G224)</f>
        <v>26897</v>
      </c>
      <c r="H216" s="120">
        <f t="shared" ref="H216:I216" si="285">SUM(H217:H224)</f>
        <v>0</v>
      </c>
      <c r="I216" s="113">
        <f t="shared" si="285"/>
        <v>26897</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x14ac:dyDescent="0.25">
      <c r="A217" s="38">
        <v>5231</v>
      </c>
      <c r="B217" s="57" t="s">
        <v>197</v>
      </c>
      <c r="C217" s="58">
        <f t="shared" si="283"/>
        <v>9287</v>
      </c>
      <c r="D217" s="214"/>
      <c r="E217" s="510"/>
      <c r="F217" s="468">
        <f t="shared" ref="F217:F226" si="288">D217+E217</f>
        <v>0</v>
      </c>
      <c r="G217" s="214">
        <v>9287</v>
      </c>
      <c r="H217" s="246"/>
      <c r="I217" s="113">
        <f t="shared" ref="I217:I226" si="289">G217+H217</f>
        <v>9287</v>
      </c>
      <c r="J217" s="246"/>
      <c r="K217" s="60"/>
      <c r="L217" s="113">
        <f t="shared" ref="L217:L226" si="290">J217+K217</f>
        <v>0</v>
      </c>
      <c r="M217" s="292"/>
      <c r="N217" s="60"/>
      <c r="O217" s="113">
        <f t="shared" ref="O217:O226" si="291">M217+N217</f>
        <v>0</v>
      </c>
      <c r="P217" s="335" t="s">
        <v>379</v>
      </c>
    </row>
    <row r="218" spans="1:16" x14ac:dyDescent="0.25">
      <c r="A218" s="38">
        <v>5232</v>
      </c>
      <c r="B218" s="57" t="s">
        <v>198</v>
      </c>
      <c r="C218" s="58">
        <f t="shared" si="283"/>
        <v>5660</v>
      </c>
      <c r="D218" s="214"/>
      <c r="E218" s="510"/>
      <c r="F218" s="468">
        <f t="shared" si="288"/>
        <v>0</v>
      </c>
      <c r="G218" s="214">
        <v>5660</v>
      </c>
      <c r="H218" s="246"/>
      <c r="I218" s="113">
        <f t="shared" si="289"/>
        <v>5660</v>
      </c>
      <c r="J218" s="246"/>
      <c r="K218" s="60"/>
      <c r="L218" s="113">
        <f t="shared" si="290"/>
        <v>0</v>
      </c>
      <c r="M218" s="292"/>
      <c r="N218" s="60"/>
      <c r="O218" s="113">
        <f t="shared" si="291"/>
        <v>0</v>
      </c>
      <c r="P218" s="110"/>
    </row>
    <row r="219" spans="1:16" x14ac:dyDescent="0.25">
      <c r="A219" s="38">
        <v>5233</v>
      </c>
      <c r="B219" s="57" t="s">
        <v>199</v>
      </c>
      <c r="C219" s="58">
        <f t="shared" si="283"/>
        <v>800</v>
      </c>
      <c r="D219" s="214"/>
      <c r="E219" s="510"/>
      <c r="F219" s="468">
        <f t="shared" si="288"/>
        <v>0</v>
      </c>
      <c r="G219" s="214">
        <v>800</v>
      </c>
      <c r="H219" s="246"/>
      <c r="I219" s="113">
        <f t="shared" si="289"/>
        <v>800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9550</v>
      </c>
      <c r="D223" s="214"/>
      <c r="E223" s="510"/>
      <c r="F223" s="468">
        <f t="shared" si="288"/>
        <v>0</v>
      </c>
      <c r="G223" s="214">
        <v>9550</v>
      </c>
      <c r="H223" s="246"/>
      <c r="I223" s="113">
        <f t="shared" si="289"/>
        <v>9550</v>
      </c>
      <c r="J223" s="246"/>
      <c r="K223" s="60"/>
      <c r="L223" s="113">
        <f t="shared" si="290"/>
        <v>0</v>
      </c>
      <c r="M223" s="292"/>
      <c r="N223" s="60"/>
      <c r="O223" s="113">
        <f t="shared" si="291"/>
        <v>0</v>
      </c>
      <c r="P223" s="110"/>
    </row>
    <row r="224" spans="1:16" ht="24" x14ac:dyDescent="0.25">
      <c r="A224" s="38">
        <v>5239</v>
      </c>
      <c r="B224" s="57" t="s">
        <v>204</v>
      </c>
      <c r="C224" s="58">
        <f t="shared" si="283"/>
        <v>1600</v>
      </c>
      <c r="D224" s="214"/>
      <c r="E224" s="510"/>
      <c r="F224" s="468">
        <f t="shared" si="288"/>
        <v>0</v>
      </c>
      <c r="G224" s="214">
        <v>1600</v>
      </c>
      <c r="H224" s="246"/>
      <c r="I224" s="113">
        <f t="shared" si="289"/>
        <v>1600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901650</v>
      </c>
      <c r="D286" s="224">
        <f t="shared" ref="D286:O286" si="382">SUM(D283,D269,D230,D195,D187,D173,D75,D53)</f>
        <v>48895</v>
      </c>
      <c r="E286" s="525">
        <f t="shared" si="382"/>
        <v>0</v>
      </c>
      <c r="F286" s="526">
        <f t="shared" si="382"/>
        <v>48895</v>
      </c>
      <c r="G286" s="224">
        <f t="shared" si="382"/>
        <v>845340</v>
      </c>
      <c r="H286" s="166">
        <f t="shared" si="382"/>
        <v>602</v>
      </c>
      <c r="I286" s="264">
        <f t="shared" si="382"/>
        <v>845942</v>
      </c>
      <c r="J286" s="166">
        <f t="shared" si="382"/>
        <v>6813</v>
      </c>
      <c r="K286" s="165">
        <f t="shared" si="382"/>
        <v>0</v>
      </c>
      <c r="L286" s="264">
        <f t="shared" si="382"/>
        <v>6813</v>
      </c>
      <c r="M286" s="280">
        <f t="shared" si="382"/>
        <v>0</v>
      </c>
      <c r="N286" s="165">
        <f t="shared" si="382"/>
        <v>0</v>
      </c>
      <c r="O286" s="264">
        <f t="shared" si="382"/>
        <v>0</v>
      </c>
      <c r="P286" s="319"/>
    </row>
    <row r="287" spans="1:16" s="21" customFormat="1" ht="13.5" hidden="1" thickTop="1" thickBot="1" x14ac:dyDescent="0.3">
      <c r="A287" s="707" t="s">
        <v>262</v>
      </c>
      <c r="B287" s="708"/>
      <c r="C287" s="172">
        <f t="shared" si="368"/>
        <v>0</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0</v>
      </c>
      <c r="K287" s="168">
        <f t="shared" ref="K287:L287" si="385">(K26+K43)-K51</f>
        <v>0</v>
      </c>
      <c r="L287" s="265">
        <f t="shared" si="385"/>
        <v>0</v>
      </c>
      <c r="M287" s="172">
        <f>M45-M51</f>
        <v>0</v>
      </c>
      <c r="N287" s="168">
        <f t="shared" ref="N287:O287" si="386">N45-N51</f>
        <v>0</v>
      </c>
      <c r="O287" s="265">
        <f t="shared" si="386"/>
        <v>0</v>
      </c>
      <c r="P287" s="174"/>
    </row>
    <row r="288" spans="1:16" s="21" customFormat="1" ht="12.75" hidden="1" thickTop="1" x14ac:dyDescent="0.25">
      <c r="A288" s="709" t="s">
        <v>263</v>
      </c>
      <c r="B288" s="710"/>
      <c r="C288" s="156">
        <f t="shared" si="368"/>
        <v>0</v>
      </c>
      <c r="D288" s="226">
        <f t="shared" ref="D288:O288" si="387">SUM(D289,D290)-D297+D298</f>
        <v>0</v>
      </c>
      <c r="E288" s="529">
        <f t="shared" si="387"/>
        <v>0</v>
      </c>
      <c r="F288" s="530">
        <f t="shared" si="387"/>
        <v>0</v>
      </c>
      <c r="G288" s="226">
        <f t="shared" si="387"/>
        <v>0</v>
      </c>
      <c r="H288" s="256">
        <f t="shared" si="387"/>
        <v>0</v>
      </c>
      <c r="I288" s="154">
        <f t="shared" si="387"/>
        <v>0</v>
      </c>
      <c r="J288" s="256">
        <f t="shared" si="387"/>
        <v>0</v>
      </c>
      <c r="K288" s="153">
        <f t="shared" si="387"/>
        <v>0</v>
      </c>
      <c r="L288" s="154">
        <f t="shared" si="387"/>
        <v>0</v>
      </c>
      <c r="M288" s="156">
        <f t="shared" si="387"/>
        <v>0</v>
      </c>
      <c r="N288" s="153">
        <f t="shared" si="387"/>
        <v>0</v>
      </c>
      <c r="O288" s="154">
        <f t="shared" si="387"/>
        <v>0</v>
      </c>
      <c r="P288" s="320"/>
    </row>
    <row r="289" spans="1:16" s="21" customFormat="1" ht="13.5" hidden="1" thickTop="1" thickBot="1" x14ac:dyDescent="0.3">
      <c r="A289" s="87" t="s">
        <v>264</v>
      </c>
      <c r="B289" s="87" t="s">
        <v>265</v>
      </c>
      <c r="C289" s="88">
        <f t="shared" si="368"/>
        <v>0</v>
      </c>
      <c r="D289" s="208">
        <f t="shared" ref="D289:O289" si="388">D21-D283</f>
        <v>0</v>
      </c>
      <c r="E289" s="497">
        <f t="shared" si="388"/>
        <v>0</v>
      </c>
      <c r="F289" s="498">
        <f t="shared" si="388"/>
        <v>0</v>
      </c>
      <c r="G289" s="208">
        <f t="shared" si="388"/>
        <v>0</v>
      </c>
      <c r="H289" s="241">
        <f t="shared" si="388"/>
        <v>0</v>
      </c>
      <c r="I289" s="90">
        <f t="shared" si="388"/>
        <v>0</v>
      </c>
      <c r="J289" s="241">
        <f t="shared" si="388"/>
        <v>0</v>
      </c>
      <c r="K289" s="89">
        <f t="shared" si="388"/>
        <v>0</v>
      </c>
      <c r="L289" s="90">
        <f t="shared" si="388"/>
        <v>0</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lhl1b1B9MqSr5te2aBL6t2Y/JwHErAZbfokmnXwAzkV3ZptvWbPc5jDpn84h2rMmUTDEiMT3qJRvVlC206Pgzw==" saltValue="JPRMgkuugvS6SCBYQC3FEg==" spinCount="100000" sheet="1" objects="1" scenarios="1" formatCells="0" formatColumns="0" formatRows="0"/>
  <autoFilter ref="A18:P298">
    <filterColumn colId="2">
      <filters blank="1">
        <filter val="1 000"/>
        <filter val="1 003"/>
        <filter val="1 104"/>
        <filter val="1 389"/>
        <filter val="1 390"/>
        <filter val="1 444"/>
        <filter val="1 450"/>
        <filter val="1 473"/>
        <filter val="1 557"/>
        <filter val="1 570"/>
        <filter val="1 600"/>
        <filter val="1 739"/>
        <filter val="1 745"/>
        <filter val="1 935"/>
        <filter val="10 354"/>
        <filter val="109 664"/>
        <filter val="12 005"/>
        <filter val="12 862"/>
        <filter val="122"/>
        <filter val="13 100"/>
        <filter val="13 481"/>
        <filter val="13 611"/>
        <filter val="134 770"/>
        <filter val="143"/>
        <filter val="150"/>
        <filter val="16 487"/>
        <filter val="167 748"/>
        <filter val="168 161"/>
        <filter val="17 350"/>
        <filter val="174"/>
        <filter val="186"/>
        <filter val="19 131"/>
        <filter val="190"/>
        <filter val="2 148"/>
        <filter val="2 408"/>
        <filter val="2 480"/>
        <filter val="2 710"/>
        <filter val="21 624"/>
        <filter val="210"/>
        <filter val="24 540"/>
        <filter val="26 897"/>
        <filter val="27 417"/>
        <filter val="3 000"/>
        <filter val="3 031"/>
        <filter val="3 529"/>
        <filter val="3 822"/>
        <filter val="301"/>
        <filter val="32 978"/>
        <filter val="38"/>
        <filter val="384"/>
        <filter val="4 226"/>
        <filter val="4 415"/>
        <filter val="43 525"/>
        <filter val="45 420"/>
        <filter val="461 798"/>
        <filter val="5 057"/>
        <filter val="5 396"/>
        <filter val="5 660"/>
        <filter val="5 938"/>
        <filter val="520"/>
        <filter val="525"/>
        <filter val="538 324"/>
        <filter val="55 977"/>
        <filter val="56 178"/>
        <filter val="583"/>
        <filter val="59"/>
        <filter val="6 014"/>
        <filter val="6 031"/>
        <filter val="6 552"/>
        <filter val="6 627"/>
        <filter val="612"/>
        <filter val="697"/>
        <filter val="7 794"/>
        <filter val="706 072"/>
        <filter val="733"/>
        <filter val="754"/>
        <filter val="76 001"/>
        <filter val="8 021"/>
        <filter val="8 106"/>
        <filter val="800"/>
        <filter val="874 233"/>
        <filter val="885"/>
        <filter val="894 837"/>
        <filter val="9 287"/>
        <filter val="9 550"/>
        <filter val="9 600"/>
        <filter val="901 650"/>
        <filter val="95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19.pielikums Jūrmalas pilsētas domes
2018.gada 5.septembra saistošajiem noteikumiem Nr.32 
(protokols Nr.12, 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V3" sqref="V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413</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403</v>
      </c>
      <c r="D3" s="750"/>
      <c r="E3" s="750"/>
      <c r="F3" s="750"/>
      <c r="G3" s="750"/>
      <c r="H3" s="750"/>
      <c r="I3" s="750"/>
      <c r="J3" s="750"/>
      <c r="K3" s="750"/>
      <c r="L3" s="750"/>
      <c r="M3" s="750"/>
      <c r="N3" s="750"/>
      <c r="O3" s="750"/>
      <c r="P3" s="751"/>
      <c r="Q3" s="457"/>
    </row>
    <row r="4" spans="1:17" ht="12.75" customHeight="1" x14ac:dyDescent="0.25">
      <c r="A4" s="4" t="s">
        <v>1</v>
      </c>
      <c r="B4" s="5"/>
      <c r="C4" s="750" t="s">
        <v>404</v>
      </c>
      <c r="D4" s="750"/>
      <c r="E4" s="750"/>
      <c r="F4" s="750"/>
      <c r="G4" s="750"/>
      <c r="H4" s="750"/>
      <c r="I4" s="750"/>
      <c r="J4" s="750"/>
      <c r="K4" s="750"/>
      <c r="L4" s="750"/>
      <c r="M4" s="750"/>
      <c r="N4" s="750"/>
      <c r="O4" s="750"/>
      <c r="P4" s="751"/>
      <c r="Q4" s="457"/>
    </row>
    <row r="5" spans="1:17" ht="12.75" customHeight="1" x14ac:dyDescent="0.25">
      <c r="A5" s="2" t="s">
        <v>2</v>
      </c>
      <c r="B5" s="3"/>
      <c r="C5" s="745" t="s">
        <v>405</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4.75" customHeight="1" x14ac:dyDescent="0.25">
      <c r="A7" s="2" t="s">
        <v>4</v>
      </c>
      <c r="B7" s="3"/>
      <c r="C7" s="750" t="s">
        <v>406</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407</v>
      </c>
      <c r="D9" s="745"/>
      <c r="E9" s="745"/>
      <c r="F9" s="745"/>
      <c r="G9" s="745"/>
      <c r="H9" s="745"/>
      <c r="I9" s="745"/>
      <c r="J9" s="745"/>
      <c r="K9" s="745"/>
      <c r="L9" s="745"/>
      <c r="M9" s="745"/>
      <c r="N9" s="745"/>
      <c r="O9" s="745"/>
      <c r="P9" s="746"/>
      <c r="Q9" s="457"/>
    </row>
    <row r="10" spans="1:17" ht="12.75" customHeight="1" x14ac:dyDescent="0.25">
      <c r="A10" s="2"/>
      <c r="B10" s="3" t="s">
        <v>7</v>
      </c>
      <c r="C10" s="745" t="s">
        <v>408</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409</v>
      </c>
      <c r="D12" s="745"/>
      <c r="E12" s="745"/>
      <c r="F12" s="745"/>
      <c r="G12" s="745"/>
      <c r="H12" s="745"/>
      <c r="I12" s="745"/>
      <c r="J12" s="745"/>
      <c r="K12" s="745"/>
      <c r="L12" s="745"/>
      <c r="M12" s="745"/>
      <c r="N12" s="745"/>
      <c r="O12" s="745"/>
      <c r="P12" s="746"/>
      <c r="Q12" s="457"/>
    </row>
    <row r="13" spans="1:17" ht="12.75" customHeight="1" x14ac:dyDescent="0.25">
      <c r="A13" s="2"/>
      <c r="B13" s="3" t="s">
        <v>10</v>
      </c>
      <c r="C13" s="745" t="s">
        <v>410</v>
      </c>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646966</v>
      </c>
      <c r="D20" s="195">
        <f>SUM(D21,D24,D25,D41,D43)</f>
        <v>330878</v>
      </c>
      <c r="E20" s="461">
        <f t="shared" ref="E20:F20" si="0">SUM(E21,E24,E25,E41,E43)</f>
        <v>0</v>
      </c>
      <c r="F20" s="462">
        <f t="shared" si="0"/>
        <v>330878</v>
      </c>
      <c r="G20" s="195">
        <f>SUM(G21,G24,G43)</f>
        <v>310670</v>
      </c>
      <c r="H20" s="230">
        <f t="shared" ref="H20:I20" si="1">SUM(H21,H24,H43)</f>
        <v>987</v>
      </c>
      <c r="I20" s="26">
        <f t="shared" si="1"/>
        <v>311657</v>
      </c>
      <c r="J20" s="230">
        <f>SUM(J21,J26,J43)</f>
        <v>3931</v>
      </c>
      <c r="K20" s="25">
        <f t="shared" ref="K20:L20" si="2">SUM(K21,K26,K43)</f>
        <v>0</v>
      </c>
      <c r="L20" s="26">
        <f t="shared" si="2"/>
        <v>3931</v>
      </c>
      <c r="M20" s="24">
        <f>SUM(M21,M45)</f>
        <v>500</v>
      </c>
      <c r="N20" s="25">
        <f t="shared" ref="N20:O20" si="3">SUM(N21,N45)</f>
        <v>0</v>
      </c>
      <c r="O20" s="26">
        <f t="shared" si="3"/>
        <v>500</v>
      </c>
      <c r="P20" s="301"/>
    </row>
    <row r="21" spans="1:16" ht="12.75" thickTop="1" x14ac:dyDescent="0.25">
      <c r="A21" s="27"/>
      <c r="B21" s="28" t="s">
        <v>20</v>
      </c>
      <c r="C21" s="29">
        <f t="shared" ref="C21:C84" si="4">F21+I21+L21+O21</f>
        <v>871</v>
      </c>
      <c r="D21" s="196">
        <f>SUM(D22:D23)</f>
        <v>0</v>
      </c>
      <c r="E21" s="463">
        <f t="shared" ref="E21" si="5">SUM(E22:E23)</f>
        <v>0</v>
      </c>
      <c r="F21" s="464">
        <f>SUM(F22:F23)</f>
        <v>0</v>
      </c>
      <c r="G21" s="196">
        <f>SUM(G22:G23)</f>
        <v>0</v>
      </c>
      <c r="H21" s="231">
        <f t="shared" ref="H21:I21" si="6">SUM(H22:H23)</f>
        <v>0</v>
      </c>
      <c r="I21" s="31">
        <f t="shared" si="6"/>
        <v>0</v>
      </c>
      <c r="J21" s="231">
        <f>SUM(J22:J23)</f>
        <v>371</v>
      </c>
      <c r="K21" s="30">
        <f t="shared" ref="K21:L21" si="7">SUM(K22:K23)</f>
        <v>0</v>
      </c>
      <c r="L21" s="31">
        <f t="shared" si="7"/>
        <v>371</v>
      </c>
      <c r="M21" s="29">
        <f>SUM(M22:M23)</f>
        <v>500</v>
      </c>
      <c r="N21" s="30">
        <f t="shared" ref="N21:O21" si="8">SUM(N22:N23)</f>
        <v>0</v>
      </c>
      <c r="O21" s="31">
        <f t="shared" si="8"/>
        <v>500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871</v>
      </c>
      <c r="D23" s="198"/>
      <c r="E23" s="467"/>
      <c r="F23" s="468">
        <f>D23+E23</f>
        <v>0</v>
      </c>
      <c r="G23" s="198"/>
      <c r="H23" s="233"/>
      <c r="I23" s="275">
        <f>G23+H23</f>
        <v>0</v>
      </c>
      <c r="J23" s="233">
        <v>371</v>
      </c>
      <c r="K23" s="40"/>
      <c r="L23" s="275">
        <f>J23+K23</f>
        <v>371</v>
      </c>
      <c r="M23" s="454">
        <v>500</v>
      </c>
      <c r="N23" s="40"/>
      <c r="O23" s="275">
        <f>M23+N23</f>
        <v>500</v>
      </c>
      <c r="P23" s="455"/>
    </row>
    <row r="24" spans="1:16" s="21" customFormat="1" ht="24.75" thickBot="1" x14ac:dyDescent="0.3">
      <c r="A24" s="41">
        <v>19300</v>
      </c>
      <c r="B24" s="41" t="s">
        <v>304</v>
      </c>
      <c r="C24" s="42">
        <f>F24+I24</f>
        <v>642535</v>
      </c>
      <c r="D24" s="199">
        <v>330878</v>
      </c>
      <c r="E24" s="686"/>
      <c r="F24" s="470">
        <f>D24+E24</f>
        <v>330878</v>
      </c>
      <c r="G24" s="199">
        <v>310670</v>
      </c>
      <c r="H24" s="234">
        <v>987</v>
      </c>
      <c r="I24" s="323">
        <f>G24+H24</f>
        <v>311657</v>
      </c>
      <c r="J24" s="259" t="s">
        <v>23</v>
      </c>
      <c r="K24" s="44" t="s">
        <v>23</v>
      </c>
      <c r="L24" s="45" t="s">
        <v>23</v>
      </c>
      <c r="M24" s="283" t="s">
        <v>23</v>
      </c>
      <c r="N24" s="44" t="s">
        <v>23</v>
      </c>
      <c r="O24" s="45" t="s">
        <v>23</v>
      </c>
      <c r="P24" s="341" t="s">
        <v>411</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3360</v>
      </c>
      <c r="D26" s="201" t="s">
        <v>23</v>
      </c>
      <c r="E26" s="473" t="s">
        <v>23</v>
      </c>
      <c r="F26" s="474" t="s">
        <v>23</v>
      </c>
      <c r="G26" s="201" t="s">
        <v>23</v>
      </c>
      <c r="H26" s="235" t="s">
        <v>23</v>
      </c>
      <c r="I26" s="49" t="s">
        <v>23</v>
      </c>
      <c r="J26" s="105">
        <f>SUM(J27,J31,J33,J36)</f>
        <v>3360</v>
      </c>
      <c r="K26" s="50">
        <f t="shared" ref="K26:L26" si="9">SUM(K27,K31,K33,K36)</f>
        <v>0</v>
      </c>
      <c r="L26" s="116">
        <f t="shared" si="9"/>
        <v>3360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hidden="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03"/>
    </row>
    <row r="34" spans="1:16" hidden="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3360</v>
      </c>
      <c r="D36" s="201" t="s">
        <v>23</v>
      </c>
      <c r="E36" s="473" t="s">
        <v>23</v>
      </c>
      <c r="F36" s="474" t="s">
        <v>23</v>
      </c>
      <c r="G36" s="201" t="s">
        <v>23</v>
      </c>
      <c r="H36" s="235" t="s">
        <v>23</v>
      </c>
      <c r="I36" s="49" t="s">
        <v>23</v>
      </c>
      <c r="J36" s="105">
        <f>SUM(J37:J40)</f>
        <v>3360</v>
      </c>
      <c r="K36" s="50">
        <f t="shared" ref="K36:L36" si="14">SUM(K37:K40)</f>
        <v>0</v>
      </c>
      <c r="L36" s="116">
        <f t="shared" si="14"/>
        <v>3360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3360</v>
      </c>
      <c r="D40" s="205" t="s">
        <v>23</v>
      </c>
      <c r="E40" s="482" t="s">
        <v>23</v>
      </c>
      <c r="F40" s="483" t="s">
        <v>23</v>
      </c>
      <c r="G40" s="205" t="s">
        <v>23</v>
      </c>
      <c r="H40" s="239" t="s">
        <v>23</v>
      </c>
      <c r="I40" s="181" t="s">
        <v>23</v>
      </c>
      <c r="J40" s="260">
        <v>3360</v>
      </c>
      <c r="K40" s="180"/>
      <c r="L40" s="484">
        <f>J40+K40</f>
        <v>3360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200</v>
      </c>
      <c r="D43" s="73">
        <f>D44</f>
        <v>0</v>
      </c>
      <c r="E43" s="489">
        <f t="shared" ref="E43:L43" si="16">E44</f>
        <v>0</v>
      </c>
      <c r="F43" s="490">
        <f t="shared" si="16"/>
        <v>0</v>
      </c>
      <c r="G43" s="73">
        <f t="shared" si="16"/>
        <v>0</v>
      </c>
      <c r="H43" s="187">
        <f t="shared" si="16"/>
        <v>0</v>
      </c>
      <c r="I43" s="261">
        <f t="shared" si="16"/>
        <v>0</v>
      </c>
      <c r="J43" s="187">
        <f t="shared" si="16"/>
        <v>200</v>
      </c>
      <c r="K43" s="74">
        <f t="shared" si="16"/>
        <v>0</v>
      </c>
      <c r="L43" s="261">
        <f t="shared" si="16"/>
        <v>200</v>
      </c>
      <c r="M43" s="284" t="s">
        <v>23</v>
      </c>
      <c r="N43" s="48" t="s">
        <v>23</v>
      </c>
      <c r="O43" s="49" t="s">
        <v>23</v>
      </c>
      <c r="P43" s="303"/>
    </row>
    <row r="44" spans="1:16" s="21" customFormat="1" ht="24" x14ac:dyDescent="0.25">
      <c r="A44" s="38">
        <v>21499</v>
      </c>
      <c r="B44" s="57" t="s">
        <v>39</v>
      </c>
      <c r="C44" s="191">
        <f>F44+I44+L44</f>
        <v>200</v>
      </c>
      <c r="D44" s="268"/>
      <c r="E44" s="491"/>
      <c r="F44" s="481">
        <f>D44+E44</f>
        <v>0</v>
      </c>
      <c r="G44" s="268"/>
      <c r="H44" s="269"/>
      <c r="I44" s="324">
        <f>G44+H44</f>
        <v>0</v>
      </c>
      <c r="J44" s="269">
        <v>200</v>
      </c>
      <c r="K44" s="70"/>
      <c r="L44" s="324">
        <f>J44+K44</f>
        <v>200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646966</v>
      </c>
      <c r="D50" s="208">
        <f>SUM(D51,D283)</f>
        <v>330878</v>
      </c>
      <c r="E50" s="497">
        <f t="shared" ref="E50:F50" si="19">SUM(E51,E283)</f>
        <v>0</v>
      </c>
      <c r="F50" s="498">
        <f t="shared" si="19"/>
        <v>330878</v>
      </c>
      <c r="G50" s="208">
        <f>SUM(G51,G283)</f>
        <v>310670</v>
      </c>
      <c r="H50" s="241">
        <f t="shared" ref="H50:I50" si="20">SUM(H51,H283)</f>
        <v>987</v>
      </c>
      <c r="I50" s="90">
        <f t="shared" si="20"/>
        <v>311657</v>
      </c>
      <c r="J50" s="241">
        <f>SUM(J51,J283)</f>
        <v>3931</v>
      </c>
      <c r="K50" s="89">
        <f t="shared" ref="K50:L50" si="21">SUM(K51,K283)</f>
        <v>0</v>
      </c>
      <c r="L50" s="90">
        <f t="shared" si="21"/>
        <v>3931</v>
      </c>
      <c r="M50" s="88">
        <f>SUM(M51,M283)</f>
        <v>500</v>
      </c>
      <c r="N50" s="89">
        <f t="shared" ref="N50:O50" si="22">SUM(N51,N283)</f>
        <v>0</v>
      </c>
      <c r="O50" s="90">
        <f t="shared" si="22"/>
        <v>500</v>
      </c>
      <c r="P50" s="311"/>
    </row>
    <row r="51" spans="1:16" s="21" customFormat="1" ht="36.75" thickTop="1" x14ac:dyDescent="0.25">
      <c r="A51" s="91"/>
      <c r="B51" s="92" t="s">
        <v>45</v>
      </c>
      <c r="C51" s="93">
        <f t="shared" si="4"/>
        <v>646966</v>
      </c>
      <c r="D51" s="209">
        <f>SUM(D52,D194)</f>
        <v>330878</v>
      </c>
      <c r="E51" s="499">
        <f t="shared" ref="E51:F51" si="23">SUM(E52,E194)</f>
        <v>0</v>
      </c>
      <c r="F51" s="500">
        <f t="shared" si="23"/>
        <v>330878</v>
      </c>
      <c r="G51" s="209">
        <f>SUM(G52,G194)</f>
        <v>310670</v>
      </c>
      <c r="H51" s="242">
        <f t="shared" ref="H51:I51" si="24">SUM(H52,H194)</f>
        <v>987</v>
      </c>
      <c r="I51" s="95">
        <f t="shared" si="24"/>
        <v>311657</v>
      </c>
      <c r="J51" s="242">
        <f>SUM(J52,J194)</f>
        <v>3931</v>
      </c>
      <c r="K51" s="94">
        <f t="shared" ref="K51:L51" si="25">SUM(K52,K194)</f>
        <v>0</v>
      </c>
      <c r="L51" s="95">
        <f t="shared" si="25"/>
        <v>3931</v>
      </c>
      <c r="M51" s="93">
        <f>SUM(M52,M194)</f>
        <v>500</v>
      </c>
      <c r="N51" s="94">
        <f t="shared" ref="N51:O51" si="26">SUM(N52,N194)</f>
        <v>0</v>
      </c>
      <c r="O51" s="95">
        <f t="shared" si="26"/>
        <v>500</v>
      </c>
      <c r="P51" s="312"/>
    </row>
    <row r="52" spans="1:16" s="21" customFormat="1" ht="24" x14ac:dyDescent="0.25">
      <c r="A52" s="96"/>
      <c r="B52" s="16" t="s">
        <v>46</v>
      </c>
      <c r="C52" s="97">
        <f t="shared" si="4"/>
        <v>638306</v>
      </c>
      <c r="D52" s="210">
        <f>SUM(D53,D75,D173,D187)</f>
        <v>324818</v>
      </c>
      <c r="E52" s="501">
        <f t="shared" ref="E52:F52" si="27">SUM(E53,E75,E173,E187)</f>
        <v>0</v>
      </c>
      <c r="F52" s="502">
        <f t="shared" si="27"/>
        <v>324818</v>
      </c>
      <c r="G52" s="210">
        <f>SUM(G53,G75,G173,G187)</f>
        <v>308570</v>
      </c>
      <c r="H52" s="243">
        <f t="shared" ref="H52:I52" si="28">SUM(H53,H75,H173,H187)</f>
        <v>987</v>
      </c>
      <c r="I52" s="99">
        <f t="shared" si="28"/>
        <v>309557</v>
      </c>
      <c r="J52" s="243">
        <f>SUM(J53,J75,J173,J187)</f>
        <v>3931</v>
      </c>
      <c r="K52" s="98">
        <f t="shared" ref="K52:L52" si="29">SUM(K53,K75,K173,K187)</f>
        <v>0</v>
      </c>
      <c r="L52" s="99">
        <f t="shared" si="29"/>
        <v>3931</v>
      </c>
      <c r="M52" s="97">
        <f>SUM(M53,M75,M173,M187)</f>
        <v>0</v>
      </c>
      <c r="N52" s="98">
        <f t="shared" ref="N52:O52" si="30">SUM(N53,N75,N173,N187)</f>
        <v>0</v>
      </c>
      <c r="O52" s="99">
        <f t="shared" si="30"/>
        <v>0</v>
      </c>
      <c r="P52" s="313"/>
    </row>
    <row r="53" spans="1:16" s="21" customFormat="1" x14ac:dyDescent="0.25">
      <c r="A53" s="100">
        <v>1000</v>
      </c>
      <c r="B53" s="100" t="s">
        <v>47</v>
      </c>
      <c r="C53" s="101">
        <f t="shared" si="4"/>
        <v>571868</v>
      </c>
      <c r="D53" s="211">
        <f>SUM(D54,D67)</f>
        <v>264071</v>
      </c>
      <c r="E53" s="503">
        <f t="shared" ref="E53:F53" si="31">SUM(E54,E67)</f>
        <v>0</v>
      </c>
      <c r="F53" s="504">
        <f t="shared" si="31"/>
        <v>264071</v>
      </c>
      <c r="G53" s="211">
        <f>SUM(G54,G67)</f>
        <v>307797</v>
      </c>
      <c r="H53" s="244">
        <f t="shared" ref="H53:I53" si="32">SUM(H54,H67)</f>
        <v>0</v>
      </c>
      <c r="I53" s="103">
        <f t="shared" si="32"/>
        <v>307797</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436478</v>
      </c>
      <c r="D54" s="212">
        <f>SUM(D55,D58,D66)</f>
        <v>190074</v>
      </c>
      <c r="E54" s="505">
        <f t="shared" ref="E54:F54" si="35">SUM(E55,E58,E66)</f>
        <v>0</v>
      </c>
      <c r="F54" s="472">
        <f t="shared" si="35"/>
        <v>190074</v>
      </c>
      <c r="G54" s="212">
        <f>SUM(G55,G58,G66)</f>
        <v>246404</v>
      </c>
      <c r="H54" s="105">
        <f t="shared" ref="H54:I54" si="36">SUM(H55,H58,H66)</f>
        <v>0</v>
      </c>
      <c r="I54" s="116">
        <f t="shared" si="36"/>
        <v>246404</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400661</v>
      </c>
      <c r="D55" s="131">
        <f>SUM(D56:D57)</f>
        <v>162419</v>
      </c>
      <c r="E55" s="506">
        <f t="shared" ref="E55:F55" si="39">SUM(E56:E57)</f>
        <v>0</v>
      </c>
      <c r="F55" s="507">
        <f t="shared" si="39"/>
        <v>162419</v>
      </c>
      <c r="G55" s="131">
        <f>SUM(G56:G57)</f>
        <v>238242</v>
      </c>
      <c r="H55" s="190">
        <f t="shared" ref="H55:I55" si="40">SUM(H56:H57)</f>
        <v>0</v>
      </c>
      <c r="I55" s="108">
        <f t="shared" si="40"/>
        <v>238242</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x14ac:dyDescent="0.25">
      <c r="A57" s="38">
        <v>1119</v>
      </c>
      <c r="B57" s="57" t="s">
        <v>51</v>
      </c>
      <c r="C57" s="58">
        <f t="shared" si="4"/>
        <v>400661</v>
      </c>
      <c r="D57" s="214">
        <v>162419</v>
      </c>
      <c r="E57" s="510"/>
      <c r="F57" s="468">
        <f t="shared" si="43"/>
        <v>162419</v>
      </c>
      <c r="G57" s="214">
        <v>238242</v>
      </c>
      <c r="H57" s="246"/>
      <c r="I57" s="113">
        <f t="shared" si="44"/>
        <v>238242</v>
      </c>
      <c r="J57" s="246"/>
      <c r="K57" s="60"/>
      <c r="L57" s="113">
        <f t="shared" si="45"/>
        <v>0</v>
      </c>
      <c r="M57" s="292"/>
      <c r="N57" s="60"/>
      <c r="O57" s="113">
        <f>M57+N57</f>
        <v>0</v>
      </c>
      <c r="P57" s="335"/>
    </row>
    <row r="58" spans="1:16" x14ac:dyDescent="0.25">
      <c r="A58" s="111">
        <v>1140</v>
      </c>
      <c r="B58" s="57" t="s">
        <v>295</v>
      </c>
      <c r="C58" s="58">
        <f t="shared" si="4"/>
        <v>33679</v>
      </c>
      <c r="D58" s="215">
        <f>SUM(D59:D65)</f>
        <v>25517</v>
      </c>
      <c r="E58" s="511">
        <f t="shared" ref="E58:F58" si="46">SUM(E59:E65)</f>
        <v>0</v>
      </c>
      <c r="F58" s="468">
        <f t="shared" si="46"/>
        <v>25517</v>
      </c>
      <c r="G58" s="215">
        <f>SUM(G59:G65)</f>
        <v>8162</v>
      </c>
      <c r="H58" s="120">
        <f t="shared" ref="H58:I58" si="47">SUM(H59:H65)</f>
        <v>0</v>
      </c>
      <c r="I58" s="113">
        <f t="shared" si="47"/>
        <v>8162</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x14ac:dyDescent="0.25">
      <c r="A61" s="38">
        <v>1145</v>
      </c>
      <c r="B61" s="57" t="s">
        <v>54</v>
      </c>
      <c r="C61" s="58">
        <f t="shared" si="4"/>
        <v>2150</v>
      </c>
      <c r="D61" s="214"/>
      <c r="E61" s="510"/>
      <c r="F61" s="468">
        <f t="shared" si="50"/>
        <v>0</v>
      </c>
      <c r="G61" s="214">
        <v>2150</v>
      </c>
      <c r="H61" s="246"/>
      <c r="I61" s="113">
        <f t="shared" si="51"/>
        <v>2150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2265</v>
      </c>
      <c r="D63" s="214">
        <v>2265</v>
      </c>
      <c r="E63" s="510"/>
      <c r="F63" s="468">
        <f t="shared" si="50"/>
        <v>2265</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16730</v>
      </c>
      <c r="D64" s="214">
        <v>16730</v>
      </c>
      <c r="E64" s="510"/>
      <c r="F64" s="468">
        <f t="shared" si="50"/>
        <v>16730</v>
      </c>
      <c r="G64" s="214"/>
      <c r="H64" s="246"/>
      <c r="I64" s="113">
        <f t="shared" si="51"/>
        <v>0</v>
      </c>
      <c r="J64" s="246"/>
      <c r="K64" s="60"/>
      <c r="L64" s="113">
        <f t="shared" si="52"/>
        <v>0</v>
      </c>
      <c r="M64" s="292"/>
      <c r="N64" s="60"/>
      <c r="O64" s="113">
        <f t="shared" si="53"/>
        <v>0</v>
      </c>
      <c r="P64" s="110"/>
    </row>
    <row r="65" spans="1:16" ht="24" customHeight="1" x14ac:dyDescent="0.25">
      <c r="A65" s="38">
        <v>1149</v>
      </c>
      <c r="B65" s="57" t="s">
        <v>58</v>
      </c>
      <c r="C65" s="58">
        <f>F65+I65+L65+O65</f>
        <v>7288</v>
      </c>
      <c r="D65" s="214">
        <v>1276</v>
      </c>
      <c r="E65" s="510"/>
      <c r="F65" s="468">
        <f t="shared" si="50"/>
        <v>1276</v>
      </c>
      <c r="G65" s="214">
        <v>6012</v>
      </c>
      <c r="H65" s="246"/>
      <c r="I65" s="113">
        <f t="shared" si="51"/>
        <v>6012</v>
      </c>
      <c r="J65" s="246"/>
      <c r="K65" s="60"/>
      <c r="L65" s="113">
        <f t="shared" si="52"/>
        <v>0</v>
      </c>
      <c r="M65" s="292"/>
      <c r="N65" s="60"/>
      <c r="O65" s="113">
        <f t="shared" si="53"/>
        <v>0</v>
      </c>
      <c r="P65" s="110"/>
    </row>
    <row r="66" spans="1:16" ht="36" x14ac:dyDescent="0.25">
      <c r="A66" s="106">
        <v>1150</v>
      </c>
      <c r="B66" s="77" t="s">
        <v>59</v>
      </c>
      <c r="C66" s="83">
        <f>F66+I66+L66+O66</f>
        <v>2138</v>
      </c>
      <c r="D66" s="216">
        <v>2138</v>
      </c>
      <c r="E66" s="513"/>
      <c r="F66" s="507">
        <f t="shared" si="50"/>
        <v>2138</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135390</v>
      </c>
      <c r="D67" s="212">
        <f>SUM(D68:D69)</f>
        <v>73997</v>
      </c>
      <c r="E67" s="505">
        <f t="shared" ref="E67:F67" si="54">SUM(E68:E69)</f>
        <v>0</v>
      </c>
      <c r="F67" s="472">
        <f t="shared" si="54"/>
        <v>73997</v>
      </c>
      <c r="G67" s="212">
        <f>SUM(G68:G69)</f>
        <v>61393</v>
      </c>
      <c r="H67" s="105">
        <f t="shared" ref="H67:I67" si="55">SUM(H68:H69)</f>
        <v>0</v>
      </c>
      <c r="I67" s="116">
        <f t="shared" si="55"/>
        <v>61393</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109260</v>
      </c>
      <c r="D68" s="213">
        <v>49507</v>
      </c>
      <c r="E68" s="508"/>
      <c r="F68" s="509">
        <f>D68+E68</f>
        <v>49507</v>
      </c>
      <c r="G68" s="213">
        <v>59753</v>
      </c>
      <c r="H68" s="245">
        <v>0</v>
      </c>
      <c r="I68" s="119">
        <f>G68+H68</f>
        <v>59753</v>
      </c>
      <c r="J68" s="245"/>
      <c r="K68" s="55"/>
      <c r="L68" s="119">
        <f>J68+K68</f>
        <v>0</v>
      </c>
      <c r="M68" s="291"/>
      <c r="N68" s="55"/>
      <c r="O68" s="119">
        <f>M68+N68</f>
        <v>0</v>
      </c>
      <c r="P68" s="335"/>
    </row>
    <row r="69" spans="1:16" ht="24" x14ac:dyDescent="0.25">
      <c r="A69" s="111">
        <v>1220</v>
      </c>
      <c r="B69" s="57" t="s">
        <v>61</v>
      </c>
      <c r="C69" s="58">
        <f t="shared" si="4"/>
        <v>26130</v>
      </c>
      <c r="D69" s="215">
        <f>SUM(D70:D74)</f>
        <v>24490</v>
      </c>
      <c r="E69" s="511">
        <f t="shared" ref="E69:F69" si="58">SUM(E70:E74)</f>
        <v>0</v>
      </c>
      <c r="F69" s="468">
        <f t="shared" si="58"/>
        <v>24490</v>
      </c>
      <c r="G69" s="215">
        <f>SUM(G70:G74)</f>
        <v>1640</v>
      </c>
      <c r="H69" s="120">
        <f t="shared" ref="H69:I69" si="59">SUM(H70:H74)</f>
        <v>0</v>
      </c>
      <c r="I69" s="113">
        <f t="shared" si="59"/>
        <v>1640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17079</v>
      </c>
      <c r="D70" s="214">
        <v>15439</v>
      </c>
      <c r="E70" s="510"/>
      <c r="F70" s="468">
        <f t="shared" ref="F70:F74" si="62">D70+E70</f>
        <v>15439</v>
      </c>
      <c r="G70" s="214">
        <v>1640</v>
      </c>
      <c r="H70" s="246"/>
      <c r="I70" s="113">
        <f t="shared" ref="I70:I74" si="63">G70+H70</f>
        <v>1640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8491</v>
      </c>
      <c r="D73" s="214">
        <v>8491</v>
      </c>
      <c r="E73" s="510"/>
      <c r="F73" s="468">
        <f t="shared" si="62"/>
        <v>8491</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560</v>
      </c>
      <c r="D74" s="214">
        <v>560</v>
      </c>
      <c r="E74" s="510"/>
      <c r="F74" s="468">
        <f t="shared" si="62"/>
        <v>560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66438</v>
      </c>
      <c r="D75" s="211">
        <f>SUM(D76,D83,D130,D164,D165,D172)</f>
        <v>60747</v>
      </c>
      <c r="E75" s="503">
        <f t="shared" ref="E75:F75" si="66">SUM(E76,E83,E130,E164,E165,E172)</f>
        <v>0</v>
      </c>
      <c r="F75" s="504">
        <f t="shared" si="66"/>
        <v>60747</v>
      </c>
      <c r="G75" s="211">
        <f>SUM(G76,G83,G130,G164,G165,G172)</f>
        <v>773</v>
      </c>
      <c r="H75" s="244">
        <f t="shared" ref="H75:I75" si="67">SUM(H76,H83,H130,H164,H165,H172)</f>
        <v>987</v>
      </c>
      <c r="I75" s="103">
        <f t="shared" si="67"/>
        <v>1760</v>
      </c>
      <c r="J75" s="244">
        <f>SUM(J76,J83,J130,J164,J165,J172)</f>
        <v>3931</v>
      </c>
      <c r="K75" s="102">
        <f t="shared" ref="K75:L75" si="68">SUM(K76,K83,K130,K164,K165,K172)</f>
        <v>0</v>
      </c>
      <c r="L75" s="103">
        <f t="shared" si="68"/>
        <v>3931</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340">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51659</v>
      </c>
      <c r="D83" s="212">
        <f>SUM(D84,D89,D95,D103,D112,D116,D122,D128)</f>
        <v>47512</v>
      </c>
      <c r="E83" s="505">
        <f t="shared" ref="E83:F83" si="90">SUM(E84,E89,E95,E103,E112,E116,E122,E128)</f>
        <v>0</v>
      </c>
      <c r="F83" s="472">
        <f t="shared" si="90"/>
        <v>47512</v>
      </c>
      <c r="G83" s="212">
        <f>SUM(G84,G89,G95,G103,G112,G116,G122,G128)</f>
        <v>0</v>
      </c>
      <c r="H83" s="105">
        <f t="shared" ref="H83:I83" si="91">SUM(H84,H89,H95,H103,H112,H116,H122,H128)</f>
        <v>987</v>
      </c>
      <c r="I83" s="116">
        <f t="shared" si="91"/>
        <v>987</v>
      </c>
      <c r="J83" s="105">
        <f>SUM(J84,J89,J95,J103,J112,J116,J122,J128)</f>
        <v>3160</v>
      </c>
      <c r="K83" s="50">
        <f t="shared" ref="K83:L83" si="92">SUM(K84,K89,K95,K103,K112,K116,K122,K128)</f>
        <v>0</v>
      </c>
      <c r="L83" s="116">
        <f t="shared" si="92"/>
        <v>3160</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1278</v>
      </c>
      <c r="D84" s="131">
        <f>SUM(D85:D88)</f>
        <v>1078</v>
      </c>
      <c r="E84" s="506">
        <f t="shared" ref="E84:F84" si="94">SUM(E85:E88)</f>
        <v>0</v>
      </c>
      <c r="F84" s="507">
        <f t="shared" si="94"/>
        <v>1078</v>
      </c>
      <c r="G84" s="131">
        <f>SUM(G85:G88)</f>
        <v>0</v>
      </c>
      <c r="H84" s="190">
        <f t="shared" ref="H84:I84" si="95">SUM(H85:H88)</f>
        <v>0</v>
      </c>
      <c r="I84" s="108">
        <f t="shared" si="95"/>
        <v>0</v>
      </c>
      <c r="J84" s="190">
        <f>SUM(J85:J88)</f>
        <v>200</v>
      </c>
      <c r="K84" s="107">
        <f t="shared" ref="K84:L84" si="96">SUM(K85:K88)</f>
        <v>0</v>
      </c>
      <c r="L84" s="108">
        <f t="shared" si="96"/>
        <v>200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886</v>
      </c>
      <c r="D86" s="214">
        <v>836</v>
      </c>
      <c r="E86" s="510"/>
      <c r="F86" s="468">
        <f t="shared" si="99"/>
        <v>836</v>
      </c>
      <c r="G86" s="214"/>
      <c r="H86" s="246"/>
      <c r="I86" s="113">
        <f t="shared" si="100"/>
        <v>0</v>
      </c>
      <c r="J86" s="246">
        <v>50</v>
      </c>
      <c r="K86" s="60"/>
      <c r="L86" s="113">
        <f t="shared" si="101"/>
        <v>50</v>
      </c>
      <c r="M86" s="292"/>
      <c r="N86" s="60"/>
      <c r="O86" s="113">
        <f t="shared" si="102"/>
        <v>0</v>
      </c>
      <c r="P86" s="110"/>
    </row>
    <row r="87" spans="1:16" ht="24" x14ac:dyDescent="0.25">
      <c r="A87" s="38">
        <v>2214</v>
      </c>
      <c r="B87" s="57" t="s">
        <v>75</v>
      </c>
      <c r="C87" s="58">
        <f t="shared" si="98"/>
        <v>343</v>
      </c>
      <c r="D87" s="214">
        <v>193</v>
      </c>
      <c r="E87" s="510"/>
      <c r="F87" s="468">
        <f t="shared" si="99"/>
        <v>193</v>
      </c>
      <c r="G87" s="214"/>
      <c r="H87" s="246"/>
      <c r="I87" s="113">
        <f t="shared" si="100"/>
        <v>0</v>
      </c>
      <c r="J87" s="246">
        <v>150</v>
      </c>
      <c r="K87" s="60"/>
      <c r="L87" s="113">
        <f t="shared" si="101"/>
        <v>150</v>
      </c>
      <c r="M87" s="292"/>
      <c r="N87" s="60"/>
      <c r="O87" s="113">
        <f t="shared" si="102"/>
        <v>0</v>
      </c>
      <c r="P87" s="110"/>
    </row>
    <row r="88" spans="1:16" x14ac:dyDescent="0.25">
      <c r="A88" s="38">
        <v>2219</v>
      </c>
      <c r="B88" s="57" t="s">
        <v>76</v>
      </c>
      <c r="C88" s="58">
        <f t="shared" si="98"/>
        <v>49</v>
      </c>
      <c r="D88" s="214">
        <v>49</v>
      </c>
      <c r="E88" s="510"/>
      <c r="F88" s="468">
        <f t="shared" si="99"/>
        <v>49</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29258</v>
      </c>
      <c r="D89" s="215">
        <f>SUM(D90:D94)</f>
        <v>27898</v>
      </c>
      <c r="E89" s="511">
        <f t="shared" ref="E89:F89" si="103">SUM(E90:E94)</f>
        <v>0</v>
      </c>
      <c r="F89" s="468">
        <f t="shared" si="103"/>
        <v>27898</v>
      </c>
      <c r="G89" s="215">
        <f>SUM(G90:G94)</f>
        <v>0</v>
      </c>
      <c r="H89" s="120">
        <f t="shared" ref="H89:I89" si="104">SUM(H90:H94)</f>
        <v>0</v>
      </c>
      <c r="I89" s="113">
        <f t="shared" si="104"/>
        <v>0</v>
      </c>
      <c r="J89" s="120">
        <f>SUM(J90:J94)</f>
        <v>1360</v>
      </c>
      <c r="K89" s="112">
        <f t="shared" ref="K89:L89" si="105">SUM(K90:K94)</f>
        <v>0</v>
      </c>
      <c r="L89" s="113">
        <f t="shared" si="105"/>
        <v>1360</v>
      </c>
      <c r="M89" s="58">
        <f>SUM(M90:M94)</f>
        <v>0</v>
      </c>
      <c r="N89" s="112">
        <f t="shared" ref="N89:O89" si="106">SUM(N90:N94)</f>
        <v>0</v>
      </c>
      <c r="O89" s="113">
        <f t="shared" si="106"/>
        <v>0</v>
      </c>
      <c r="P89" s="110"/>
    </row>
    <row r="90" spans="1:16" ht="24" x14ac:dyDescent="0.25">
      <c r="A90" s="38">
        <v>2221</v>
      </c>
      <c r="B90" s="57" t="s">
        <v>289</v>
      </c>
      <c r="C90" s="58">
        <f t="shared" si="98"/>
        <v>18489</v>
      </c>
      <c r="D90" s="214">
        <v>18489</v>
      </c>
      <c r="E90" s="510"/>
      <c r="F90" s="468">
        <f t="shared" ref="F90:F94" si="107">D90+E90</f>
        <v>18489</v>
      </c>
      <c r="G90" s="214"/>
      <c r="H90" s="246"/>
      <c r="I90" s="113">
        <f t="shared" ref="I90:I94" si="108">G90+H90</f>
        <v>0</v>
      </c>
      <c r="J90" s="246"/>
      <c r="K90" s="60"/>
      <c r="L90" s="113">
        <f t="shared" ref="L90:L94" si="109">J90+K90</f>
        <v>0</v>
      </c>
      <c r="M90" s="292"/>
      <c r="N90" s="60"/>
      <c r="O90" s="113">
        <f t="shared" ref="O90:O94" si="110">M90+N90</f>
        <v>0</v>
      </c>
      <c r="P90" s="110"/>
    </row>
    <row r="91" spans="1:16" x14ac:dyDescent="0.25">
      <c r="A91" s="38">
        <v>2222</v>
      </c>
      <c r="B91" s="57" t="s">
        <v>78</v>
      </c>
      <c r="C91" s="58">
        <f t="shared" si="98"/>
        <v>4178</v>
      </c>
      <c r="D91" s="214">
        <v>3528</v>
      </c>
      <c r="E91" s="510"/>
      <c r="F91" s="468">
        <f t="shared" si="107"/>
        <v>3528</v>
      </c>
      <c r="G91" s="214"/>
      <c r="H91" s="246"/>
      <c r="I91" s="113">
        <f t="shared" si="108"/>
        <v>0</v>
      </c>
      <c r="J91" s="246">
        <v>650</v>
      </c>
      <c r="K91" s="60"/>
      <c r="L91" s="113">
        <f t="shared" si="109"/>
        <v>650</v>
      </c>
      <c r="M91" s="292"/>
      <c r="N91" s="60"/>
      <c r="O91" s="113">
        <f t="shared" si="110"/>
        <v>0</v>
      </c>
      <c r="P91" s="110"/>
    </row>
    <row r="92" spans="1:16" x14ac:dyDescent="0.25">
      <c r="A92" s="38">
        <v>2223</v>
      </c>
      <c r="B92" s="57" t="s">
        <v>79</v>
      </c>
      <c r="C92" s="58">
        <f t="shared" si="98"/>
        <v>6210</v>
      </c>
      <c r="D92" s="214">
        <v>5500</v>
      </c>
      <c r="E92" s="510"/>
      <c r="F92" s="468">
        <f t="shared" si="107"/>
        <v>5500</v>
      </c>
      <c r="G92" s="214"/>
      <c r="H92" s="246"/>
      <c r="I92" s="113">
        <f t="shared" si="108"/>
        <v>0</v>
      </c>
      <c r="J92" s="246">
        <v>710</v>
      </c>
      <c r="K92" s="60"/>
      <c r="L92" s="113">
        <f t="shared" si="109"/>
        <v>710</v>
      </c>
      <c r="M92" s="292"/>
      <c r="N92" s="60"/>
      <c r="O92" s="113">
        <f t="shared" si="110"/>
        <v>0</v>
      </c>
      <c r="P92" s="110"/>
    </row>
    <row r="93" spans="1:16" ht="48" x14ac:dyDescent="0.25">
      <c r="A93" s="38">
        <v>2224</v>
      </c>
      <c r="B93" s="57" t="s">
        <v>299</v>
      </c>
      <c r="C93" s="58">
        <f t="shared" si="98"/>
        <v>381</v>
      </c>
      <c r="D93" s="214">
        <v>381</v>
      </c>
      <c r="E93" s="510"/>
      <c r="F93" s="468">
        <f t="shared" si="107"/>
        <v>381</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2695</v>
      </c>
      <c r="D95" s="215">
        <f>SUM(D96:D102)</f>
        <v>2695</v>
      </c>
      <c r="E95" s="511">
        <f t="shared" ref="E95:F95" si="111">SUM(E96:E102)</f>
        <v>0</v>
      </c>
      <c r="F95" s="468">
        <f t="shared" si="111"/>
        <v>2695</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x14ac:dyDescent="0.25">
      <c r="A99" s="38">
        <v>2234</v>
      </c>
      <c r="B99" s="57" t="s">
        <v>85</v>
      </c>
      <c r="C99" s="58">
        <f t="shared" si="98"/>
        <v>70</v>
      </c>
      <c r="D99" s="214">
        <v>70</v>
      </c>
      <c r="E99" s="510"/>
      <c r="F99" s="468">
        <f t="shared" si="115"/>
        <v>70</v>
      </c>
      <c r="G99" s="214"/>
      <c r="H99" s="246"/>
      <c r="I99" s="113">
        <f t="shared" si="116"/>
        <v>0</v>
      </c>
      <c r="J99" s="246"/>
      <c r="K99" s="60"/>
      <c r="L99" s="113">
        <f t="shared" si="117"/>
        <v>0</v>
      </c>
      <c r="M99" s="292"/>
      <c r="N99" s="60"/>
      <c r="O99" s="113">
        <f t="shared" si="118"/>
        <v>0</v>
      </c>
      <c r="P99" s="110"/>
    </row>
    <row r="100" spans="1:16" ht="24" x14ac:dyDescent="0.25">
      <c r="A100" s="38">
        <v>2235</v>
      </c>
      <c r="B100" s="57" t="s">
        <v>86</v>
      </c>
      <c r="C100" s="58">
        <f t="shared" si="98"/>
        <v>2250</v>
      </c>
      <c r="D100" s="214">
        <v>2250</v>
      </c>
      <c r="E100" s="687"/>
      <c r="F100" s="468">
        <f t="shared" si="115"/>
        <v>2250</v>
      </c>
      <c r="G100" s="214"/>
      <c r="H100" s="246"/>
      <c r="I100" s="113">
        <f t="shared" si="116"/>
        <v>0</v>
      </c>
      <c r="J100" s="246"/>
      <c r="K100" s="60"/>
      <c r="L100" s="113">
        <f t="shared" si="117"/>
        <v>0</v>
      </c>
      <c r="M100" s="292"/>
      <c r="N100" s="60"/>
      <c r="O100" s="113">
        <f t="shared" si="118"/>
        <v>0</v>
      </c>
      <c r="P100" s="335"/>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375</v>
      </c>
      <c r="D102" s="214">
        <v>375</v>
      </c>
      <c r="E102" s="510"/>
      <c r="F102" s="468">
        <f t="shared" si="115"/>
        <v>375</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2053</v>
      </c>
      <c r="D103" s="215">
        <f>SUM(D104:D111)</f>
        <v>2053</v>
      </c>
      <c r="E103" s="511">
        <f t="shared" ref="E103:F103" si="119">SUM(E104:E111)</f>
        <v>0</v>
      </c>
      <c r="F103" s="468">
        <f t="shared" si="119"/>
        <v>2053</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400</v>
      </c>
      <c r="D106" s="214">
        <v>400</v>
      </c>
      <c r="E106" s="510"/>
      <c r="F106" s="468">
        <f t="shared" si="123"/>
        <v>400</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868</v>
      </c>
      <c r="D107" s="214">
        <v>868</v>
      </c>
      <c r="E107" s="510"/>
      <c r="F107" s="468">
        <f t="shared" si="123"/>
        <v>868</v>
      </c>
      <c r="G107" s="214"/>
      <c r="H107" s="246"/>
      <c r="I107" s="113">
        <f t="shared" si="124"/>
        <v>0</v>
      </c>
      <c r="J107" s="246"/>
      <c r="K107" s="60"/>
      <c r="L107" s="113">
        <f t="shared" si="125"/>
        <v>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x14ac:dyDescent="0.25">
      <c r="A109" s="38">
        <v>2247</v>
      </c>
      <c r="B109" s="57" t="s">
        <v>95</v>
      </c>
      <c r="C109" s="58">
        <f t="shared" si="98"/>
        <v>385</v>
      </c>
      <c r="D109" s="214">
        <v>385</v>
      </c>
      <c r="E109" s="510"/>
      <c r="F109" s="468">
        <f t="shared" si="123"/>
        <v>385</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x14ac:dyDescent="0.25">
      <c r="A111" s="38">
        <v>2249</v>
      </c>
      <c r="B111" s="57" t="s">
        <v>96</v>
      </c>
      <c r="C111" s="58">
        <f t="shared" si="98"/>
        <v>400</v>
      </c>
      <c r="D111" s="214">
        <v>400</v>
      </c>
      <c r="E111" s="510"/>
      <c r="F111" s="468">
        <f t="shared" si="123"/>
        <v>400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514</v>
      </c>
      <c r="D112" s="215">
        <f>SUM(D113:D115)</f>
        <v>514</v>
      </c>
      <c r="E112" s="511">
        <f t="shared" ref="E112:F112" si="127">SUM(E113:E115)</f>
        <v>0</v>
      </c>
      <c r="F112" s="468">
        <f t="shared" si="127"/>
        <v>514</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429</v>
      </c>
      <c r="D115" s="214">
        <v>429</v>
      </c>
      <c r="E115" s="510"/>
      <c r="F115" s="468">
        <f t="shared" si="131"/>
        <v>429</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13178</v>
      </c>
      <c r="D116" s="215">
        <f>SUM(D117:D121)</f>
        <v>13178</v>
      </c>
      <c r="E116" s="511">
        <f t="shared" ref="E116:F116" si="135">SUM(E117:E121)</f>
        <v>0</v>
      </c>
      <c r="F116" s="468">
        <f t="shared" si="135"/>
        <v>13178</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x14ac:dyDescent="0.25">
      <c r="A117" s="38">
        <v>2261</v>
      </c>
      <c r="B117" s="57" t="s">
        <v>102</v>
      </c>
      <c r="C117" s="58">
        <f t="shared" si="98"/>
        <v>7705</v>
      </c>
      <c r="D117" s="214">
        <v>7705</v>
      </c>
      <c r="E117" s="510"/>
      <c r="F117" s="468">
        <f t="shared" ref="F117:F121" si="139">D117+E117</f>
        <v>7705</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110"/>
    </row>
    <row r="119" spans="1:16" x14ac:dyDescent="0.25">
      <c r="A119" s="38">
        <v>2263</v>
      </c>
      <c r="B119" s="57" t="s">
        <v>104</v>
      </c>
      <c r="C119" s="58">
        <f t="shared" si="98"/>
        <v>5218</v>
      </c>
      <c r="D119" s="214">
        <v>5218</v>
      </c>
      <c r="E119" s="510"/>
      <c r="F119" s="468">
        <f t="shared" si="139"/>
        <v>5218</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255</v>
      </c>
      <c r="D121" s="214">
        <v>255</v>
      </c>
      <c r="E121" s="510"/>
      <c r="F121" s="468">
        <f t="shared" si="139"/>
        <v>255</v>
      </c>
      <c r="G121" s="214"/>
      <c r="H121" s="246"/>
      <c r="I121" s="113">
        <f t="shared" si="140"/>
        <v>0</v>
      </c>
      <c r="J121" s="246"/>
      <c r="K121" s="60"/>
      <c r="L121" s="113">
        <f t="shared" si="141"/>
        <v>0</v>
      </c>
      <c r="M121" s="292"/>
      <c r="N121" s="60"/>
      <c r="O121" s="113">
        <f t="shared" si="142"/>
        <v>0</v>
      </c>
      <c r="P121" s="335"/>
    </row>
    <row r="122" spans="1:16" x14ac:dyDescent="0.25">
      <c r="A122" s="111">
        <v>2270</v>
      </c>
      <c r="B122" s="57" t="s">
        <v>107</v>
      </c>
      <c r="C122" s="58">
        <f t="shared" si="98"/>
        <v>2683</v>
      </c>
      <c r="D122" s="215">
        <f>SUM(D123:D127)</f>
        <v>96</v>
      </c>
      <c r="E122" s="511">
        <f t="shared" ref="E122:F122" si="143">SUM(E123:E127)</f>
        <v>0</v>
      </c>
      <c r="F122" s="468">
        <f t="shared" si="143"/>
        <v>96</v>
      </c>
      <c r="G122" s="215">
        <f>SUM(G123:G127)</f>
        <v>0</v>
      </c>
      <c r="H122" s="120">
        <f t="shared" ref="H122:I122" si="144">SUM(H123:H127)</f>
        <v>987</v>
      </c>
      <c r="I122" s="113">
        <f t="shared" si="144"/>
        <v>987</v>
      </c>
      <c r="J122" s="120">
        <f>SUM(J123:J127)</f>
        <v>1600</v>
      </c>
      <c r="K122" s="112">
        <f t="shared" ref="K122:L122" si="145">SUM(K123:K127)</f>
        <v>0</v>
      </c>
      <c r="L122" s="113">
        <f t="shared" si="145"/>
        <v>1600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1600</v>
      </c>
      <c r="D125" s="214">
        <v>0</v>
      </c>
      <c r="E125" s="510"/>
      <c r="F125" s="468">
        <f t="shared" si="147"/>
        <v>0</v>
      </c>
      <c r="G125" s="214"/>
      <c r="H125" s="246"/>
      <c r="I125" s="113">
        <f t="shared" si="148"/>
        <v>0</v>
      </c>
      <c r="J125" s="246">
        <v>1600</v>
      </c>
      <c r="K125" s="60"/>
      <c r="L125" s="113">
        <f t="shared" si="149"/>
        <v>1600</v>
      </c>
      <c r="M125" s="292"/>
      <c r="N125" s="60"/>
      <c r="O125" s="113">
        <f t="shared" si="150"/>
        <v>0</v>
      </c>
      <c r="P125" s="335"/>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105.75" customHeight="1" x14ac:dyDescent="0.25">
      <c r="A127" s="38">
        <v>2279</v>
      </c>
      <c r="B127" s="57" t="s">
        <v>111</v>
      </c>
      <c r="C127" s="58">
        <f t="shared" si="98"/>
        <v>1083</v>
      </c>
      <c r="D127" s="214">
        <v>96</v>
      </c>
      <c r="E127" s="510"/>
      <c r="F127" s="468">
        <f t="shared" si="147"/>
        <v>96</v>
      </c>
      <c r="G127" s="214"/>
      <c r="H127" s="246">
        <v>987</v>
      </c>
      <c r="I127" s="113">
        <f t="shared" si="148"/>
        <v>987</v>
      </c>
      <c r="J127" s="246"/>
      <c r="K127" s="60"/>
      <c r="L127" s="113">
        <f t="shared" si="149"/>
        <v>0</v>
      </c>
      <c r="M127" s="292"/>
      <c r="N127" s="60"/>
      <c r="O127" s="113">
        <f t="shared" si="150"/>
        <v>0</v>
      </c>
      <c r="P127" s="335" t="s">
        <v>412</v>
      </c>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14165</v>
      </c>
      <c r="D130" s="212">
        <f>SUM(D131,D136,D140,D141,D144,D151,D159,D160,D163)</f>
        <v>12621</v>
      </c>
      <c r="E130" s="505">
        <f t="shared" ref="E130:F130" si="152">SUM(E131,E136,E140,E141,E144,E151,E159,E160,E163)</f>
        <v>0</v>
      </c>
      <c r="F130" s="472">
        <f t="shared" si="152"/>
        <v>12621</v>
      </c>
      <c r="G130" s="212">
        <f>SUM(G131,G136,G140,G141,G144,G151,G159,G160,G163)</f>
        <v>773</v>
      </c>
      <c r="H130" s="105">
        <f t="shared" ref="H130:I130" si="153">SUM(H131,H136,H140,H141,H144,H151,H159,H160,H163)</f>
        <v>0</v>
      </c>
      <c r="I130" s="116">
        <f t="shared" si="153"/>
        <v>773</v>
      </c>
      <c r="J130" s="105">
        <f>SUM(J131,J136,J140,J141,J144,J151,J159,J160,J163)</f>
        <v>771</v>
      </c>
      <c r="K130" s="50">
        <f t="shared" ref="K130:L130" si="154">SUM(K131,K136,K140,K141,K144,K151,K159,K160,K163)</f>
        <v>0</v>
      </c>
      <c r="L130" s="116">
        <f t="shared" si="154"/>
        <v>771</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6175</v>
      </c>
      <c r="D131" s="217">
        <f t="shared" ref="D131:O131" si="156">SUM(D132:D135)</f>
        <v>6055</v>
      </c>
      <c r="E131" s="514">
        <f t="shared" si="156"/>
        <v>0</v>
      </c>
      <c r="F131" s="509">
        <f t="shared" si="156"/>
        <v>6055</v>
      </c>
      <c r="G131" s="217">
        <f t="shared" si="156"/>
        <v>0</v>
      </c>
      <c r="H131" s="248">
        <f t="shared" si="156"/>
        <v>0</v>
      </c>
      <c r="I131" s="119">
        <f t="shared" si="156"/>
        <v>0</v>
      </c>
      <c r="J131" s="248">
        <f t="shared" si="156"/>
        <v>120</v>
      </c>
      <c r="K131" s="118">
        <f t="shared" si="156"/>
        <v>0</v>
      </c>
      <c r="L131" s="119">
        <f t="shared" si="156"/>
        <v>120</v>
      </c>
      <c r="M131" s="53">
        <f t="shared" si="156"/>
        <v>0</v>
      </c>
      <c r="N131" s="118">
        <f t="shared" si="156"/>
        <v>0</v>
      </c>
      <c r="O131" s="119">
        <f t="shared" si="156"/>
        <v>0</v>
      </c>
      <c r="P131" s="109"/>
    </row>
    <row r="132" spans="1:16" x14ac:dyDescent="0.25">
      <c r="A132" s="38">
        <v>2311</v>
      </c>
      <c r="B132" s="57" t="s">
        <v>115</v>
      </c>
      <c r="C132" s="58">
        <f t="shared" si="98"/>
        <v>1480</v>
      </c>
      <c r="D132" s="214">
        <v>1480</v>
      </c>
      <c r="E132" s="510"/>
      <c r="F132" s="468">
        <f t="shared" ref="F132:F135" si="157">D132+E132</f>
        <v>1480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4366</v>
      </c>
      <c r="D133" s="214">
        <v>4246</v>
      </c>
      <c r="E133" s="510"/>
      <c r="F133" s="468">
        <f t="shared" si="157"/>
        <v>4246</v>
      </c>
      <c r="G133" s="214"/>
      <c r="H133" s="246"/>
      <c r="I133" s="113">
        <f t="shared" si="158"/>
        <v>0</v>
      </c>
      <c r="J133" s="246">
        <v>120</v>
      </c>
      <c r="K133" s="60"/>
      <c r="L133" s="113">
        <f t="shared" si="159"/>
        <v>120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48" x14ac:dyDescent="0.25">
      <c r="A135" s="38">
        <v>2314</v>
      </c>
      <c r="B135" s="57" t="s">
        <v>291</v>
      </c>
      <c r="C135" s="58">
        <f t="shared" si="98"/>
        <v>329</v>
      </c>
      <c r="D135" s="214">
        <v>329</v>
      </c>
      <c r="E135" s="510"/>
      <c r="F135" s="468">
        <f t="shared" si="157"/>
        <v>329</v>
      </c>
      <c r="G135" s="214"/>
      <c r="H135" s="246"/>
      <c r="I135" s="113">
        <f t="shared" si="158"/>
        <v>0</v>
      </c>
      <c r="J135" s="246"/>
      <c r="K135" s="60"/>
      <c r="L135" s="113">
        <f t="shared" si="159"/>
        <v>0</v>
      </c>
      <c r="M135" s="292"/>
      <c r="N135" s="60"/>
      <c r="O135" s="113">
        <f t="shared" si="160"/>
        <v>0</v>
      </c>
      <c r="P135" s="335"/>
    </row>
    <row r="136" spans="1:16" x14ac:dyDescent="0.25">
      <c r="A136" s="111">
        <v>2320</v>
      </c>
      <c r="B136" s="57" t="s">
        <v>118</v>
      </c>
      <c r="C136" s="58">
        <f t="shared" si="98"/>
        <v>84</v>
      </c>
      <c r="D136" s="215">
        <f>SUM(D137:D139)</f>
        <v>84</v>
      </c>
      <c r="E136" s="511">
        <f t="shared" ref="E136:F136" si="161">SUM(E137:E139)</f>
        <v>0</v>
      </c>
      <c r="F136" s="468">
        <f t="shared" si="161"/>
        <v>84</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84</v>
      </c>
      <c r="D138" s="214">
        <v>84</v>
      </c>
      <c r="E138" s="510"/>
      <c r="F138" s="468">
        <f t="shared" si="165"/>
        <v>84</v>
      </c>
      <c r="G138" s="214"/>
      <c r="H138" s="246"/>
      <c r="I138" s="113">
        <f t="shared" si="166"/>
        <v>0</v>
      </c>
      <c r="J138" s="246"/>
      <c r="K138" s="60"/>
      <c r="L138" s="113">
        <f t="shared" si="167"/>
        <v>0</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50</v>
      </c>
      <c r="D141" s="215">
        <f>SUM(D142:D143)</f>
        <v>50</v>
      </c>
      <c r="E141" s="511">
        <f t="shared" ref="E141:F141" si="169">SUM(E142:E143)</f>
        <v>0</v>
      </c>
      <c r="F141" s="468">
        <f t="shared" si="169"/>
        <v>50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50</v>
      </c>
      <c r="D142" s="214">
        <v>50</v>
      </c>
      <c r="E142" s="510"/>
      <c r="F142" s="468">
        <f t="shared" ref="F142:F143" si="173">D142+E142</f>
        <v>50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2783</v>
      </c>
      <c r="D144" s="131">
        <f>SUM(D145:D150)</f>
        <v>2132</v>
      </c>
      <c r="E144" s="506">
        <f t="shared" ref="E144:F144" si="177">SUM(E145:E150)</f>
        <v>0</v>
      </c>
      <c r="F144" s="507">
        <f t="shared" si="177"/>
        <v>2132</v>
      </c>
      <c r="G144" s="131">
        <f>SUM(G145:G150)</f>
        <v>0</v>
      </c>
      <c r="H144" s="190">
        <f t="shared" ref="H144:I144" si="178">SUM(H145:H150)</f>
        <v>0</v>
      </c>
      <c r="I144" s="108">
        <f t="shared" si="178"/>
        <v>0</v>
      </c>
      <c r="J144" s="190">
        <f>SUM(J145:J150)</f>
        <v>651</v>
      </c>
      <c r="K144" s="107">
        <f t="shared" ref="K144:L144" si="179">SUM(K145:K150)</f>
        <v>0</v>
      </c>
      <c r="L144" s="108">
        <f t="shared" si="179"/>
        <v>651</v>
      </c>
      <c r="M144" s="83">
        <f>SUM(M145:M150)</f>
        <v>0</v>
      </c>
      <c r="N144" s="107">
        <f t="shared" ref="N144:O144" si="180">SUM(N145:N150)</f>
        <v>0</v>
      </c>
      <c r="O144" s="108">
        <f t="shared" si="180"/>
        <v>0</v>
      </c>
      <c r="P144" s="115"/>
    </row>
    <row r="145" spans="1:16" x14ac:dyDescent="0.25">
      <c r="A145" s="33">
        <v>2351</v>
      </c>
      <c r="B145" s="52" t="s">
        <v>126</v>
      </c>
      <c r="C145" s="53">
        <f t="shared" si="98"/>
        <v>800</v>
      </c>
      <c r="D145" s="213">
        <v>600</v>
      </c>
      <c r="E145" s="508"/>
      <c r="F145" s="509">
        <f t="shared" ref="F145:F150" si="181">D145+E145</f>
        <v>600</v>
      </c>
      <c r="G145" s="213"/>
      <c r="H145" s="245"/>
      <c r="I145" s="119">
        <f t="shared" ref="I145:I150" si="182">G145+H145</f>
        <v>0</v>
      </c>
      <c r="J145" s="245">
        <v>200</v>
      </c>
      <c r="K145" s="55"/>
      <c r="L145" s="119">
        <f t="shared" ref="L145:L150" si="183">J145+K145</f>
        <v>200</v>
      </c>
      <c r="M145" s="291"/>
      <c r="N145" s="55"/>
      <c r="O145" s="119">
        <f t="shared" ref="O145:O150" si="184">M145+N145</f>
        <v>0</v>
      </c>
      <c r="P145" s="109"/>
    </row>
    <row r="146" spans="1:16" x14ac:dyDescent="0.25">
      <c r="A146" s="38">
        <v>2352</v>
      </c>
      <c r="B146" s="57" t="s">
        <v>127</v>
      </c>
      <c r="C146" s="58">
        <f t="shared" si="98"/>
        <v>1813</v>
      </c>
      <c r="D146" s="214">
        <v>1362</v>
      </c>
      <c r="E146" s="510"/>
      <c r="F146" s="468">
        <f t="shared" si="181"/>
        <v>1362</v>
      </c>
      <c r="G146" s="214"/>
      <c r="H146" s="246"/>
      <c r="I146" s="113">
        <f t="shared" si="182"/>
        <v>0</v>
      </c>
      <c r="J146" s="246">
        <v>451</v>
      </c>
      <c r="K146" s="60"/>
      <c r="L146" s="113">
        <f t="shared" si="183"/>
        <v>451</v>
      </c>
      <c r="M146" s="292"/>
      <c r="N146" s="60"/>
      <c r="O146" s="113">
        <f t="shared" si="184"/>
        <v>0</v>
      </c>
      <c r="P146" s="335"/>
    </row>
    <row r="147" spans="1:16" ht="24" x14ac:dyDescent="0.25">
      <c r="A147" s="38">
        <v>2353</v>
      </c>
      <c r="B147" s="57" t="s">
        <v>128</v>
      </c>
      <c r="C147" s="58">
        <f t="shared" si="98"/>
        <v>70</v>
      </c>
      <c r="D147" s="214">
        <v>70</v>
      </c>
      <c r="E147" s="510"/>
      <c r="F147" s="468">
        <f t="shared" si="181"/>
        <v>70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100</v>
      </c>
      <c r="D149" s="214">
        <v>100</v>
      </c>
      <c r="E149" s="510"/>
      <c r="F149" s="468">
        <f t="shared" si="181"/>
        <v>100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650</v>
      </c>
      <c r="D151" s="215">
        <f>SUM(D152:D158)</f>
        <v>650</v>
      </c>
      <c r="E151" s="511">
        <f t="shared" ref="E151:F151" si="186">SUM(E152:E158)</f>
        <v>0</v>
      </c>
      <c r="F151" s="468">
        <f t="shared" si="186"/>
        <v>650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x14ac:dyDescent="0.25">
      <c r="A153" s="37">
        <v>2362</v>
      </c>
      <c r="B153" s="57" t="s">
        <v>134</v>
      </c>
      <c r="C153" s="58">
        <f t="shared" si="185"/>
        <v>370</v>
      </c>
      <c r="D153" s="214">
        <v>370</v>
      </c>
      <c r="E153" s="510"/>
      <c r="F153" s="468">
        <f t="shared" si="190"/>
        <v>370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280</v>
      </c>
      <c r="D154" s="214">
        <v>280</v>
      </c>
      <c r="E154" s="510"/>
      <c r="F154" s="468">
        <f t="shared" si="190"/>
        <v>280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4423</v>
      </c>
      <c r="D159" s="216">
        <v>3650</v>
      </c>
      <c r="E159" s="513"/>
      <c r="F159" s="507">
        <f t="shared" si="190"/>
        <v>3650</v>
      </c>
      <c r="G159" s="216">
        <v>773</v>
      </c>
      <c r="H159" s="247"/>
      <c r="I159" s="108">
        <f t="shared" si="191"/>
        <v>773</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9">
        <f t="shared" si="201"/>
        <v>0</v>
      </c>
      <c r="P164" s="122"/>
    </row>
    <row r="165" spans="1:16" ht="24" x14ac:dyDescent="0.25">
      <c r="A165" s="46">
        <v>2500</v>
      </c>
      <c r="B165" s="104" t="s">
        <v>146</v>
      </c>
      <c r="C165" s="47">
        <f t="shared" si="185"/>
        <v>614</v>
      </c>
      <c r="D165" s="212">
        <f>SUM(D166,D171)</f>
        <v>614</v>
      </c>
      <c r="E165" s="505">
        <f t="shared" ref="E165:O165" si="202">SUM(E166,E171)</f>
        <v>0</v>
      </c>
      <c r="F165" s="472">
        <f t="shared" si="202"/>
        <v>614</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58">
        <f t="shared" si="202"/>
        <v>0</v>
      </c>
      <c r="P165" s="315"/>
    </row>
    <row r="166" spans="1:16" ht="16.5" customHeight="1" x14ac:dyDescent="0.25">
      <c r="A166" s="340">
        <v>2510</v>
      </c>
      <c r="B166" s="52" t="s">
        <v>147</v>
      </c>
      <c r="C166" s="53">
        <f t="shared" si="185"/>
        <v>614</v>
      </c>
      <c r="D166" s="217">
        <f>SUM(D167:D170)</f>
        <v>614</v>
      </c>
      <c r="E166" s="514">
        <f t="shared" ref="E166:O166" si="203">SUM(E167:E170)</f>
        <v>0</v>
      </c>
      <c r="F166" s="509">
        <f t="shared" si="203"/>
        <v>614</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x14ac:dyDescent="0.25">
      <c r="A168" s="38">
        <v>2513</v>
      </c>
      <c r="B168" s="57" t="s">
        <v>149</v>
      </c>
      <c r="C168" s="58">
        <f t="shared" si="185"/>
        <v>614</v>
      </c>
      <c r="D168" s="214">
        <v>614</v>
      </c>
      <c r="E168" s="510"/>
      <c r="F168" s="468">
        <f t="shared" si="204"/>
        <v>614</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8660</v>
      </c>
      <c r="D194" s="210">
        <f>SUM(D195,D230,D269)</f>
        <v>6060</v>
      </c>
      <c r="E194" s="501">
        <f t="shared" ref="E194:F194" si="251">SUM(E195,E230,E269)</f>
        <v>0</v>
      </c>
      <c r="F194" s="502">
        <f t="shared" si="251"/>
        <v>6060</v>
      </c>
      <c r="G194" s="210">
        <f>SUM(G195,G230,G269)</f>
        <v>2100</v>
      </c>
      <c r="H194" s="243">
        <f t="shared" ref="H194:I194" si="252">SUM(H195,H230,H269)</f>
        <v>0</v>
      </c>
      <c r="I194" s="99">
        <f t="shared" si="252"/>
        <v>2100</v>
      </c>
      <c r="J194" s="243">
        <f>SUM(J195,J230,J269)</f>
        <v>0</v>
      </c>
      <c r="K194" s="98">
        <f t="shared" ref="K194:L194" si="253">SUM(K195,K230,K269)</f>
        <v>0</v>
      </c>
      <c r="L194" s="99">
        <f t="shared" si="253"/>
        <v>0</v>
      </c>
      <c r="M194" s="296">
        <f>SUM(M195,M230,M269)</f>
        <v>500</v>
      </c>
      <c r="N194" s="273">
        <f t="shared" ref="N194:O194" si="254">SUM(N195,N230,N269)</f>
        <v>0</v>
      </c>
      <c r="O194" s="278">
        <f t="shared" si="254"/>
        <v>500</v>
      </c>
      <c r="P194" s="317"/>
    </row>
    <row r="195" spans="1:16" x14ac:dyDescent="0.25">
      <c r="A195" s="100">
        <v>5000</v>
      </c>
      <c r="B195" s="100" t="s">
        <v>175</v>
      </c>
      <c r="C195" s="101">
        <f t="shared" si="185"/>
        <v>8660</v>
      </c>
      <c r="D195" s="211">
        <f>D196+D204</f>
        <v>6060</v>
      </c>
      <c r="E195" s="503">
        <f t="shared" ref="E195:F195" si="255">E196+E204</f>
        <v>0</v>
      </c>
      <c r="F195" s="504">
        <f t="shared" si="255"/>
        <v>6060</v>
      </c>
      <c r="G195" s="211">
        <f>G196+G204</f>
        <v>2100</v>
      </c>
      <c r="H195" s="244">
        <f t="shared" ref="H195:I195" si="256">H196+H204</f>
        <v>0</v>
      </c>
      <c r="I195" s="103">
        <f t="shared" si="256"/>
        <v>2100</v>
      </c>
      <c r="J195" s="244">
        <f>J196+J204</f>
        <v>0</v>
      </c>
      <c r="K195" s="102">
        <f t="shared" ref="K195:L195" si="257">K196+K204</f>
        <v>0</v>
      </c>
      <c r="L195" s="103">
        <f t="shared" si="257"/>
        <v>0</v>
      </c>
      <c r="M195" s="101">
        <f>M196+M204</f>
        <v>500</v>
      </c>
      <c r="N195" s="102">
        <f t="shared" ref="N195:O195" si="258">N196+N204</f>
        <v>0</v>
      </c>
      <c r="O195" s="103">
        <f t="shared" si="258"/>
        <v>500</v>
      </c>
      <c r="P195" s="314"/>
    </row>
    <row r="196" spans="1:16" x14ac:dyDescent="0.25">
      <c r="A196" s="46">
        <v>5100</v>
      </c>
      <c r="B196" s="104" t="s">
        <v>176</v>
      </c>
      <c r="C196" s="47">
        <f t="shared" si="185"/>
        <v>1265</v>
      </c>
      <c r="D196" s="212">
        <f>D197+D198+D201+D202+D203</f>
        <v>1265</v>
      </c>
      <c r="E196" s="505">
        <f t="shared" ref="E196:F196" si="259">E197+E198+E201+E202+E203</f>
        <v>0</v>
      </c>
      <c r="F196" s="472">
        <f t="shared" si="259"/>
        <v>1265</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1265</v>
      </c>
      <c r="D198" s="215">
        <f>D199+D200</f>
        <v>1265</v>
      </c>
      <c r="E198" s="511">
        <f t="shared" ref="E198:F198" si="263">E199+E200</f>
        <v>0</v>
      </c>
      <c r="F198" s="468">
        <f t="shared" si="263"/>
        <v>1265</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1265</v>
      </c>
      <c r="D199" s="214">
        <v>1265</v>
      </c>
      <c r="E199" s="510"/>
      <c r="F199" s="468">
        <f t="shared" ref="F199:F203" si="267">D199+E199</f>
        <v>1265</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7395</v>
      </c>
      <c r="D204" s="212">
        <f>D205+D215+D216+D225+D226+D227+D229</f>
        <v>4795</v>
      </c>
      <c r="E204" s="505">
        <f t="shared" ref="E204:F204" si="271">E205+E215+E216+E225+E226+E227+E229</f>
        <v>0</v>
      </c>
      <c r="F204" s="472">
        <f t="shared" si="271"/>
        <v>4795</v>
      </c>
      <c r="G204" s="212">
        <f>G205+G215+G216+G225+G226+G227+G229</f>
        <v>2100</v>
      </c>
      <c r="H204" s="105">
        <f t="shared" ref="H204:I204" si="272">H205+H215+H216+H225+H226+H227+H229</f>
        <v>0</v>
      </c>
      <c r="I204" s="116">
        <f t="shared" si="272"/>
        <v>2100</v>
      </c>
      <c r="J204" s="105">
        <f>J205+J215+J216+J225+J226+J227+J229</f>
        <v>0</v>
      </c>
      <c r="K204" s="50">
        <f t="shared" ref="K204:L204" si="273">K205+K215+K216+K225+K226+K227+K229</f>
        <v>0</v>
      </c>
      <c r="L204" s="116">
        <f t="shared" si="273"/>
        <v>0</v>
      </c>
      <c r="M204" s="47">
        <f>M205+M215+M216+M225+M226+M227+M229</f>
        <v>500</v>
      </c>
      <c r="N204" s="50">
        <f t="shared" ref="N204:O204" si="274">N205+N215+N216+N225+N226+N227+N229</f>
        <v>0</v>
      </c>
      <c r="O204" s="116">
        <f t="shared" si="274"/>
        <v>500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7395</v>
      </c>
      <c r="D216" s="215">
        <f>SUM(D217:D224)</f>
        <v>4795</v>
      </c>
      <c r="E216" s="511">
        <f t="shared" ref="E216:F216" si="284">SUM(E217:E224)</f>
        <v>0</v>
      </c>
      <c r="F216" s="468">
        <f t="shared" si="284"/>
        <v>4795</v>
      </c>
      <c r="G216" s="215">
        <f>SUM(G217:G224)</f>
        <v>2100</v>
      </c>
      <c r="H216" s="120">
        <f t="shared" ref="H216:I216" si="285">SUM(H217:H224)</f>
        <v>0</v>
      </c>
      <c r="I216" s="113">
        <f t="shared" si="285"/>
        <v>2100</v>
      </c>
      <c r="J216" s="120">
        <f>SUM(J217:J224)</f>
        <v>0</v>
      </c>
      <c r="K216" s="112">
        <f t="shared" ref="K216:L216" si="286">SUM(K217:K224)</f>
        <v>0</v>
      </c>
      <c r="L216" s="113">
        <f t="shared" si="286"/>
        <v>0</v>
      </c>
      <c r="M216" s="58">
        <f>SUM(M217:M224)</f>
        <v>500</v>
      </c>
      <c r="N216" s="112">
        <f t="shared" ref="N216:O216" si="287">SUM(N217:N224)</f>
        <v>0</v>
      </c>
      <c r="O216" s="113">
        <f t="shared" si="287"/>
        <v>500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3045</v>
      </c>
      <c r="D219" s="214">
        <v>945</v>
      </c>
      <c r="E219" s="510"/>
      <c r="F219" s="468">
        <f t="shared" si="288"/>
        <v>945</v>
      </c>
      <c r="G219" s="214">
        <v>2100</v>
      </c>
      <c r="H219" s="246"/>
      <c r="I219" s="113">
        <f t="shared" si="289"/>
        <v>2100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3850</v>
      </c>
      <c r="D223" s="214">
        <v>3850</v>
      </c>
      <c r="E223" s="510"/>
      <c r="F223" s="468">
        <f t="shared" si="288"/>
        <v>3850</v>
      </c>
      <c r="G223" s="214"/>
      <c r="H223" s="246"/>
      <c r="I223" s="113">
        <f t="shared" si="289"/>
        <v>0</v>
      </c>
      <c r="J223" s="246"/>
      <c r="K223" s="60"/>
      <c r="L223" s="113">
        <f t="shared" si="290"/>
        <v>0</v>
      </c>
      <c r="M223" s="292"/>
      <c r="N223" s="60"/>
      <c r="O223" s="113">
        <f t="shared" si="291"/>
        <v>0</v>
      </c>
      <c r="P223" s="110"/>
    </row>
    <row r="224" spans="1:16" ht="24" x14ac:dyDescent="0.25">
      <c r="A224" s="38">
        <v>5239</v>
      </c>
      <c r="B224" s="57" t="s">
        <v>204</v>
      </c>
      <c r="C224" s="58">
        <f t="shared" si="283"/>
        <v>500</v>
      </c>
      <c r="D224" s="214"/>
      <c r="E224" s="510"/>
      <c r="F224" s="468">
        <f t="shared" si="288"/>
        <v>0</v>
      </c>
      <c r="G224" s="214"/>
      <c r="H224" s="246"/>
      <c r="I224" s="113">
        <f t="shared" si="289"/>
        <v>0</v>
      </c>
      <c r="J224" s="246"/>
      <c r="K224" s="60"/>
      <c r="L224" s="113">
        <f t="shared" si="290"/>
        <v>0</v>
      </c>
      <c r="M224" s="292">
        <v>500</v>
      </c>
      <c r="N224" s="60"/>
      <c r="O224" s="113">
        <f t="shared" si="291"/>
        <v>500</v>
      </c>
      <c r="P224" s="335"/>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646966</v>
      </c>
      <c r="D286" s="224">
        <f t="shared" ref="D286:O286" si="382">SUM(D283,D269,D230,D195,D187,D173,D75,D53)</f>
        <v>330878</v>
      </c>
      <c r="E286" s="525">
        <f t="shared" si="382"/>
        <v>0</v>
      </c>
      <c r="F286" s="526">
        <f t="shared" si="382"/>
        <v>330878</v>
      </c>
      <c r="G286" s="224">
        <f t="shared" si="382"/>
        <v>310670</v>
      </c>
      <c r="H286" s="166">
        <f t="shared" si="382"/>
        <v>987</v>
      </c>
      <c r="I286" s="264">
        <f t="shared" si="382"/>
        <v>311657</v>
      </c>
      <c r="J286" s="166">
        <f t="shared" si="382"/>
        <v>3931</v>
      </c>
      <c r="K286" s="165">
        <f t="shared" si="382"/>
        <v>0</v>
      </c>
      <c r="L286" s="264">
        <f t="shared" si="382"/>
        <v>3931</v>
      </c>
      <c r="M286" s="280">
        <f t="shared" si="382"/>
        <v>500</v>
      </c>
      <c r="N286" s="165">
        <f t="shared" si="382"/>
        <v>0</v>
      </c>
      <c r="O286" s="264">
        <f t="shared" si="382"/>
        <v>500</v>
      </c>
      <c r="P286" s="319"/>
    </row>
    <row r="287" spans="1:16" s="21" customFormat="1" ht="13.5" thickTop="1" thickBot="1" x14ac:dyDescent="0.3">
      <c r="A287" s="707" t="s">
        <v>262</v>
      </c>
      <c r="B287" s="708"/>
      <c r="C287" s="172">
        <f t="shared" si="368"/>
        <v>-871</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-371</v>
      </c>
      <c r="K287" s="168">
        <f t="shared" ref="K287:L287" si="385">(K26+K43)-K51</f>
        <v>0</v>
      </c>
      <c r="L287" s="265">
        <f t="shared" si="385"/>
        <v>-371</v>
      </c>
      <c r="M287" s="172">
        <f>M45-M51</f>
        <v>-500</v>
      </c>
      <c r="N287" s="168">
        <f t="shared" ref="N287:O287" si="386">N45-N51</f>
        <v>0</v>
      </c>
      <c r="O287" s="265">
        <f t="shared" si="386"/>
        <v>-500</v>
      </c>
      <c r="P287" s="174"/>
    </row>
    <row r="288" spans="1:16" s="21" customFormat="1" ht="12.75" thickTop="1" x14ac:dyDescent="0.25">
      <c r="A288" s="709" t="s">
        <v>263</v>
      </c>
      <c r="B288" s="710"/>
      <c r="C288" s="156">
        <f t="shared" si="368"/>
        <v>871</v>
      </c>
      <c r="D288" s="226">
        <f t="shared" ref="D288:O288" si="387">SUM(D289,D290)-D297+D298</f>
        <v>0</v>
      </c>
      <c r="E288" s="529">
        <f t="shared" si="387"/>
        <v>0</v>
      </c>
      <c r="F288" s="530">
        <f t="shared" si="387"/>
        <v>0</v>
      </c>
      <c r="G288" s="226">
        <f t="shared" si="387"/>
        <v>0</v>
      </c>
      <c r="H288" s="256">
        <f t="shared" si="387"/>
        <v>0</v>
      </c>
      <c r="I288" s="154">
        <f t="shared" si="387"/>
        <v>0</v>
      </c>
      <c r="J288" s="256">
        <f t="shared" si="387"/>
        <v>371</v>
      </c>
      <c r="K288" s="153">
        <f t="shared" si="387"/>
        <v>0</v>
      </c>
      <c r="L288" s="154">
        <f t="shared" si="387"/>
        <v>371</v>
      </c>
      <c r="M288" s="156">
        <f t="shared" si="387"/>
        <v>500</v>
      </c>
      <c r="N288" s="153">
        <f t="shared" si="387"/>
        <v>0</v>
      </c>
      <c r="O288" s="154">
        <f t="shared" si="387"/>
        <v>500</v>
      </c>
      <c r="P288" s="320"/>
    </row>
    <row r="289" spans="1:16" s="21" customFormat="1" ht="12.75" thickBot="1" x14ac:dyDescent="0.3">
      <c r="A289" s="87" t="s">
        <v>264</v>
      </c>
      <c r="B289" s="87" t="s">
        <v>265</v>
      </c>
      <c r="C289" s="88">
        <f t="shared" si="368"/>
        <v>871</v>
      </c>
      <c r="D289" s="208">
        <f t="shared" ref="D289:O289" si="388">D21-D283</f>
        <v>0</v>
      </c>
      <c r="E289" s="497">
        <f t="shared" si="388"/>
        <v>0</v>
      </c>
      <c r="F289" s="498">
        <f t="shared" si="388"/>
        <v>0</v>
      </c>
      <c r="G289" s="208">
        <f t="shared" si="388"/>
        <v>0</v>
      </c>
      <c r="H289" s="241">
        <f t="shared" si="388"/>
        <v>0</v>
      </c>
      <c r="I289" s="90">
        <f t="shared" si="388"/>
        <v>0</v>
      </c>
      <c r="J289" s="241">
        <f t="shared" si="388"/>
        <v>371</v>
      </c>
      <c r="K289" s="89">
        <f t="shared" si="388"/>
        <v>0</v>
      </c>
      <c r="L289" s="90">
        <f t="shared" si="388"/>
        <v>371</v>
      </c>
      <c r="M289" s="88">
        <f t="shared" si="388"/>
        <v>500</v>
      </c>
      <c r="N289" s="89">
        <f t="shared" si="388"/>
        <v>0</v>
      </c>
      <c r="O289" s="90">
        <f t="shared" si="388"/>
        <v>500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Kt9s+hSGzzY1dyHyUBXyNqjWtIbji8wqKVOgonLAfmnp7v3HpfIaYoQaCyqgdttblX/Z58wFRJvvItA+E2Y1aw==" saltValue="OyBVpOJ2eYxH4DMZAaqzww==" spinCount="100000" sheet="1" objects="1" scenarios="1" formatCells="0" formatColumns="0" formatRows="0"/>
  <autoFilter ref="A18:P298">
    <filterColumn colId="2">
      <filters blank="1">
        <filter val="1 083"/>
        <filter val="1 093"/>
        <filter val="1 265"/>
        <filter val="1 278"/>
        <filter val="1 480"/>
        <filter val="1 600"/>
        <filter val="1 813"/>
        <filter val="100"/>
        <filter val="109 260"/>
        <filter val="13 178"/>
        <filter val="135 390"/>
        <filter val="14 165"/>
        <filter val="16 730"/>
        <filter val="17 079"/>
        <filter val="18 489"/>
        <filter val="2 053"/>
        <filter val="2 138"/>
        <filter val="2 150"/>
        <filter val="2 250"/>
        <filter val="2 265"/>
        <filter val="2 683"/>
        <filter val="2 695"/>
        <filter val="2 783"/>
        <filter val="200"/>
        <filter val="255"/>
        <filter val="26 130"/>
        <filter val="280"/>
        <filter val="29 258"/>
        <filter val="3 045"/>
        <filter val="3 360"/>
        <filter val="3 850"/>
        <filter val="329"/>
        <filter val="33 679"/>
        <filter val="343"/>
        <filter val="370"/>
        <filter val="375"/>
        <filter val="381"/>
        <filter val="385"/>
        <filter val="4 153"/>
        <filter val="4 178"/>
        <filter val="4 366"/>
        <filter val="4 423"/>
        <filter val="400"/>
        <filter val="400 661"/>
        <filter val="429"/>
        <filter val="436 478"/>
        <filter val="49"/>
        <filter val="5 218"/>
        <filter val="50"/>
        <filter val="500"/>
        <filter val="51 659"/>
        <filter val="514"/>
        <filter val="560"/>
        <filter val="571 868"/>
        <filter val="6 175"/>
        <filter val="6 210"/>
        <filter val="614"/>
        <filter val="638 306"/>
        <filter val="642 535"/>
        <filter val="646 966"/>
        <filter val="650"/>
        <filter val="66 438"/>
        <filter val="7 288"/>
        <filter val="7 395"/>
        <filter val="7 705"/>
        <filter val="70"/>
        <filter val="8 491"/>
        <filter val="8 660"/>
        <filter val="800"/>
        <filter val="84"/>
        <filter val="85"/>
        <filter val="868"/>
        <filter val="871"/>
        <filter val="-871"/>
        <filter val="88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20.pielikums Jūrmalas pilsētas domes
2018.gada 5.septembra saistošajiem noteikumiem Nr.32 
(protokols Nr.12, 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W6" sqref="W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75"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459</v>
      </c>
      <c r="P1" s="357"/>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454</v>
      </c>
      <c r="D3" s="750"/>
      <c r="E3" s="750"/>
      <c r="F3" s="750"/>
      <c r="G3" s="750"/>
      <c r="H3" s="750"/>
      <c r="I3" s="750"/>
      <c r="J3" s="750"/>
      <c r="K3" s="750"/>
      <c r="L3" s="750"/>
      <c r="M3" s="750"/>
      <c r="N3" s="750"/>
      <c r="O3" s="750"/>
      <c r="P3" s="751"/>
      <c r="Q3" s="457"/>
    </row>
    <row r="4" spans="1:17" ht="12.75" customHeight="1" x14ac:dyDescent="0.25">
      <c r="A4" s="4" t="s">
        <v>1</v>
      </c>
      <c r="B4" s="5"/>
      <c r="C4" s="750" t="s">
        <v>455</v>
      </c>
      <c r="D4" s="750"/>
      <c r="E4" s="750"/>
      <c r="F4" s="750"/>
      <c r="G4" s="750"/>
      <c r="H4" s="750"/>
      <c r="I4" s="750"/>
      <c r="J4" s="750"/>
      <c r="K4" s="750"/>
      <c r="L4" s="750"/>
      <c r="M4" s="750"/>
      <c r="N4" s="750"/>
      <c r="O4" s="750"/>
      <c r="P4" s="751"/>
      <c r="Q4" s="457"/>
    </row>
    <row r="5" spans="1:17" ht="12.75" customHeight="1" x14ac:dyDescent="0.25">
      <c r="A5" s="2" t="s">
        <v>2</v>
      </c>
      <c r="B5" s="3"/>
      <c r="C5" s="745" t="s">
        <v>363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5.5" customHeight="1" x14ac:dyDescent="0.25">
      <c r="A7" s="2" t="s">
        <v>4</v>
      </c>
      <c r="B7" s="3"/>
      <c r="C7" s="750" t="s">
        <v>799</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456</v>
      </c>
      <c r="D9" s="745"/>
      <c r="E9" s="745"/>
      <c r="F9" s="745"/>
      <c r="G9" s="745"/>
      <c r="H9" s="745"/>
      <c r="I9" s="745"/>
      <c r="J9" s="745"/>
      <c r="K9" s="745"/>
      <c r="L9" s="745"/>
      <c r="M9" s="745"/>
      <c r="N9" s="745"/>
      <c r="O9" s="745"/>
      <c r="P9" s="746"/>
      <c r="Q9" s="457"/>
    </row>
    <row r="10" spans="1:17" ht="12.75" customHeight="1" x14ac:dyDescent="0.25">
      <c r="A10" s="2"/>
      <c r="B10" s="3" t="s">
        <v>7</v>
      </c>
      <c r="C10" s="745" t="s">
        <v>457</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458</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358">
        <v>16</v>
      </c>
    </row>
    <row r="19" spans="1:16" s="21" customFormat="1" x14ac:dyDescent="0.25">
      <c r="A19" s="16"/>
      <c r="B19" s="17" t="s">
        <v>18</v>
      </c>
      <c r="C19" s="18"/>
      <c r="D19" s="194"/>
      <c r="E19" s="460"/>
      <c r="F19" s="96"/>
      <c r="G19" s="194"/>
      <c r="H19" s="229"/>
      <c r="I19" s="321"/>
      <c r="J19" s="229"/>
      <c r="K19" s="19"/>
      <c r="L19" s="321"/>
      <c r="M19" s="281"/>
      <c r="N19" s="19"/>
      <c r="O19" s="321"/>
      <c r="P19" s="359"/>
    </row>
    <row r="20" spans="1:16" s="21" customFormat="1" ht="12.75" thickBot="1" x14ac:dyDescent="0.3">
      <c r="A20" s="22"/>
      <c r="B20" s="23" t="s">
        <v>19</v>
      </c>
      <c r="C20" s="24">
        <f>F20+I20+L20+O20</f>
        <v>230730</v>
      </c>
      <c r="D20" s="195">
        <f>SUM(D21,D24,D25,D41,D43)</f>
        <v>86849</v>
      </c>
      <c r="E20" s="461">
        <f t="shared" ref="E20:F20" si="0">SUM(E21,E24,E25,E41,E43)</f>
        <v>0</v>
      </c>
      <c r="F20" s="462">
        <f t="shared" si="0"/>
        <v>86849</v>
      </c>
      <c r="G20" s="195">
        <f>SUM(G21,G24,G43)</f>
        <v>142543</v>
      </c>
      <c r="H20" s="230">
        <f t="shared" ref="H20:I20" si="1">SUM(H21,H24,H43)</f>
        <v>1288</v>
      </c>
      <c r="I20" s="26">
        <f t="shared" si="1"/>
        <v>143831</v>
      </c>
      <c r="J20" s="230">
        <f>SUM(J21,J26,J43)</f>
        <v>50</v>
      </c>
      <c r="K20" s="25">
        <f t="shared" ref="K20:L20" si="2">SUM(K21,K26,K43)</f>
        <v>0</v>
      </c>
      <c r="L20" s="26">
        <f t="shared" si="2"/>
        <v>50</v>
      </c>
      <c r="M20" s="24">
        <f>SUM(M21,M45)</f>
        <v>0</v>
      </c>
      <c r="N20" s="25">
        <f t="shared" ref="N20:O20" si="3">SUM(N21,N45)</f>
        <v>0</v>
      </c>
      <c r="O20" s="26">
        <f t="shared" si="3"/>
        <v>0</v>
      </c>
      <c r="P20" s="360"/>
    </row>
    <row r="21" spans="1:16" ht="12.75" thickTop="1" x14ac:dyDescent="0.25">
      <c r="A21" s="27"/>
      <c r="B21" s="28" t="s">
        <v>20</v>
      </c>
      <c r="C21" s="29">
        <f t="shared" ref="C21:C84" si="4">F21+I21+L21+O21</f>
        <v>10</v>
      </c>
      <c r="D21" s="196">
        <f>SUM(D22:D23)</f>
        <v>0</v>
      </c>
      <c r="E21" s="463">
        <f t="shared" ref="E21" si="5">SUM(E22:E23)</f>
        <v>0</v>
      </c>
      <c r="F21" s="464">
        <f>SUM(F22:F23)</f>
        <v>0</v>
      </c>
      <c r="G21" s="196">
        <f>SUM(G22:G23)</f>
        <v>0</v>
      </c>
      <c r="H21" s="231">
        <f t="shared" ref="H21:I21" si="6">SUM(H22:H23)</f>
        <v>0</v>
      </c>
      <c r="I21" s="31">
        <f t="shared" si="6"/>
        <v>0</v>
      </c>
      <c r="J21" s="231">
        <f>SUM(J22:J23)</f>
        <v>10</v>
      </c>
      <c r="K21" s="30">
        <f t="shared" ref="K21:L21" si="7">SUM(K22:K23)</f>
        <v>0</v>
      </c>
      <c r="L21" s="31">
        <f t="shared" si="7"/>
        <v>10</v>
      </c>
      <c r="M21" s="29">
        <f>SUM(M22:M23)</f>
        <v>0</v>
      </c>
      <c r="N21" s="30">
        <f t="shared" ref="N21:O21" si="8">SUM(N22:N23)</f>
        <v>0</v>
      </c>
      <c r="O21" s="31">
        <f t="shared" si="8"/>
        <v>0</v>
      </c>
      <c r="P21" s="361"/>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2"/>
    </row>
    <row r="23" spans="1:16" x14ac:dyDescent="0.25">
      <c r="A23" s="37"/>
      <c r="B23" s="38" t="s">
        <v>22</v>
      </c>
      <c r="C23" s="39">
        <f t="shared" si="4"/>
        <v>10</v>
      </c>
      <c r="D23" s="198"/>
      <c r="E23" s="467"/>
      <c r="F23" s="468">
        <f>D23+E23</f>
        <v>0</v>
      </c>
      <c r="G23" s="198"/>
      <c r="H23" s="233"/>
      <c r="I23" s="275">
        <f>G23+H23</f>
        <v>0</v>
      </c>
      <c r="J23" s="233">
        <v>10</v>
      </c>
      <c r="K23" s="40"/>
      <c r="L23" s="275">
        <f>J23+K23</f>
        <v>10</v>
      </c>
      <c r="M23" s="331"/>
      <c r="N23" s="40"/>
      <c r="O23" s="275">
        <f>M23+N23</f>
        <v>0</v>
      </c>
      <c r="P23" s="334"/>
    </row>
    <row r="24" spans="1:16" s="21" customFormat="1" ht="24.75" thickBot="1" x14ac:dyDescent="0.3">
      <c r="A24" s="41">
        <v>19300</v>
      </c>
      <c r="B24" s="41" t="s">
        <v>304</v>
      </c>
      <c r="C24" s="42">
        <f>F24+I24</f>
        <v>230680</v>
      </c>
      <c r="D24" s="199">
        <v>86849</v>
      </c>
      <c r="E24" s="469"/>
      <c r="F24" s="470">
        <f>D24+E24</f>
        <v>86849</v>
      </c>
      <c r="G24" s="199">
        <v>142543</v>
      </c>
      <c r="H24" s="234">
        <v>1288</v>
      </c>
      <c r="I24" s="323">
        <f>G24+H24</f>
        <v>143831</v>
      </c>
      <c r="J24" s="259" t="s">
        <v>23</v>
      </c>
      <c r="K24" s="44" t="s">
        <v>23</v>
      </c>
      <c r="L24" s="45" t="s">
        <v>23</v>
      </c>
      <c r="M24" s="283" t="s">
        <v>23</v>
      </c>
      <c r="N24" s="44" t="s">
        <v>23</v>
      </c>
      <c r="O24" s="45" t="s">
        <v>23</v>
      </c>
      <c r="P24" s="339"/>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63"/>
    </row>
    <row r="26" spans="1:16" s="21" customFormat="1" ht="36.75" hidden="1" thickTop="1" x14ac:dyDescent="0.25">
      <c r="A26" s="46">
        <v>21300</v>
      </c>
      <c r="B26" s="46" t="s">
        <v>305</v>
      </c>
      <c r="C26" s="47">
        <f>L26</f>
        <v>0</v>
      </c>
      <c r="D26" s="201" t="s">
        <v>23</v>
      </c>
      <c r="E26" s="473" t="s">
        <v>23</v>
      </c>
      <c r="F26" s="474" t="s">
        <v>23</v>
      </c>
      <c r="G26" s="201" t="s">
        <v>23</v>
      </c>
      <c r="H26" s="235" t="s">
        <v>23</v>
      </c>
      <c r="I26" s="49" t="s">
        <v>23</v>
      </c>
      <c r="J26" s="105">
        <f>SUM(J27,J31,J33,J36)</f>
        <v>0</v>
      </c>
      <c r="K26" s="50">
        <f t="shared" ref="K26:L26" si="9">SUM(K27,K31,K33,K36)</f>
        <v>0</v>
      </c>
      <c r="L26" s="116">
        <f t="shared" si="9"/>
        <v>0</v>
      </c>
      <c r="M26" s="284" t="s">
        <v>23</v>
      </c>
      <c r="N26" s="48" t="s">
        <v>23</v>
      </c>
      <c r="O26" s="49" t="s">
        <v>23</v>
      </c>
      <c r="P26" s="363"/>
    </row>
    <row r="27" spans="1:16" s="21" customFormat="1" ht="24.75" hidden="1" thickTop="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63"/>
    </row>
    <row r="28" spans="1:16" ht="12.75" hidden="1" thickTop="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64"/>
    </row>
    <row r="29" spans="1:16" ht="12.75" hidden="1" thickTop="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65"/>
    </row>
    <row r="30" spans="1:16" ht="24.75" hidden="1" thickTop="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65"/>
    </row>
    <row r="31" spans="1:16" s="21" customFormat="1" ht="36.75" hidden="1" thickTop="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63"/>
    </row>
    <row r="32" spans="1:16" ht="36.75" hidden="1" thickTop="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66"/>
    </row>
    <row r="33" spans="1:16" s="21" customFormat="1" ht="12.75" hidden="1" thickTop="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63"/>
    </row>
    <row r="34" spans="1:16" ht="12.75" hidden="1" thickTop="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64"/>
    </row>
    <row r="35" spans="1:16" ht="24.75" hidden="1" thickTop="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65"/>
    </row>
    <row r="36" spans="1:16" s="21" customFormat="1" ht="25.5" hidden="1" customHeight="1" x14ac:dyDescent="0.25">
      <c r="A36" s="51">
        <v>21390</v>
      </c>
      <c r="B36" s="46" t="s">
        <v>307</v>
      </c>
      <c r="C36" s="47">
        <f t="shared" si="10"/>
        <v>0</v>
      </c>
      <c r="D36" s="201" t="s">
        <v>23</v>
      </c>
      <c r="E36" s="473" t="s">
        <v>23</v>
      </c>
      <c r="F36" s="474" t="s">
        <v>23</v>
      </c>
      <c r="G36" s="201" t="s">
        <v>23</v>
      </c>
      <c r="H36" s="235" t="s">
        <v>23</v>
      </c>
      <c r="I36" s="49" t="s">
        <v>23</v>
      </c>
      <c r="J36" s="105">
        <f>SUM(J37:J40)</f>
        <v>0</v>
      </c>
      <c r="K36" s="50">
        <f t="shared" ref="K36:L36" si="14">SUM(K37:K40)</f>
        <v>0</v>
      </c>
      <c r="L36" s="116">
        <f t="shared" si="14"/>
        <v>0</v>
      </c>
      <c r="M36" s="284" t="s">
        <v>23</v>
      </c>
      <c r="N36" s="48" t="s">
        <v>23</v>
      </c>
      <c r="O36" s="49" t="s">
        <v>23</v>
      </c>
      <c r="P36" s="363"/>
    </row>
    <row r="37" spans="1:16" ht="24.75" hidden="1" thickTop="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64"/>
    </row>
    <row r="38" spans="1:16" ht="12.75" hidden="1" thickTop="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65"/>
    </row>
    <row r="39" spans="1:16" ht="12.75" hidden="1" thickTop="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65"/>
    </row>
    <row r="40" spans="1:16" ht="24.75" hidden="1" thickTop="1" x14ac:dyDescent="0.25">
      <c r="A40" s="179">
        <v>21399</v>
      </c>
      <c r="B40" s="158" t="s">
        <v>36</v>
      </c>
      <c r="C40" s="159">
        <f t="shared" si="10"/>
        <v>0</v>
      </c>
      <c r="D40" s="205" t="s">
        <v>23</v>
      </c>
      <c r="E40" s="482" t="s">
        <v>23</v>
      </c>
      <c r="F40" s="483" t="s">
        <v>23</v>
      </c>
      <c r="G40" s="205" t="s">
        <v>23</v>
      </c>
      <c r="H40" s="239" t="s">
        <v>23</v>
      </c>
      <c r="I40" s="181" t="s">
        <v>23</v>
      </c>
      <c r="J40" s="260"/>
      <c r="K40" s="180"/>
      <c r="L40" s="484">
        <f>J40+K40</f>
        <v>0</v>
      </c>
      <c r="M40" s="288" t="s">
        <v>23</v>
      </c>
      <c r="N40" s="75" t="s">
        <v>23</v>
      </c>
      <c r="O40" s="181" t="s">
        <v>23</v>
      </c>
      <c r="P40" s="36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6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67"/>
    </row>
    <row r="43" spans="1:16" s="21" customFormat="1" ht="24.75" thickTop="1" x14ac:dyDescent="0.25">
      <c r="A43" s="51">
        <v>21490</v>
      </c>
      <c r="B43" s="46" t="s">
        <v>38</v>
      </c>
      <c r="C43" s="68">
        <f>F43+I43+L43</f>
        <v>40</v>
      </c>
      <c r="D43" s="73">
        <f>D44</f>
        <v>0</v>
      </c>
      <c r="E43" s="489">
        <f t="shared" ref="E43:L43" si="16">E44</f>
        <v>0</v>
      </c>
      <c r="F43" s="490">
        <f t="shared" si="16"/>
        <v>0</v>
      </c>
      <c r="G43" s="73">
        <f t="shared" si="16"/>
        <v>0</v>
      </c>
      <c r="H43" s="187">
        <f t="shared" si="16"/>
        <v>0</v>
      </c>
      <c r="I43" s="261">
        <f t="shared" si="16"/>
        <v>0</v>
      </c>
      <c r="J43" s="187">
        <f t="shared" si="16"/>
        <v>40</v>
      </c>
      <c r="K43" s="74">
        <f t="shared" si="16"/>
        <v>0</v>
      </c>
      <c r="L43" s="261">
        <f t="shared" si="16"/>
        <v>40</v>
      </c>
      <c r="M43" s="284" t="s">
        <v>23</v>
      </c>
      <c r="N43" s="48" t="s">
        <v>23</v>
      </c>
      <c r="O43" s="49" t="s">
        <v>23</v>
      </c>
      <c r="P43" s="363"/>
    </row>
    <row r="44" spans="1:16" s="21" customFormat="1" ht="24" x14ac:dyDescent="0.25">
      <c r="A44" s="38">
        <v>21499</v>
      </c>
      <c r="B44" s="57" t="s">
        <v>39</v>
      </c>
      <c r="C44" s="191">
        <f>F44+I44+L44</f>
        <v>40</v>
      </c>
      <c r="D44" s="268"/>
      <c r="E44" s="491"/>
      <c r="F44" s="481">
        <f>D44+E44</f>
        <v>0</v>
      </c>
      <c r="G44" s="268"/>
      <c r="H44" s="269"/>
      <c r="I44" s="324">
        <f>G44+H44</f>
        <v>0</v>
      </c>
      <c r="J44" s="269">
        <v>40</v>
      </c>
      <c r="K44" s="70"/>
      <c r="L44" s="324">
        <f>J44+K44</f>
        <v>40</v>
      </c>
      <c r="M44" s="287" t="s">
        <v>23</v>
      </c>
      <c r="N44" s="65" t="s">
        <v>23</v>
      </c>
      <c r="O44" s="67" t="s">
        <v>23</v>
      </c>
      <c r="P44" s="36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6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37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370"/>
    </row>
    <row r="48" spans="1:16" x14ac:dyDescent="0.25">
      <c r="A48" s="82"/>
      <c r="B48" s="77"/>
      <c r="C48" s="83"/>
      <c r="D48" s="325"/>
      <c r="E48" s="494"/>
      <c r="F48" s="493"/>
      <c r="G48" s="325"/>
      <c r="H48" s="328"/>
      <c r="I48" s="275"/>
      <c r="J48" s="330"/>
      <c r="K48" s="270"/>
      <c r="L48" s="162"/>
      <c r="M48" s="290"/>
      <c r="N48" s="270"/>
      <c r="O48" s="162"/>
      <c r="P48" s="370"/>
    </row>
    <row r="49" spans="1:16" s="21" customFormat="1" x14ac:dyDescent="0.25">
      <c r="A49" s="84"/>
      <c r="B49" s="85" t="s">
        <v>43</v>
      </c>
      <c r="C49" s="86"/>
      <c r="D49" s="326"/>
      <c r="E49" s="495"/>
      <c r="F49" s="496"/>
      <c r="G49" s="326"/>
      <c r="H49" s="329"/>
      <c r="I49" s="163"/>
      <c r="J49" s="329"/>
      <c r="K49" s="327"/>
      <c r="L49" s="163"/>
      <c r="M49" s="332"/>
      <c r="N49" s="327"/>
      <c r="O49" s="163"/>
      <c r="P49" s="371"/>
    </row>
    <row r="50" spans="1:16" s="21" customFormat="1" ht="12.75" thickBot="1" x14ac:dyDescent="0.3">
      <c r="A50" s="87"/>
      <c r="B50" s="22" t="s">
        <v>44</v>
      </c>
      <c r="C50" s="88">
        <f t="shared" si="4"/>
        <v>230730</v>
      </c>
      <c r="D50" s="208">
        <f>SUM(D51,D283)</f>
        <v>86849</v>
      </c>
      <c r="E50" s="497">
        <f t="shared" ref="E50:F50" si="19">SUM(E51,E283)</f>
        <v>0</v>
      </c>
      <c r="F50" s="498">
        <f t="shared" si="19"/>
        <v>86849</v>
      </c>
      <c r="G50" s="208">
        <f>SUM(G51,G283)</f>
        <v>142543</v>
      </c>
      <c r="H50" s="241">
        <f t="shared" ref="H50:I50" si="20">SUM(H51,H283)</f>
        <v>1288</v>
      </c>
      <c r="I50" s="90">
        <f t="shared" si="20"/>
        <v>143831</v>
      </c>
      <c r="J50" s="241">
        <f>SUM(J51,J283)</f>
        <v>50</v>
      </c>
      <c r="K50" s="89">
        <f t="shared" ref="K50:L50" si="21">SUM(K51,K283)</f>
        <v>0</v>
      </c>
      <c r="L50" s="90">
        <f t="shared" si="21"/>
        <v>50</v>
      </c>
      <c r="M50" s="88">
        <f>SUM(M51,M283)</f>
        <v>0</v>
      </c>
      <c r="N50" s="89">
        <f t="shared" ref="N50:O50" si="22">SUM(N51,N283)</f>
        <v>0</v>
      </c>
      <c r="O50" s="90">
        <f t="shared" si="22"/>
        <v>0</v>
      </c>
      <c r="P50" s="372"/>
    </row>
    <row r="51" spans="1:16" s="21" customFormat="1" ht="36.75" thickTop="1" x14ac:dyDescent="0.25">
      <c r="A51" s="91"/>
      <c r="B51" s="92" t="s">
        <v>45</v>
      </c>
      <c r="C51" s="93">
        <f t="shared" si="4"/>
        <v>230730</v>
      </c>
      <c r="D51" s="209">
        <f>SUM(D52,D194)</f>
        <v>86849</v>
      </c>
      <c r="E51" s="499">
        <f t="shared" ref="E51:F51" si="23">SUM(E52,E194)</f>
        <v>0</v>
      </c>
      <c r="F51" s="500">
        <f t="shared" si="23"/>
        <v>86849</v>
      </c>
      <c r="G51" s="209">
        <f>SUM(G52,G194)</f>
        <v>142543</v>
      </c>
      <c r="H51" s="242">
        <f t="shared" ref="H51:I51" si="24">SUM(H52,H194)</f>
        <v>1288</v>
      </c>
      <c r="I51" s="95">
        <f t="shared" si="24"/>
        <v>143831</v>
      </c>
      <c r="J51" s="242">
        <f>SUM(J52,J194)</f>
        <v>50</v>
      </c>
      <c r="K51" s="94">
        <f t="shared" ref="K51:L51" si="25">SUM(K52,K194)</f>
        <v>0</v>
      </c>
      <c r="L51" s="95">
        <f t="shared" si="25"/>
        <v>50</v>
      </c>
      <c r="M51" s="93">
        <f>SUM(M52,M194)</f>
        <v>0</v>
      </c>
      <c r="N51" s="94">
        <f t="shared" ref="N51:O51" si="26">SUM(N52,N194)</f>
        <v>0</v>
      </c>
      <c r="O51" s="95">
        <f t="shared" si="26"/>
        <v>0</v>
      </c>
      <c r="P51" s="373"/>
    </row>
    <row r="52" spans="1:16" s="21" customFormat="1" ht="24" x14ac:dyDescent="0.25">
      <c r="A52" s="96"/>
      <c r="B52" s="16" t="s">
        <v>46</v>
      </c>
      <c r="C52" s="97">
        <f t="shared" si="4"/>
        <v>228148</v>
      </c>
      <c r="D52" s="210">
        <f>SUM(D53,D75,D173,D187)</f>
        <v>86277</v>
      </c>
      <c r="E52" s="501">
        <f t="shared" ref="E52:F52" si="27">SUM(E53,E75,E173,E187)</f>
        <v>0</v>
      </c>
      <c r="F52" s="502">
        <f t="shared" si="27"/>
        <v>86277</v>
      </c>
      <c r="G52" s="210">
        <f>SUM(G53,G75,G173,G187)</f>
        <v>140543</v>
      </c>
      <c r="H52" s="243">
        <f t="shared" ref="H52:I52" si="28">SUM(H53,H75,H173,H187)</f>
        <v>1288</v>
      </c>
      <c r="I52" s="99">
        <f t="shared" si="28"/>
        <v>141831</v>
      </c>
      <c r="J52" s="243">
        <f>SUM(J53,J75,J173,J187)</f>
        <v>40</v>
      </c>
      <c r="K52" s="98">
        <f t="shared" ref="K52:L52" si="29">SUM(K53,K75,K173,K187)</f>
        <v>0</v>
      </c>
      <c r="L52" s="99">
        <f t="shared" si="29"/>
        <v>40</v>
      </c>
      <c r="M52" s="97">
        <f>SUM(M53,M75,M173,M187)</f>
        <v>0</v>
      </c>
      <c r="N52" s="98">
        <f t="shared" ref="N52:O52" si="30">SUM(N53,N75,N173,N187)</f>
        <v>0</v>
      </c>
      <c r="O52" s="99">
        <f t="shared" si="30"/>
        <v>0</v>
      </c>
      <c r="P52" s="374"/>
    </row>
    <row r="53" spans="1:16" s="21" customFormat="1" x14ac:dyDescent="0.25">
      <c r="A53" s="100">
        <v>1000</v>
      </c>
      <c r="B53" s="100" t="s">
        <v>47</v>
      </c>
      <c r="C53" s="101">
        <f t="shared" si="4"/>
        <v>215537</v>
      </c>
      <c r="D53" s="211">
        <f>SUM(D54,D67)</f>
        <v>76427</v>
      </c>
      <c r="E53" s="503">
        <f t="shared" ref="E53:F53" si="31">SUM(E54,E67)</f>
        <v>0</v>
      </c>
      <c r="F53" s="504">
        <f t="shared" si="31"/>
        <v>76427</v>
      </c>
      <c r="G53" s="211">
        <f>SUM(G54,G67)</f>
        <v>139110</v>
      </c>
      <c r="H53" s="244">
        <f t="shared" ref="H53:I53" si="32">SUM(H54,H67)</f>
        <v>0</v>
      </c>
      <c r="I53" s="103">
        <f t="shared" si="32"/>
        <v>139110</v>
      </c>
      <c r="J53" s="244">
        <f>SUM(J54,J67)</f>
        <v>0</v>
      </c>
      <c r="K53" s="102">
        <f t="shared" ref="K53:L53" si="33">SUM(K54,K67)</f>
        <v>0</v>
      </c>
      <c r="L53" s="103">
        <f t="shared" si="33"/>
        <v>0</v>
      </c>
      <c r="M53" s="101">
        <f>SUM(M54,M67)</f>
        <v>0</v>
      </c>
      <c r="N53" s="102">
        <f t="shared" ref="N53:O53" si="34">SUM(N54,N67)</f>
        <v>0</v>
      </c>
      <c r="O53" s="103">
        <f t="shared" si="34"/>
        <v>0</v>
      </c>
      <c r="P53" s="375"/>
    </row>
    <row r="54" spans="1:16" x14ac:dyDescent="0.25">
      <c r="A54" s="46">
        <v>1100</v>
      </c>
      <c r="B54" s="104" t="s">
        <v>48</v>
      </c>
      <c r="C54" s="47">
        <f t="shared" si="4"/>
        <v>162141</v>
      </c>
      <c r="D54" s="212">
        <f>SUM(D55,D58,D66)</f>
        <v>51437</v>
      </c>
      <c r="E54" s="505">
        <f t="shared" ref="E54:F54" si="35">SUM(E55,E58,E66)</f>
        <v>0</v>
      </c>
      <c r="F54" s="472">
        <f t="shared" si="35"/>
        <v>51437</v>
      </c>
      <c r="G54" s="212">
        <f>SUM(G55,G58,G66)</f>
        <v>110704</v>
      </c>
      <c r="H54" s="105">
        <f t="shared" ref="H54:I54" si="36">SUM(H55,H58,H66)</f>
        <v>0</v>
      </c>
      <c r="I54" s="116">
        <f t="shared" si="36"/>
        <v>110704</v>
      </c>
      <c r="J54" s="105">
        <f>SUM(J55,J58,J66)</f>
        <v>0</v>
      </c>
      <c r="K54" s="50">
        <f t="shared" ref="K54:L54" si="37">SUM(K55,K58,K66)</f>
        <v>0</v>
      </c>
      <c r="L54" s="116">
        <f t="shared" si="37"/>
        <v>0</v>
      </c>
      <c r="M54" s="129">
        <f>SUM(M55,M58,M66)</f>
        <v>0</v>
      </c>
      <c r="N54" s="130">
        <f t="shared" ref="N54:O54" si="38">SUM(N55,N58,N66)</f>
        <v>0</v>
      </c>
      <c r="O54" s="262">
        <f t="shared" si="38"/>
        <v>0</v>
      </c>
      <c r="P54" s="376"/>
    </row>
    <row r="55" spans="1:16" x14ac:dyDescent="0.25">
      <c r="A55" s="106">
        <v>1110</v>
      </c>
      <c r="B55" s="77" t="s">
        <v>49</v>
      </c>
      <c r="C55" s="83">
        <f t="shared" si="4"/>
        <v>140924</v>
      </c>
      <c r="D55" s="131">
        <f>SUM(D56:D57)</f>
        <v>44080</v>
      </c>
      <c r="E55" s="506">
        <f t="shared" ref="E55:F55" si="39">SUM(E56:E57)</f>
        <v>0</v>
      </c>
      <c r="F55" s="507">
        <f t="shared" si="39"/>
        <v>44080</v>
      </c>
      <c r="G55" s="131">
        <f>SUM(G56:G57)</f>
        <v>96844</v>
      </c>
      <c r="H55" s="190">
        <f t="shared" ref="H55:I55" si="40">SUM(H56:H57)</f>
        <v>0</v>
      </c>
      <c r="I55" s="108">
        <f t="shared" si="40"/>
        <v>96844</v>
      </c>
      <c r="J55" s="190">
        <f>SUM(J56:J57)</f>
        <v>0</v>
      </c>
      <c r="K55" s="107">
        <f t="shared" ref="K55:L55" si="41">SUM(K56:K57)</f>
        <v>0</v>
      </c>
      <c r="L55" s="108">
        <f t="shared" si="41"/>
        <v>0</v>
      </c>
      <c r="M55" s="83">
        <f>SUM(M56:M57)</f>
        <v>0</v>
      </c>
      <c r="N55" s="107">
        <f t="shared" ref="N55:O55" si="42">SUM(N56:N57)</f>
        <v>0</v>
      </c>
      <c r="O55" s="108">
        <f t="shared" si="42"/>
        <v>0</v>
      </c>
      <c r="P55" s="350"/>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353"/>
    </row>
    <row r="57" spans="1:16" ht="24" x14ac:dyDescent="0.25">
      <c r="A57" s="38">
        <v>1119</v>
      </c>
      <c r="B57" s="57" t="s">
        <v>51</v>
      </c>
      <c r="C57" s="58">
        <f t="shared" si="4"/>
        <v>140924</v>
      </c>
      <c r="D57" s="214">
        <v>44080</v>
      </c>
      <c r="E57" s="510"/>
      <c r="F57" s="468">
        <f t="shared" si="43"/>
        <v>44080</v>
      </c>
      <c r="G57" s="214">
        <v>96844</v>
      </c>
      <c r="H57" s="246"/>
      <c r="I57" s="113">
        <f t="shared" si="44"/>
        <v>96844</v>
      </c>
      <c r="J57" s="246"/>
      <c r="K57" s="60"/>
      <c r="L57" s="113">
        <f t="shared" si="45"/>
        <v>0</v>
      </c>
      <c r="M57" s="292"/>
      <c r="N57" s="60"/>
      <c r="O57" s="113">
        <f>M57+N57</f>
        <v>0</v>
      </c>
      <c r="P57" s="353"/>
    </row>
    <row r="58" spans="1:16" x14ac:dyDescent="0.25">
      <c r="A58" s="111">
        <v>1140</v>
      </c>
      <c r="B58" s="57" t="s">
        <v>295</v>
      </c>
      <c r="C58" s="58">
        <f t="shared" si="4"/>
        <v>21217</v>
      </c>
      <c r="D58" s="215">
        <f>SUM(D59:D65)</f>
        <v>7357</v>
      </c>
      <c r="E58" s="511">
        <f t="shared" ref="E58:F58" si="46">SUM(E59:E65)</f>
        <v>0</v>
      </c>
      <c r="F58" s="468">
        <f t="shared" si="46"/>
        <v>7357</v>
      </c>
      <c r="G58" s="215">
        <f>SUM(G59:G65)</f>
        <v>13860</v>
      </c>
      <c r="H58" s="120">
        <f t="shared" ref="H58:I58" si="47">SUM(H59:H65)</f>
        <v>0</v>
      </c>
      <c r="I58" s="113">
        <f t="shared" si="47"/>
        <v>13860</v>
      </c>
      <c r="J58" s="120">
        <f>SUM(J59:J65)</f>
        <v>0</v>
      </c>
      <c r="K58" s="112">
        <f t="shared" ref="K58:L58" si="48">SUM(K59:K65)</f>
        <v>0</v>
      </c>
      <c r="L58" s="113">
        <f t="shared" si="48"/>
        <v>0</v>
      </c>
      <c r="M58" s="58">
        <f>SUM(M59:M65)</f>
        <v>0</v>
      </c>
      <c r="N58" s="112">
        <f t="shared" ref="N58:O58" si="49">SUM(N59:N65)</f>
        <v>0</v>
      </c>
      <c r="O58" s="113">
        <f t="shared" si="49"/>
        <v>0</v>
      </c>
      <c r="P58" s="335"/>
    </row>
    <row r="59" spans="1:16" hidden="1" x14ac:dyDescent="0.25">
      <c r="A59" s="38">
        <v>1141</v>
      </c>
      <c r="B59" s="57" t="s">
        <v>52</v>
      </c>
      <c r="C59" s="58">
        <f t="shared" si="4"/>
        <v>0</v>
      </c>
      <c r="D59" s="214"/>
      <c r="E59" s="510"/>
      <c r="F59" s="468">
        <f t="shared" ref="F59:F66" si="50">D59+E59</f>
        <v>0</v>
      </c>
      <c r="G59" s="214"/>
      <c r="H59" s="246"/>
      <c r="I59" s="113">
        <f t="shared" ref="I59:I66" si="51">G59+H59</f>
        <v>0</v>
      </c>
      <c r="J59" s="246"/>
      <c r="K59" s="60"/>
      <c r="L59" s="113">
        <f t="shared" ref="L59:L66" si="52">J59+K59</f>
        <v>0</v>
      </c>
      <c r="M59" s="292"/>
      <c r="N59" s="60"/>
      <c r="O59" s="113">
        <f t="shared" ref="O59:O66" si="53">M59+N59</f>
        <v>0</v>
      </c>
      <c r="P59" s="335"/>
    </row>
    <row r="60" spans="1:16" ht="24.75" hidden="1" customHeight="1" x14ac:dyDescent="0.25">
      <c r="A60" s="38">
        <v>1142</v>
      </c>
      <c r="B60" s="57" t="s">
        <v>53</v>
      </c>
      <c r="C60" s="58">
        <f t="shared" si="4"/>
        <v>0</v>
      </c>
      <c r="D60" s="214"/>
      <c r="E60" s="510"/>
      <c r="F60" s="468">
        <f t="shared" si="50"/>
        <v>0</v>
      </c>
      <c r="G60" s="214"/>
      <c r="H60" s="246"/>
      <c r="I60" s="113">
        <f t="shared" si="51"/>
        <v>0</v>
      </c>
      <c r="J60" s="246"/>
      <c r="K60" s="60"/>
      <c r="L60" s="113">
        <f>J60+K60</f>
        <v>0</v>
      </c>
      <c r="M60" s="292"/>
      <c r="N60" s="60"/>
      <c r="O60" s="113">
        <f t="shared" si="53"/>
        <v>0</v>
      </c>
      <c r="P60" s="335"/>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335"/>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335"/>
    </row>
    <row r="63" spans="1:16" x14ac:dyDescent="0.25">
      <c r="A63" s="38">
        <v>1147</v>
      </c>
      <c r="B63" s="57" t="s">
        <v>56</v>
      </c>
      <c r="C63" s="58">
        <f t="shared" si="4"/>
        <v>9923</v>
      </c>
      <c r="D63" s="214">
        <v>923</v>
      </c>
      <c r="E63" s="510"/>
      <c r="F63" s="468">
        <f t="shared" si="50"/>
        <v>923</v>
      </c>
      <c r="G63" s="214">
        <v>9000</v>
      </c>
      <c r="H63" s="246"/>
      <c r="I63" s="113">
        <f t="shared" si="51"/>
        <v>9000</v>
      </c>
      <c r="J63" s="246"/>
      <c r="K63" s="60"/>
      <c r="L63" s="113">
        <f t="shared" si="52"/>
        <v>0</v>
      </c>
      <c r="M63" s="292"/>
      <c r="N63" s="60"/>
      <c r="O63" s="113">
        <f t="shared" si="53"/>
        <v>0</v>
      </c>
      <c r="P63" s="335"/>
    </row>
    <row r="64" spans="1:16" x14ac:dyDescent="0.25">
      <c r="A64" s="38">
        <v>1148</v>
      </c>
      <c r="B64" s="57" t="s">
        <v>57</v>
      </c>
      <c r="C64" s="58">
        <f t="shared" si="4"/>
        <v>6002</v>
      </c>
      <c r="D64" s="214">
        <v>6002</v>
      </c>
      <c r="E64" s="510"/>
      <c r="F64" s="468">
        <f t="shared" si="50"/>
        <v>6002</v>
      </c>
      <c r="G64" s="214"/>
      <c r="H64" s="246"/>
      <c r="I64" s="113">
        <f t="shared" si="51"/>
        <v>0</v>
      </c>
      <c r="J64" s="246"/>
      <c r="K64" s="60"/>
      <c r="L64" s="113">
        <f t="shared" si="52"/>
        <v>0</v>
      </c>
      <c r="M64" s="292"/>
      <c r="N64" s="60"/>
      <c r="O64" s="113">
        <f t="shared" si="53"/>
        <v>0</v>
      </c>
      <c r="P64" s="335"/>
    </row>
    <row r="65" spans="1:16" ht="36" x14ac:dyDescent="0.25">
      <c r="A65" s="38">
        <v>1149</v>
      </c>
      <c r="B65" s="57" t="s">
        <v>58</v>
      </c>
      <c r="C65" s="58">
        <f>F65+I65+L65+O65</f>
        <v>5292</v>
      </c>
      <c r="D65" s="214">
        <v>432</v>
      </c>
      <c r="E65" s="510"/>
      <c r="F65" s="468">
        <f t="shared" si="50"/>
        <v>432</v>
      </c>
      <c r="G65" s="214">
        <v>4860</v>
      </c>
      <c r="H65" s="246"/>
      <c r="I65" s="113">
        <f t="shared" si="51"/>
        <v>4860</v>
      </c>
      <c r="J65" s="246"/>
      <c r="K65" s="60"/>
      <c r="L65" s="113">
        <f t="shared" si="52"/>
        <v>0</v>
      </c>
      <c r="M65" s="292"/>
      <c r="N65" s="60"/>
      <c r="O65" s="113">
        <f t="shared" si="53"/>
        <v>0</v>
      </c>
      <c r="P65" s="353"/>
    </row>
    <row r="66" spans="1:16" ht="36" hidden="1" x14ac:dyDescent="0.25">
      <c r="A66" s="106">
        <v>1150</v>
      </c>
      <c r="B66" s="77" t="s">
        <v>59</v>
      </c>
      <c r="C66" s="83">
        <f>F66+I66+L66+O66</f>
        <v>0</v>
      </c>
      <c r="D66" s="216"/>
      <c r="E66" s="513"/>
      <c r="F66" s="507">
        <f t="shared" si="50"/>
        <v>0</v>
      </c>
      <c r="G66" s="216"/>
      <c r="H66" s="247"/>
      <c r="I66" s="108">
        <f t="shared" si="51"/>
        <v>0</v>
      </c>
      <c r="J66" s="247"/>
      <c r="K66" s="114"/>
      <c r="L66" s="108">
        <f t="shared" si="52"/>
        <v>0</v>
      </c>
      <c r="M66" s="293"/>
      <c r="N66" s="114"/>
      <c r="O66" s="108">
        <f t="shared" si="53"/>
        <v>0</v>
      </c>
      <c r="P66" s="350"/>
    </row>
    <row r="67" spans="1:16" ht="24" x14ac:dyDescent="0.25">
      <c r="A67" s="46">
        <v>1200</v>
      </c>
      <c r="B67" s="104" t="s">
        <v>296</v>
      </c>
      <c r="C67" s="47">
        <f t="shared" si="4"/>
        <v>53396</v>
      </c>
      <c r="D67" s="212">
        <f>SUM(D68:D69)</f>
        <v>24990</v>
      </c>
      <c r="E67" s="505">
        <f t="shared" ref="E67:F67" si="54">SUM(E68:E69)</f>
        <v>0</v>
      </c>
      <c r="F67" s="472">
        <f t="shared" si="54"/>
        <v>24990</v>
      </c>
      <c r="G67" s="212">
        <f>SUM(G68:G69)</f>
        <v>28406</v>
      </c>
      <c r="H67" s="105">
        <f t="shared" ref="H67:I67" si="55">SUM(H68:H69)</f>
        <v>0</v>
      </c>
      <c r="I67" s="116">
        <f t="shared" si="55"/>
        <v>28406</v>
      </c>
      <c r="J67" s="105">
        <f>SUM(J68:J69)</f>
        <v>0</v>
      </c>
      <c r="K67" s="50">
        <f t="shared" ref="K67:L67" si="56">SUM(K68:K69)</f>
        <v>0</v>
      </c>
      <c r="L67" s="116">
        <f t="shared" si="56"/>
        <v>0</v>
      </c>
      <c r="M67" s="47">
        <f>SUM(M68:M69)</f>
        <v>0</v>
      </c>
      <c r="N67" s="50">
        <f t="shared" ref="N67:O67" si="57">SUM(N68:N69)</f>
        <v>0</v>
      </c>
      <c r="O67" s="116">
        <f t="shared" si="57"/>
        <v>0</v>
      </c>
      <c r="P67" s="377"/>
    </row>
    <row r="68" spans="1:16" ht="24" x14ac:dyDescent="0.25">
      <c r="A68" s="532">
        <v>1210</v>
      </c>
      <c r="B68" s="52" t="s">
        <v>60</v>
      </c>
      <c r="C68" s="53">
        <f t="shared" si="4"/>
        <v>41000</v>
      </c>
      <c r="D68" s="213">
        <v>13994</v>
      </c>
      <c r="E68" s="508"/>
      <c r="F68" s="509">
        <f>D68+E68</f>
        <v>13994</v>
      </c>
      <c r="G68" s="213">
        <v>27006</v>
      </c>
      <c r="H68" s="245"/>
      <c r="I68" s="119">
        <f>G68+H68</f>
        <v>27006</v>
      </c>
      <c r="J68" s="245"/>
      <c r="K68" s="55"/>
      <c r="L68" s="119">
        <f>J68+K68</f>
        <v>0</v>
      </c>
      <c r="M68" s="291"/>
      <c r="N68" s="55"/>
      <c r="O68" s="119">
        <f>M68+N68</f>
        <v>0</v>
      </c>
      <c r="P68" s="353"/>
    </row>
    <row r="69" spans="1:16" ht="24" x14ac:dyDescent="0.25">
      <c r="A69" s="111">
        <v>1220</v>
      </c>
      <c r="B69" s="57" t="s">
        <v>61</v>
      </c>
      <c r="C69" s="58">
        <f t="shared" si="4"/>
        <v>12396</v>
      </c>
      <c r="D69" s="215">
        <f>SUM(D70:D74)</f>
        <v>10996</v>
      </c>
      <c r="E69" s="511">
        <f t="shared" ref="E69:F69" si="58">SUM(E70:E74)</f>
        <v>0</v>
      </c>
      <c r="F69" s="468">
        <f t="shared" si="58"/>
        <v>10996</v>
      </c>
      <c r="G69" s="215">
        <f>SUM(G70:G74)</f>
        <v>1400</v>
      </c>
      <c r="H69" s="120">
        <f t="shared" ref="H69:I69" si="59">SUM(H70:H74)</f>
        <v>0</v>
      </c>
      <c r="I69" s="113">
        <f t="shared" si="59"/>
        <v>1400</v>
      </c>
      <c r="J69" s="120">
        <f>SUM(J70:J74)</f>
        <v>0</v>
      </c>
      <c r="K69" s="112">
        <f t="shared" ref="K69:L69" si="60">SUM(K70:K74)</f>
        <v>0</v>
      </c>
      <c r="L69" s="113">
        <f t="shared" si="60"/>
        <v>0</v>
      </c>
      <c r="M69" s="58">
        <f>SUM(M70:M74)</f>
        <v>0</v>
      </c>
      <c r="N69" s="112">
        <f t="shared" ref="N69:O69" si="61">SUM(N70:N74)</f>
        <v>0</v>
      </c>
      <c r="O69" s="113">
        <f t="shared" si="61"/>
        <v>0</v>
      </c>
      <c r="P69" s="335"/>
    </row>
    <row r="70" spans="1:16" ht="49.5" customHeight="1" x14ac:dyDescent="0.25">
      <c r="A70" s="38">
        <v>1221</v>
      </c>
      <c r="B70" s="57" t="s">
        <v>297</v>
      </c>
      <c r="C70" s="58">
        <f t="shared" si="4"/>
        <v>8054</v>
      </c>
      <c r="D70" s="214">
        <v>6654</v>
      </c>
      <c r="E70" s="510"/>
      <c r="F70" s="468">
        <f t="shared" ref="F70:F74" si="62">D70+E70</f>
        <v>6654</v>
      </c>
      <c r="G70" s="214">
        <v>1400</v>
      </c>
      <c r="H70" s="246"/>
      <c r="I70" s="113">
        <f t="shared" ref="I70:I74" si="63">G70+H70</f>
        <v>1400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335"/>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335"/>
    </row>
    <row r="73" spans="1:16" ht="36" x14ac:dyDescent="0.25">
      <c r="A73" s="38">
        <v>1227</v>
      </c>
      <c r="B73" s="57" t="s">
        <v>64</v>
      </c>
      <c r="C73" s="58">
        <f t="shared" si="4"/>
        <v>3842</v>
      </c>
      <c r="D73" s="214">
        <v>3842</v>
      </c>
      <c r="E73" s="510"/>
      <c r="F73" s="468">
        <f t="shared" si="62"/>
        <v>3842</v>
      </c>
      <c r="G73" s="214"/>
      <c r="H73" s="246"/>
      <c r="I73" s="113">
        <f t="shared" si="63"/>
        <v>0</v>
      </c>
      <c r="J73" s="246"/>
      <c r="K73" s="60"/>
      <c r="L73" s="113">
        <f t="shared" si="64"/>
        <v>0</v>
      </c>
      <c r="M73" s="292"/>
      <c r="N73" s="60"/>
      <c r="O73" s="113">
        <f t="shared" si="65"/>
        <v>0</v>
      </c>
      <c r="P73" s="335"/>
    </row>
    <row r="74" spans="1:16" ht="48" x14ac:dyDescent="0.25">
      <c r="A74" s="38">
        <v>1228</v>
      </c>
      <c r="B74" s="57" t="s">
        <v>298</v>
      </c>
      <c r="C74" s="58">
        <f t="shared" si="4"/>
        <v>500</v>
      </c>
      <c r="D74" s="214">
        <v>500</v>
      </c>
      <c r="E74" s="510"/>
      <c r="F74" s="468">
        <f t="shared" si="62"/>
        <v>500</v>
      </c>
      <c r="G74" s="214"/>
      <c r="H74" s="246"/>
      <c r="I74" s="113">
        <f t="shared" si="63"/>
        <v>0</v>
      </c>
      <c r="J74" s="246"/>
      <c r="K74" s="60"/>
      <c r="L74" s="113">
        <f t="shared" si="64"/>
        <v>0</v>
      </c>
      <c r="M74" s="292"/>
      <c r="N74" s="60"/>
      <c r="O74" s="113">
        <f t="shared" si="65"/>
        <v>0</v>
      </c>
      <c r="P74" s="335"/>
    </row>
    <row r="75" spans="1:16" x14ac:dyDescent="0.25">
      <c r="A75" s="100">
        <v>2000</v>
      </c>
      <c r="B75" s="100" t="s">
        <v>65</v>
      </c>
      <c r="C75" s="101">
        <f t="shared" si="4"/>
        <v>12611</v>
      </c>
      <c r="D75" s="211">
        <f>SUM(D76,D83,D130,D164,D165,D172)</f>
        <v>9850</v>
      </c>
      <c r="E75" s="503">
        <f t="shared" ref="E75:F75" si="66">SUM(E76,E83,E130,E164,E165,E172)</f>
        <v>0</v>
      </c>
      <c r="F75" s="504">
        <f t="shared" si="66"/>
        <v>9850</v>
      </c>
      <c r="G75" s="211">
        <f>SUM(G76,G83,G130,G164,G165,G172)</f>
        <v>1433</v>
      </c>
      <c r="H75" s="244">
        <f t="shared" ref="H75:I75" si="67">SUM(H76,H83,H130,H164,H165,H172)</f>
        <v>1288</v>
      </c>
      <c r="I75" s="103">
        <f t="shared" si="67"/>
        <v>2721</v>
      </c>
      <c r="J75" s="244">
        <f>SUM(J76,J83,J130,J164,J165,J172)</f>
        <v>40</v>
      </c>
      <c r="K75" s="102">
        <f t="shared" ref="K75:L75" si="68">SUM(K76,K83,K130,K164,K165,K172)</f>
        <v>0</v>
      </c>
      <c r="L75" s="103">
        <f t="shared" si="68"/>
        <v>40</v>
      </c>
      <c r="M75" s="101">
        <f>SUM(M76,M83,M130,M164,M165,M172)</f>
        <v>0</v>
      </c>
      <c r="N75" s="102">
        <f t="shared" ref="N75:O75" si="69">SUM(N76,N83,N130,N164,N165,N172)</f>
        <v>0</v>
      </c>
      <c r="O75" s="103">
        <f t="shared" si="69"/>
        <v>0</v>
      </c>
      <c r="P75" s="375"/>
    </row>
    <row r="76" spans="1:16" ht="24" x14ac:dyDescent="0.25">
      <c r="A76" s="46">
        <v>2100</v>
      </c>
      <c r="B76" s="104" t="s">
        <v>66</v>
      </c>
      <c r="C76" s="47">
        <f t="shared" si="4"/>
        <v>110</v>
      </c>
      <c r="D76" s="212">
        <f>SUM(D77,D80)</f>
        <v>110</v>
      </c>
      <c r="E76" s="505">
        <f t="shared" ref="E76:F76" si="70">SUM(E77,E80)</f>
        <v>0</v>
      </c>
      <c r="F76" s="472">
        <f t="shared" si="70"/>
        <v>110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377"/>
    </row>
    <row r="77" spans="1:16" ht="24" x14ac:dyDescent="0.25">
      <c r="A77" s="532">
        <v>2110</v>
      </c>
      <c r="B77" s="52" t="s">
        <v>67</v>
      </c>
      <c r="C77" s="53">
        <f t="shared" si="4"/>
        <v>110</v>
      </c>
      <c r="D77" s="217">
        <f>SUM(D78:D79)</f>
        <v>110</v>
      </c>
      <c r="E77" s="514">
        <f t="shared" ref="E77:F77" si="74">SUM(E78:E79)</f>
        <v>0</v>
      </c>
      <c r="F77" s="509">
        <f t="shared" si="74"/>
        <v>110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353"/>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335"/>
    </row>
    <row r="79" spans="1:16" ht="24" x14ac:dyDescent="0.25">
      <c r="A79" s="38">
        <v>2112</v>
      </c>
      <c r="B79" s="57" t="s">
        <v>69</v>
      </c>
      <c r="C79" s="58">
        <f t="shared" si="4"/>
        <v>110</v>
      </c>
      <c r="D79" s="214">
        <v>110</v>
      </c>
      <c r="E79" s="510"/>
      <c r="F79" s="468">
        <f t="shared" si="78"/>
        <v>110</v>
      </c>
      <c r="G79" s="214"/>
      <c r="H79" s="246"/>
      <c r="I79" s="113">
        <f t="shared" si="79"/>
        <v>0</v>
      </c>
      <c r="J79" s="246"/>
      <c r="K79" s="60"/>
      <c r="L79" s="113">
        <f t="shared" si="80"/>
        <v>0</v>
      </c>
      <c r="M79" s="292"/>
      <c r="N79" s="60"/>
      <c r="O79" s="113">
        <f t="shared" si="81"/>
        <v>0</v>
      </c>
      <c r="P79" s="335"/>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335"/>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335"/>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335"/>
    </row>
    <row r="83" spans="1:16" x14ac:dyDescent="0.25">
      <c r="A83" s="46">
        <v>2200</v>
      </c>
      <c r="B83" s="104" t="s">
        <v>71</v>
      </c>
      <c r="C83" s="47">
        <f t="shared" si="4"/>
        <v>3300</v>
      </c>
      <c r="D83" s="212">
        <f>SUM(D84,D89,D95,D103,D112,D116,D122,D128)</f>
        <v>1972</v>
      </c>
      <c r="E83" s="505">
        <f t="shared" ref="E83:F83" si="90">SUM(E84,E89,E95,E103,E112,E116,E122,E128)</f>
        <v>0</v>
      </c>
      <c r="F83" s="472">
        <f t="shared" si="90"/>
        <v>1972</v>
      </c>
      <c r="G83" s="212">
        <f>SUM(G84,G89,G95,G103,G112,G116,G122,G128)</f>
        <v>0</v>
      </c>
      <c r="H83" s="105">
        <f t="shared" ref="H83:I83" si="91">SUM(H84,H89,H95,H103,H112,H116,H122,H128)</f>
        <v>1288</v>
      </c>
      <c r="I83" s="116">
        <f t="shared" si="91"/>
        <v>1288</v>
      </c>
      <c r="J83" s="105">
        <f>SUM(J84,J89,J95,J103,J112,J116,J122,J128)</f>
        <v>40</v>
      </c>
      <c r="K83" s="50">
        <f t="shared" ref="K83:L83" si="92">SUM(K84,K89,K95,K103,K112,K116,K122,K128)</f>
        <v>0</v>
      </c>
      <c r="L83" s="116">
        <f t="shared" si="92"/>
        <v>40</v>
      </c>
      <c r="M83" s="159">
        <f>SUM(M84,M89,M95,M103,M112,M116,M122,M128)</f>
        <v>0</v>
      </c>
      <c r="N83" s="160">
        <f t="shared" ref="N83:O83" si="93">SUM(N84,N89,N95,N103,N112,N116,N122,N128)</f>
        <v>0</v>
      </c>
      <c r="O83" s="161">
        <f t="shared" si="93"/>
        <v>0</v>
      </c>
      <c r="P83" s="378"/>
    </row>
    <row r="84" spans="1:16" ht="24" x14ac:dyDescent="0.25">
      <c r="A84" s="106">
        <v>2210</v>
      </c>
      <c r="B84" s="77" t="s">
        <v>72</v>
      </c>
      <c r="C84" s="83">
        <f t="shared" si="4"/>
        <v>414</v>
      </c>
      <c r="D84" s="131">
        <f>SUM(D85:D88)</f>
        <v>374</v>
      </c>
      <c r="E84" s="506">
        <f t="shared" ref="E84:F84" si="94">SUM(E85:E88)</f>
        <v>0</v>
      </c>
      <c r="F84" s="507">
        <f t="shared" si="94"/>
        <v>374</v>
      </c>
      <c r="G84" s="131">
        <f>SUM(G85:G88)</f>
        <v>0</v>
      </c>
      <c r="H84" s="190">
        <f t="shared" ref="H84:I84" si="95">SUM(H85:H88)</f>
        <v>0</v>
      </c>
      <c r="I84" s="108">
        <f t="shared" si="95"/>
        <v>0</v>
      </c>
      <c r="J84" s="190">
        <f>SUM(J85:J88)</f>
        <v>40</v>
      </c>
      <c r="K84" s="107">
        <f t="shared" ref="K84:L84" si="96">SUM(K85:K88)</f>
        <v>0</v>
      </c>
      <c r="L84" s="108">
        <f t="shared" si="96"/>
        <v>40</v>
      </c>
      <c r="M84" s="83">
        <f>SUM(M85:M88)</f>
        <v>0</v>
      </c>
      <c r="N84" s="107">
        <f t="shared" ref="N84:O84" si="97">SUM(N85:N88)</f>
        <v>0</v>
      </c>
      <c r="O84" s="108">
        <f t="shared" si="97"/>
        <v>0</v>
      </c>
      <c r="P84" s="350"/>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353"/>
    </row>
    <row r="86" spans="1:16" ht="36" x14ac:dyDescent="0.25">
      <c r="A86" s="38">
        <v>2212</v>
      </c>
      <c r="B86" s="57" t="s">
        <v>74</v>
      </c>
      <c r="C86" s="58">
        <f t="shared" si="98"/>
        <v>236</v>
      </c>
      <c r="D86" s="214">
        <v>216</v>
      </c>
      <c r="E86" s="510"/>
      <c r="F86" s="468">
        <f t="shared" si="99"/>
        <v>216</v>
      </c>
      <c r="G86" s="214"/>
      <c r="H86" s="246"/>
      <c r="I86" s="113">
        <f t="shared" si="100"/>
        <v>0</v>
      </c>
      <c r="J86" s="246">
        <v>20</v>
      </c>
      <c r="K86" s="60"/>
      <c r="L86" s="113">
        <f t="shared" si="101"/>
        <v>20</v>
      </c>
      <c r="M86" s="292"/>
      <c r="N86" s="60"/>
      <c r="O86" s="113">
        <f t="shared" si="102"/>
        <v>0</v>
      </c>
      <c r="P86" s="335"/>
    </row>
    <row r="87" spans="1:16" ht="24" x14ac:dyDescent="0.25">
      <c r="A87" s="38">
        <v>2214</v>
      </c>
      <c r="B87" s="57" t="s">
        <v>75</v>
      </c>
      <c r="C87" s="58">
        <f t="shared" si="98"/>
        <v>140</v>
      </c>
      <c r="D87" s="214">
        <v>120</v>
      </c>
      <c r="E87" s="510"/>
      <c r="F87" s="468">
        <f t="shared" si="99"/>
        <v>120</v>
      </c>
      <c r="G87" s="214"/>
      <c r="H87" s="246"/>
      <c r="I87" s="113">
        <f t="shared" si="100"/>
        <v>0</v>
      </c>
      <c r="J87" s="246">
        <v>20</v>
      </c>
      <c r="K87" s="60"/>
      <c r="L87" s="113">
        <f t="shared" si="101"/>
        <v>20</v>
      </c>
      <c r="M87" s="292"/>
      <c r="N87" s="60"/>
      <c r="O87" s="113">
        <f t="shared" si="102"/>
        <v>0</v>
      </c>
      <c r="P87" s="335"/>
    </row>
    <row r="88" spans="1:16" x14ac:dyDescent="0.25">
      <c r="A88" s="38">
        <v>2219</v>
      </c>
      <c r="B88" s="57" t="s">
        <v>76</v>
      </c>
      <c r="C88" s="58">
        <f t="shared" si="98"/>
        <v>38</v>
      </c>
      <c r="D88" s="214">
        <v>38</v>
      </c>
      <c r="E88" s="510"/>
      <c r="F88" s="468">
        <f t="shared" si="99"/>
        <v>38</v>
      </c>
      <c r="G88" s="214"/>
      <c r="H88" s="246"/>
      <c r="I88" s="113">
        <f t="shared" si="100"/>
        <v>0</v>
      </c>
      <c r="J88" s="246"/>
      <c r="K88" s="60"/>
      <c r="L88" s="113">
        <f t="shared" si="101"/>
        <v>0</v>
      </c>
      <c r="M88" s="292"/>
      <c r="N88" s="60"/>
      <c r="O88" s="113">
        <f t="shared" si="102"/>
        <v>0</v>
      </c>
      <c r="P88" s="335"/>
    </row>
    <row r="89" spans="1:16" ht="24" hidden="1" x14ac:dyDescent="0.25">
      <c r="A89" s="111">
        <v>2220</v>
      </c>
      <c r="B89" s="57" t="s">
        <v>77</v>
      </c>
      <c r="C89" s="58">
        <f t="shared" si="98"/>
        <v>0</v>
      </c>
      <c r="D89" s="215">
        <f>SUM(D90:D94)</f>
        <v>0</v>
      </c>
      <c r="E89" s="511">
        <f t="shared" ref="E89:F89" si="103">SUM(E90:E94)</f>
        <v>0</v>
      </c>
      <c r="F89" s="468">
        <f t="shared" si="103"/>
        <v>0</v>
      </c>
      <c r="G89" s="215">
        <f>SUM(G90:G94)</f>
        <v>0</v>
      </c>
      <c r="H89" s="120">
        <f t="shared" ref="H89:I89" si="104">SUM(H90:H94)</f>
        <v>0</v>
      </c>
      <c r="I89" s="113">
        <f t="shared" si="104"/>
        <v>0</v>
      </c>
      <c r="J89" s="120">
        <f>SUM(J90:J94)</f>
        <v>0</v>
      </c>
      <c r="K89" s="112">
        <f t="shared" ref="K89:L89" si="105">SUM(K90:K94)</f>
        <v>0</v>
      </c>
      <c r="L89" s="113">
        <f t="shared" si="105"/>
        <v>0</v>
      </c>
      <c r="M89" s="58">
        <f>SUM(M90:M94)</f>
        <v>0</v>
      </c>
      <c r="N89" s="112">
        <f t="shared" ref="N89:O89" si="106">SUM(N90:N94)</f>
        <v>0</v>
      </c>
      <c r="O89" s="113">
        <f t="shared" si="106"/>
        <v>0</v>
      </c>
      <c r="P89" s="335"/>
    </row>
    <row r="90" spans="1:16" ht="24" hidden="1" x14ac:dyDescent="0.25">
      <c r="A90" s="38">
        <v>2221</v>
      </c>
      <c r="B90" s="57" t="s">
        <v>289</v>
      </c>
      <c r="C90" s="58">
        <f t="shared" si="98"/>
        <v>0</v>
      </c>
      <c r="D90" s="214"/>
      <c r="E90" s="510"/>
      <c r="F90" s="468">
        <f t="shared" ref="F90:F94" si="107">D90+E90</f>
        <v>0</v>
      </c>
      <c r="G90" s="214"/>
      <c r="H90" s="246"/>
      <c r="I90" s="113">
        <f t="shared" ref="I90:I94" si="108">G90+H90</f>
        <v>0</v>
      </c>
      <c r="J90" s="246"/>
      <c r="K90" s="60"/>
      <c r="L90" s="113">
        <f t="shared" ref="L90:L94" si="109">J90+K90</f>
        <v>0</v>
      </c>
      <c r="M90" s="292"/>
      <c r="N90" s="60"/>
      <c r="O90" s="113">
        <f t="shared" ref="O90:O94" si="110">M90+N90</f>
        <v>0</v>
      </c>
      <c r="P90" s="335"/>
    </row>
    <row r="91" spans="1:16" hidden="1" x14ac:dyDescent="0.25">
      <c r="A91" s="38">
        <v>2222</v>
      </c>
      <c r="B91" s="57" t="s">
        <v>78</v>
      </c>
      <c r="C91" s="58">
        <f t="shared" si="98"/>
        <v>0</v>
      </c>
      <c r="D91" s="214"/>
      <c r="E91" s="510"/>
      <c r="F91" s="468">
        <f t="shared" si="107"/>
        <v>0</v>
      </c>
      <c r="G91" s="214"/>
      <c r="H91" s="246"/>
      <c r="I91" s="113">
        <f t="shared" si="108"/>
        <v>0</v>
      </c>
      <c r="J91" s="246"/>
      <c r="K91" s="60"/>
      <c r="L91" s="113">
        <f t="shared" si="109"/>
        <v>0</v>
      </c>
      <c r="M91" s="292"/>
      <c r="N91" s="60"/>
      <c r="O91" s="113">
        <f t="shared" si="110"/>
        <v>0</v>
      </c>
      <c r="P91" s="335"/>
    </row>
    <row r="92" spans="1:16" hidden="1" x14ac:dyDescent="0.25">
      <c r="A92" s="38">
        <v>2223</v>
      </c>
      <c r="B92" s="57" t="s">
        <v>79</v>
      </c>
      <c r="C92" s="58">
        <f t="shared" si="98"/>
        <v>0</v>
      </c>
      <c r="D92" s="214"/>
      <c r="E92" s="510"/>
      <c r="F92" s="468">
        <f t="shared" si="107"/>
        <v>0</v>
      </c>
      <c r="G92" s="214"/>
      <c r="H92" s="246"/>
      <c r="I92" s="113">
        <f t="shared" si="108"/>
        <v>0</v>
      </c>
      <c r="J92" s="246"/>
      <c r="K92" s="60"/>
      <c r="L92" s="113">
        <f t="shared" si="109"/>
        <v>0</v>
      </c>
      <c r="M92" s="292"/>
      <c r="N92" s="60"/>
      <c r="O92" s="113">
        <f t="shared" si="110"/>
        <v>0</v>
      </c>
      <c r="P92" s="335"/>
    </row>
    <row r="93" spans="1:16" ht="48" hidden="1" x14ac:dyDescent="0.25">
      <c r="A93" s="38">
        <v>2224</v>
      </c>
      <c r="B93" s="57" t="s">
        <v>299</v>
      </c>
      <c r="C93" s="58">
        <f t="shared" si="98"/>
        <v>0</v>
      </c>
      <c r="D93" s="214"/>
      <c r="E93" s="510"/>
      <c r="F93" s="468">
        <f t="shared" si="107"/>
        <v>0</v>
      </c>
      <c r="G93" s="214"/>
      <c r="H93" s="246"/>
      <c r="I93" s="113">
        <f t="shared" si="108"/>
        <v>0</v>
      </c>
      <c r="J93" s="246"/>
      <c r="K93" s="60"/>
      <c r="L93" s="113">
        <f t="shared" si="109"/>
        <v>0</v>
      </c>
      <c r="M93" s="292"/>
      <c r="N93" s="60"/>
      <c r="O93" s="113">
        <f t="shared" si="110"/>
        <v>0</v>
      </c>
      <c r="P93" s="335"/>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335"/>
    </row>
    <row r="95" spans="1:16" ht="36" x14ac:dyDescent="0.25">
      <c r="A95" s="111">
        <v>2230</v>
      </c>
      <c r="B95" s="57" t="s">
        <v>81</v>
      </c>
      <c r="C95" s="58">
        <f t="shared" si="98"/>
        <v>820</v>
      </c>
      <c r="D95" s="215">
        <f>SUM(D96:D102)</f>
        <v>820</v>
      </c>
      <c r="E95" s="511">
        <f t="shared" ref="E95:F95" si="111">SUM(E96:E102)</f>
        <v>0</v>
      </c>
      <c r="F95" s="468">
        <f t="shared" si="111"/>
        <v>820</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335"/>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335"/>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335"/>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353"/>
    </row>
    <row r="99" spans="1:16" ht="36" x14ac:dyDescent="0.25">
      <c r="A99" s="38">
        <v>2234</v>
      </c>
      <c r="B99" s="57" t="s">
        <v>85</v>
      </c>
      <c r="C99" s="58">
        <f t="shared" si="98"/>
        <v>60</v>
      </c>
      <c r="D99" s="214">
        <v>60</v>
      </c>
      <c r="E99" s="510"/>
      <c r="F99" s="468">
        <f t="shared" si="115"/>
        <v>60</v>
      </c>
      <c r="G99" s="214"/>
      <c r="H99" s="246"/>
      <c r="I99" s="113">
        <f t="shared" si="116"/>
        <v>0</v>
      </c>
      <c r="J99" s="246"/>
      <c r="K99" s="60"/>
      <c r="L99" s="113">
        <f t="shared" si="117"/>
        <v>0</v>
      </c>
      <c r="M99" s="292"/>
      <c r="N99" s="60"/>
      <c r="O99" s="113">
        <f t="shared" si="118"/>
        <v>0</v>
      </c>
      <c r="P99" s="335"/>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335"/>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335"/>
    </row>
    <row r="102" spans="1:16" ht="24" x14ac:dyDescent="0.25">
      <c r="A102" s="38">
        <v>2239</v>
      </c>
      <c r="B102" s="57" t="s">
        <v>88</v>
      </c>
      <c r="C102" s="58">
        <f t="shared" si="98"/>
        <v>760</v>
      </c>
      <c r="D102" s="214">
        <v>760</v>
      </c>
      <c r="E102" s="510"/>
      <c r="F102" s="468">
        <f t="shared" si="115"/>
        <v>760</v>
      </c>
      <c r="G102" s="214"/>
      <c r="H102" s="246"/>
      <c r="I102" s="113">
        <f t="shared" si="116"/>
        <v>0</v>
      </c>
      <c r="J102" s="246"/>
      <c r="K102" s="60"/>
      <c r="L102" s="113">
        <f t="shared" si="117"/>
        <v>0</v>
      </c>
      <c r="M102" s="292"/>
      <c r="N102" s="60"/>
      <c r="O102" s="113">
        <f t="shared" si="118"/>
        <v>0</v>
      </c>
      <c r="P102" s="335"/>
    </row>
    <row r="103" spans="1:16" ht="36" x14ac:dyDescent="0.25">
      <c r="A103" s="111">
        <v>2240</v>
      </c>
      <c r="B103" s="57" t="s">
        <v>89</v>
      </c>
      <c r="C103" s="58">
        <f t="shared" si="98"/>
        <v>693</v>
      </c>
      <c r="D103" s="215">
        <f>SUM(D104:D111)</f>
        <v>693</v>
      </c>
      <c r="E103" s="511">
        <f t="shared" ref="E103:F103" si="119">SUM(E104:E111)</f>
        <v>0</v>
      </c>
      <c r="F103" s="468">
        <f t="shared" si="119"/>
        <v>693</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335"/>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335"/>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335"/>
    </row>
    <row r="106" spans="1:16" ht="24" x14ac:dyDescent="0.25">
      <c r="A106" s="38">
        <v>2243</v>
      </c>
      <c r="B106" s="57" t="s">
        <v>92</v>
      </c>
      <c r="C106" s="58">
        <f t="shared" si="98"/>
        <v>143</v>
      </c>
      <c r="D106" s="214">
        <v>143</v>
      </c>
      <c r="E106" s="510"/>
      <c r="F106" s="468">
        <f t="shared" si="123"/>
        <v>143</v>
      </c>
      <c r="G106" s="214"/>
      <c r="H106" s="246"/>
      <c r="I106" s="113">
        <f t="shared" si="124"/>
        <v>0</v>
      </c>
      <c r="J106" s="246"/>
      <c r="K106" s="60"/>
      <c r="L106" s="113">
        <f t="shared" si="125"/>
        <v>0</v>
      </c>
      <c r="M106" s="292"/>
      <c r="N106" s="60"/>
      <c r="O106" s="113">
        <f t="shared" si="126"/>
        <v>0</v>
      </c>
      <c r="P106" s="335"/>
    </row>
    <row r="107" spans="1:16" x14ac:dyDescent="0.25">
      <c r="A107" s="38">
        <v>2244</v>
      </c>
      <c r="B107" s="57" t="s">
        <v>93</v>
      </c>
      <c r="C107" s="58">
        <f t="shared" si="98"/>
        <v>550</v>
      </c>
      <c r="D107" s="214">
        <v>550</v>
      </c>
      <c r="E107" s="510"/>
      <c r="F107" s="468">
        <f t="shared" si="123"/>
        <v>550</v>
      </c>
      <c r="G107" s="214"/>
      <c r="H107" s="246"/>
      <c r="I107" s="113">
        <f t="shared" si="124"/>
        <v>0</v>
      </c>
      <c r="J107" s="246"/>
      <c r="K107" s="60"/>
      <c r="L107" s="113">
        <f t="shared" si="125"/>
        <v>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335"/>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335"/>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335"/>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335"/>
    </row>
    <row r="112" spans="1:16" x14ac:dyDescent="0.25">
      <c r="A112" s="111">
        <v>2250</v>
      </c>
      <c r="B112" s="57" t="s">
        <v>97</v>
      </c>
      <c r="C112" s="58">
        <f t="shared" si="98"/>
        <v>85</v>
      </c>
      <c r="D112" s="215">
        <f>SUM(D113:D115)</f>
        <v>85</v>
      </c>
      <c r="E112" s="511">
        <f t="shared" ref="E112:F112" si="127">SUM(E113:E115)</f>
        <v>0</v>
      </c>
      <c r="F112" s="468">
        <f t="shared" si="127"/>
        <v>85</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335"/>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335"/>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335"/>
    </row>
    <row r="115" spans="1:16" ht="24" hidden="1" x14ac:dyDescent="0.25">
      <c r="A115" s="38">
        <v>2259</v>
      </c>
      <c r="B115" s="57" t="s">
        <v>100</v>
      </c>
      <c r="C115" s="58">
        <f t="shared" si="98"/>
        <v>0</v>
      </c>
      <c r="D115" s="214"/>
      <c r="E115" s="510"/>
      <c r="F115" s="468">
        <f t="shared" si="131"/>
        <v>0</v>
      </c>
      <c r="G115" s="214"/>
      <c r="H115" s="246"/>
      <c r="I115" s="113">
        <f t="shared" si="132"/>
        <v>0</v>
      </c>
      <c r="J115" s="246"/>
      <c r="K115" s="60"/>
      <c r="L115" s="113">
        <f t="shared" si="133"/>
        <v>0</v>
      </c>
      <c r="M115" s="292"/>
      <c r="N115" s="60"/>
      <c r="O115" s="113">
        <f t="shared" si="134"/>
        <v>0</v>
      </c>
      <c r="P115" s="335"/>
    </row>
    <row r="116" spans="1:16" hidden="1" x14ac:dyDescent="0.25">
      <c r="A116" s="111">
        <v>2260</v>
      </c>
      <c r="B116" s="57" t="s">
        <v>101</v>
      </c>
      <c r="C116" s="58">
        <f t="shared" si="98"/>
        <v>0</v>
      </c>
      <c r="D116" s="215">
        <f>SUM(D117:D121)</f>
        <v>0</v>
      </c>
      <c r="E116" s="511">
        <f t="shared" ref="E116:F116" si="135">SUM(E117:E121)</f>
        <v>0</v>
      </c>
      <c r="F116" s="468">
        <f t="shared" si="135"/>
        <v>0</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335"/>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335"/>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335"/>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335"/>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335"/>
    </row>
    <row r="121" spans="1:16" hidden="1" x14ac:dyDescent="0.25">
      <c r="A121" s="38">
        <v>2269</v>
      </c>
      <c r="B121" s="57" t="s">
        <v>106</v>
      </c>
      <c r="C121" s="58">
        <f t="shared" si="98"/>
        <v>0</v>
      </c>
      <c r="D121" s="214"/>
      <c r="E121" s="510"/>
      <c r="F121" s="468">
        <f t="shared" si="139"/>
        <v>0</v>
      </c>
      <c r="G121" s="214"/>
      <c r="H121" s="246"/>
      <c r="I121" s="113">
        <f t="shared" si="140"/>
        <v>0</v>
      </c>
      <c r="J121" s="246"/>
      <c r="K121" s="60"/>
      <c r="L121" s="113">
        <f t="shared" si="141"/>
        <v>0</v>
      </c>
      <c r="M121" s="292"/>
      <c r="N121" s="60"/>
      <c r="O121" s="113">
        <f t="shared" si="142"/>
        <v>0</v>
      </c>
      <c r="P121" s="335"/>
    </row>
    <row r="122" spans="1:16" x14ac:dyDescent="0.25">
      <c r="A122" s="111">
        <v>2270</v>
      </c>
      <c r="B122" s="57" t="s">
        <v>107</v>
      </c>
      <c r="C122" s="58">
        <f t="shared" si="98"/>
        <v>1288</v>
      </c>
      <c r="D122" s="215">
        <f>SUM(D123:D127)</f>
        <v>0</v>
      </c>
      <c r="E122" s="511">
        <f t="shared" ref="E122:F122" si="143">SUM(E123:E127)</f>
        <v>0</v>
      </c>
      <c r="F122" s="468">
        <f t="shared" si="143"/>
        <v>0</v>
      </c>
      <c r="G122" s="215">
        <f>SUM(G123:G127)</f>
        <v>0</v>
      </c>
      <c r="H122" s="120">
        <f t="shared" ref="H122:I122" si="144">SUM(H123:H127)</f>
        <v>1288</v>
      </c>
      <c r="I122" s="113">
        <f t="shared" si="144"/>
        <v>1288</v>
      </c>
      <c r="J122" s="120">
        <f>SUM(J123:J127)</f>
        <v>0</v>
      </c>
      <c r="K122" s="112">
        <f t="shared" ref="K122:L122" si="145">SUM(K123:K127)</f>
        <v>0</v>
      </c>
      <c r="L122" s="113">
        <f t="shared" si="145"/>
        <v>0</v>
      </c>
      <c r="M122" s="58">
        <f>SUM(M123:M127)</f>
        <v>0</v>
      </c>
      <c r="N122" s="112">
        <f t="shared" ref="N122:O122" si="146">SUM(N123:N127)</f>
        <v>0</v>
      </c>
      <c r="O122" s="113">
        <f t="shared" si="146"/>
        <v>0</v>
      </c>
      <c r="P122" s="335"/>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335"/>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335"/>
    </row>
    <row r="125" spans="1:16" ht="36" x14ac:dyDescent="0.25">
      <c r="A125" s="38">
        <v>2275</v>
      </c>
      <c r="B125" s="57" t="s">
        <v>109</v>
      </c>
      <c r="C125" s="58">
        <f t="shared" si="98"/>
        <v>1288</v>
      </c>
      <c r="D125" s="214"/>
      <c r="E125" s="510"/>
      <c r="F125" s="468">
        <f t="shared" si="147"/>
        <v>0</v>
      </c>
      <c r="G125" s="214"/>
      <c r="H125" s="246">
        <v>1288</v>
      </c>
      <c r="I125" s="113">
        <f t="shared" si="148"/>
        <v>1288</v>
      </c>
      <c r="J125" s="246"/>
      <c r="K125" s="60"/>
      <c r="L125" s="113">
        <f t="shared" si="149"/>
        <v>0</v>
      </c>
      <c r="M125" s="292"/>
      <c r="N125" s="60"/>
      <c r="O125" s="113">
        <f t="shared" si="150"/>
        <v>0</v>
      </c>
      <c r="P125" s="335" t="s">
        <v>368</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335"/>
    </row>
    <row r="127" spans="1:16" ht="24" hidden="1" x14ac:dyDescent="0.25">
      <c r="A127" s="38">
        <v>2279</v>
      </c>
      <c r="B127" s="57" t="s">
        <v>111</v>
      </c>
      <c r="C127" s="58">
        <f t="shared" si="98"/>
        <v>0</v>
      </c>
      <c r="D127" s="214"/>
      <c r="E127" s="510"/>
      <c r="F127" s="468">
        <f t="shared" si="147"/>
        <v>0</v>
      </c>
      <c r="G127" s="214"/>
      <c r="H127" s="246"/>
      <c r="I127" s="113">
        <f t="shared" si="148"/>
        <v>0</v>
      </c>
      <c r="J127" s="246"/>
      <c r="K127" s="60"/>
      <c r="L127" s="113">
        <f t="shared" si="149"/>
        <v>0</v>
      </c>
      <c r="M127" s="292"/>
      <c r="N127" s="60"/>
      <c r="O127" s="113">
        <f t="shared" si="150"/>
        <v>0</v>
      </c>
      <c r="P127" s="335"/>
    </row>
    <row r="128" spans="1:16" ht="24" hidden="1" x14ac:dyDescent="0.25">
      <c r="A128" s="532">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335"/>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335"/>
    </row>
    <row r="130" spans="1:16" ht="38.25" customHeight="1" x14ac:dyDescent="0.25">
      <c r="A130" s="46">
        <v>2300</v>
      </c>
      <c r="B130" s="104" t="s">
        <v>113</v>
      </c>
      <c r="C130" s="47">
        <f t="shared" si="98"/>
        <v>9201</v>
      </c>
      <c r="D130" s="212">
        <f>SUM(D131,D136,D140,D141,D144,D151,D159,D160,D163)</f>
        <v>7768</v>
      </c>
      <c r="E130" s="505">
        <f t="shared" ref="E130:F130" si="152">SUM(E131,E136,E140,E141,E144,E151,E159,E160,E163)</f>
        <v>0</v>
      </c>
      <c r="F130" s="472">
        <f t="shared" si="152"/>
        <v>7768</v>
      </c>
      <c r="G130" s="212">
        <f>SUM(G131,G136,G140,G141,G144,G151,G159,G160,G163)</f>
        <v>1433</v>
      </c>
      <c r="H130" s="105">
        <f t="shared" ref="H130:I130" si="153">SUM(H131,H136,H140,H141,H144,H151,H159,H160,H163)</f>
        <v>0</v>
      </c>
      <c r="I130" s="116">
        <f t="shared" si="153"/>
        <v>1433</v>
      </c>
      <c r="J130" s="105">
        <f>SUM(J131,J136,J140,J141,J144,J151,J159,J160,J163)</f>
        <v>0</v>
      </c>
      <c r="K130" s="50">
        <f t="shared" ref="K130:L130" si="154">SUM(K131,K136,K140,K141,K144,K151,K159,K160,K163)</f>
        <v>0</v>
      </c>
      <c r="L130" s="116">
        <f t="shared" si="154"/>
        <v>0</v>
      </c>
      <c r="M130" s="47">
        <f>SUM(M131,M136,M140,M141,M144,M151,M159,M160,M163)</f>
        <v>0</v>
      </c>
      <c r="N130" s="50">
        <f t="shared" ref="N130:O130" si="155">SUM(N131,N136,N140,N141,N144,N151,N159,N160,N163)</f>
        <v>0</v>
      </c>
      <c r="O130" s="116">
        <f t="shared" si="155"/>
        <v>0</v>
      </c>
      <c r="P130" s="377"/>
    </row>
    <row r="131" spans="1:16" ht="24" x14ac:dyDescent="0.25">
      <c r="A131" s="532">
        <v>2310</v>
      </c>
      <c r="B131" s="52" t="s">
        <v>114</v>
      </c>
      <c r="C131" s="53">
        <f t="shared" si="98"/>
        <v>5049</v>
      </c>
      <c r="D131" s="217">
        <f t="shared" ref="D131:O131" si="156">SUM(D132:D135)</f>
        <v>5049</v>
      </c>
      <c r="E131" s="514">
        <f t="shared" si="156"/>
        <v>0</v>
      </c>
      <c r="F131" s="509">
        <f t="shared" si="156"/>
        <v>5049</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353"/>
    </row>
    <row r="132" spans="1:16" x14ac:dyDescent="0.25">
      <c r="A132" s="38">
        <v>2311</v>
      </c>
      <c r="B132" s="57" t="s">
        <v>115</v>
      </c>
      <c r="C132" s="58">
        <f t="shared" si="98"/>
        <v>1793</v>
      </c>
      <c r="D132" s="214">
        <v>1793</v>
      </c>
      <c r="E132" s="510"/>
      <c r="F132" s="468">
        <f t="shared" ref="F132:F135" si="157">D132+E132</f>
        <v>1793</v>
      </c>
      <c r="G132" s="214"/>
      <c r="H132" s="246"/>
      <c r="I132" s="113">
        <f t="shared" ref="I132:I135" si="158">G132+H132</f>
        <v>0</v>
      </c>
      <c r="J132" s="246"/>
      <c r="K132" s="60"/>
      <c r="L132" s="113">
        <f t="shared" ref="L132:L135" si="159">J132+K132</f>
        <v>0</v>
      </c>
      <c r="M132" s="292"/>
      <c r="N132" s="60"/>
      <c r="O132" s="113">
        <f t="shared" ref="O132:O135" si="160">M132+N132</f>
        <v>0</v>
      </c>
      <c r="P132" s="335"/>
    </row>
    <row r="133" spans="1:16" x14ac:dyDescent="0.25">
      <c r="A133" s="38">
        <v>2312</v>
      </c>
      <c r="B133" s="57" t="s">
        <v>116</v>
      </c>
      <c r="C133" s="58">
        <f t="shared" si="98"/>
        <v>3256</v>
      </c>
      <c r="D133" s="214">
        <v>3256</v>
      </c>
      <c r="E133" s="510"/>
      <c r="F133" s="468">
        <f t="shared" si="157"/>
        <v>3256</v>
      </c>
      <c r="G133" s="214"/>
      <c r="H133" s="246"/>
      <c r="I133" s="113">
        <f t="shared" si="158"/>
        <v>0</v>
      </c>
      <c r="J133" s="246"/>
      <c r="K133" s="60"/>
      <c r="L133" s="113">
        <f t="shared" si="159"/>
        <v>0</v>
      </c>
      <c r="M133" s="292"/>
      <c r="N133" s="60"/>
      <c r="O133" s="113">
        <f t="shared" si="160"/>
        <v>0</v>
      </c>
      <c r="P133" s="335"/>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335"/>
    </row>
    <row r="135" spans="1:16" ht="36" hidden="1" customHeight="1" x14ac:dyDescent="0.25">
      <c r="A135" s="38">
        <v>2314</v>
      </c>
      <c r="B135" s="57" t="s">
        <v>291</v>
      </c>
      <c r="C135" s="58">
        <f t="shared" si="98"/>
        <v>0</v>
      </c>
      <c r="D135" s="214"/>
      <c r="E135" s="510"/>
      <c r="F135" s="468">
        <f t="shared" si="157"/>
        <v>0</v>
      </c>
      <c r="G135" s="214"/>
      <c r="H135" s="246"/>
      <c r="I135" s="113">
        <f t="shared" si="158"/>
        <v>0</v>
      </c>
      <c r="J135" s="246"/>
      <c r="K135" s="60"/>
      <c r="L135" s="113">
        <f t="shared" si="159"/>
        <v>0</v>
      </c>
      <c r="M135" s="292"/>
      <c r="N135" s="60"/>
      <c r="O135" s="113">
        <f t="shared" si="160"/>
        <v>0</v>
      </c>
      <c r="P135" s="335"/>
    </row>
    <row r="136" spans="1:16" hidden="1" x14ac:dyDescent="0.25">
      <c r="A136" s="111">
        <v>2320</v>
      </c>
      <c r="B136" s="57" t="s">
        <v>118</v>
      </c>
      <c r="C136" s="58">
        <f t="shared" si="98"/>
        <v>0</v>
      </c>
      <c r="D136" s="215">
        <f>SUM(D137:D139)</f>
        <v>0</v>
      </c>
      <c r="E136" s="511">
        <f t="shared" ref="E136:F136" si="161">SUM(E137:E139)</f>
        <v>0</v>
      </c>
      <c r="F136" s="468">
        <f t="shared" si="161"/>
        <v>0</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335"/>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335"/>
    </row>
    <row r="138" spans="1:16" hidden="1" x14ac:dyDescent="0.25">
      <c r="A138" s="38">
        <v>2322</v>
      </c>
      <c r="B138" s="57" t="s">
        <v>120</v>
      </c>
      <c r="C138" s="58">
        <f t="shared" si="98"/>
        <v>0</v>
      </c>
      <c r="D138" s="214"/>
      <c r="E138" s="510"/>
      <c r="F138" s="468">
        <f t="shared" si="165"/>
        <v>0</v>
      </c>
      <c r="G138" s="214"/>
      <c r="H138" s="246"/>
      <c r="I138" s="113">
        <f t="shared" si="166"/>
        <v>0</v>
      </c>
      <c r="J138" s="246"/>
      <c r="K138" s="60"/>
      <c r="L138" s="113">
        <f t="shared" si="167"/>
        <v>0</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335"/>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335"/>
    </row>
    <row r="141" spans="1:16" ht="48" x14ac:dyDescent="0.25">
      <c r="A141" s="111">
        <v>2340</v>
      </c>
      <c r="B141" s="57" t="s">
        <v>302</v>
      </c>
      <c r="C141" s="58">
        <f t="shared" si="98"/>
        <v>80</v>
      </c>
      <c r="D141" s="215">
        <f>SUM(D142:D143)</f>
        <v>80</v>
      </c>
      <c r="E141" s="511">
        <f t="shared" ref="E141:F141" si="169">SUM(E142:E143)</f>
        <v>0</v>
      </c>
      <c r="F141" s="468">
        <f t="shared" si="169"/>
        <v>80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335"/>
    </row>
    <row r="142" spans="1:16" x14ac:dyDescent="0.25">
      <c r="A142" s="38">
        <v>2341</v>
      </c>
      <c r="B142" s="57" t="s">
        <v>123</v>
      </c>
      <c r="C142" s="58">
        <f t="shared" si="98"/>
        <v>80</v>
      </c>
      <c r="D142" s="214">
        <v>80</v>
      </c>
      <c r="E142" s="510"/>
      <c r="F142" s="468">
        <f t="shared" ref="F142:F143" si="173">D142+E142</f>
        <v>80</v>
      </c>
      <c r="G142" s="214"/>
      <c r="H142" s="246"/>
      <c r="I142" s="113">
        <f t="shared" ref="I142:I143" si="174">G142+H142</f>
        <v>0</v>
      </c>
      <c r="J142" s="246"/>
      <c r="K142" s="60"/>
      <c r="L142" s="113">
        <f t="shared" ref="L142:L143" si="175">J142+K142</f>
        <v>0</v>
      </c>
      <c r="M142" s="292"/>
      <c r="N142" s="60"/>
      <c r="O142" s="113">
        <f t="shared" ref="O142:O143" si="176">M142+N142</f>
        <v>0</v>
      </c>
      <c r="P142" s="335"/>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335"/>
    </row>
    <row r="144" spans="1:16" ht="24" x14ac:dyDescent="0.25">
      <c r="A144" s="106">
        <v>2350</v>
      </c>
      <c r="B144" s="77" t="s">
        <v>125</v>
      </c>
      <c r="C144" s="83">
        <f t="shared" si="98"/>
        <v>581</v>
      </c>
      <c r="D144" s="131">
        <f>SUM(D145:D150)</f>
        <v>581</v>
      </c>
      <c r="E144" s="506">
        <f t="shared" ref="E144:F144" si="177">SUM(E145:E150)</f>
        <v>0</v>
      </c>
      <c r="F144" s="507">
        <f t="shared" si="177"/>
        <v>581</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350"/>
    </row>
    <row r="145" spans="1:16" x14ac:dyDescent="0.25">
      <c r="A145" s="33">
        <v>2351</v>
      </c>
      <c r="B145" s="52" t="s">
        <v>126</v>
      </c>
      <c r="C145" s="53">
        <f t="shared" si="98"/>
        <v>143</v>
      </c>
      <c r="D145" s="213">
        <v>143</v>
      </c>
      <c r="E145" s="508"/>
      <c r="F145" s="509">
        <f t="shared" ref="F145:F150" si="181">D145+E145</f>
        <v>143</v>
      </c>
      <c r="G145" s="213"/>
      <c r="H145" s="245"/>
      <c r="I145" s="119">
        <f t="shared" ref="I145:I150" si="182">G145+H145</f>
        <v>0</v>
      </c>
      <c r="J145" s="245"/>
      <c r="K145" s="55"/>
      <c r="L145" s="119">
        <f t="shared" ref="L145:L150" si="183">J145+K145</f>
        <v>0</v>
      </c>
      <c r="M145" s="291"/>
      <c r="N145" s="55"/>
      <c r="O145" s="119">
        <f t="shared" ref="O145:O150" si="184">M145+N145</f>
        <v>0</v>
      </c>
      <c r="P145" s="353"/>
    </row>
    <row r="146" spans="1:16" x14ac:dyDescent="0.25">
      <c r="A146" s="38">
        <v>2352</v>
      </c>
      <c r="B146" s="57" t="s">
        <v>127</v>
      </c>
      <c r="C146" s="58">
        <f t="shared" si="98"/>
        <v>328</v>
      </c>
      <c r="D146" s="214">
        <v>328</v>
      </c>
      <c r="E146" s="510"/>
      <c r="F146" s="468">
        <f t="shared" si="181"/>
        <v>328</v>
      </c>
      <c r="G146" s="214"/>
      <c r="H146" s="246"/>
      <c r="I146" s="113">
        <f t="shared" si="182"/>
        <v>0</v>
      </c>
      <c r="J146" s="246"/>
      <c r="K146" s="60"/>
      <c r="L146" s="113">
        <f t="shared" si="183"/>
        <v>0</v>
      </c>
      <c r="M146" s="292"/>
      <c r="N146" s="60"/>
      <c r="O146" s="113">
        <f t="shared" si="184"/>
        <v>0</v>
      </c>
      <c r="P146" s="335"/>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335"/>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335"/>
    </row>
    <row r="149" spans="1:16" ht="24" x14ac:dyDescent="0.25">
      <c r="A149" s="38">
        <v>2355</v>
      </c>
      <c r="B149" s="57" t="s">
        <v>130</v>
      </c>
      <c r="C149" s="58">
        <f t="shared" ref="C149:C212" si="185">F149+I149+L149+O149</f>
        <v>110</v>
      </c>
      <c r="D149" s="214">
        <v>110</v>
      </c>
      <c r="E149" s="510"/>
      <c r="F149" s="468">
        <f t="shared" si="181"/>
        <v>110</v>
      </c>
      <c r="G149" s="214"/>
      <c r="H149" s="246"/>
      <c r="I149" s="113">
        <f t="shared" si="182"/>
        <v>0</v>
      </c>
      <c r="J149" s="246"/>
      <c r="K149" s="60"/>
      <c r="L149" s="113">
        <f t="shared" si="183"/>
        <v>0</v>
      </c>
      <c r="M149" s="292"/>
      <c r="N149" s="60"/>
      <c r="O149" s="113">
        <f t="shared" si="184"/>
        <v>0</v>
      </c>
      <c r="P149" s="335"/>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335"/>
    </row>
    <row r="151" spans="1:16" ht="24.75" hidden="1" customHeight="1" x14ac:dyDescent="0.25">
      <c r="A151" s="111">
        <v>2360</v>
      </c>
      <c r="B151" s="57" t="s">
        <v>132</v>
      </c>
      <c r="C151" s="58">
        <f t="shared" si="185"/>
        <v>0</v>
      </c>
      <c r="D151" s="215">
        <f>SUM(D152:D158)</f>
        <v>0</v>
      </c>
      <c r="E151" s="511">
        <f t="shared" ref="E151:F151" si="186">SUM(E152:E158)</f>
        <v>0</v>
      </c>
      <c r="F151" s="468">
        <f t="shared" si="186"/>
        <v>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335"/>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335"/>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335"/>
    </row>
    <row r="154" spans="1:16" hidden="1" x14ac:dyDescent="0.25">
      <c r="A154" s="37">
        <v>2363</v>
      </c>
      <c r="B154" s="57" t="s">
        <v>135</v>
      </c>
      <c r="C154" s="58">
        <f t="shared" si="185"/>
        <v>0</v>
      </c>
      <c r="D154" s="214"/>
      <c r="E154" s="510"/>
      <c r="F154" s="468">
        <f t="shared" si="190"/>
        <v>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335"/>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335"/>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335"/>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335"/>
    </row>
    <row r="159" spans="1:16" x14ac:dyDescent="0.25">
      <c r="A159" s="106">
        <v>2370</v>
      </c>
      <c r="B159" s="77" t="s">
        <v>140</v>
      </c>
      <c r="C159" s="83">
        <f t="shared" si="185"/>
        <v>3491</v>
      </c>
      <c r="D159" s="216">
        <v>2058</v>
      </c>
      <c r="E159" s="513"/>
      <c r="F159" s="507">
        <f t="shared" si="190"/>
        <v>2058</v>
      </c>
      <c r="G159" s="216">
        <v>1433</v>
      </c>
      <c r="H159" s="247"/>
      <c r="I159" s="108">
        <f t="shared" si="191"/>
        <v>1433</v>
      </c>
      <c r="J159" s="247"/>
      <c r="K159" s="114"/>
      <c r="L159" s="108">
        <f t="shared" si="192"/>
        <v>0</v>
      </c>
      <c r="M159" s="293"/>
      <c r="N159" s="114"/>
      <c r="O159" s="108">
        <f t="shared" si="193"/>
        <v>0</v>
      </c>
      <c r="P159" s="350"/>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350"/>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353"/>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335"/>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350"/>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377"/>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76"/>
    </row>
    <row r="166" spans="1:16" ht="16.5" hidden="1" customHeight="1" x14ac:dyDescent="0.25">
      <c r="A166" s="532">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379"/>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335"/>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335"/>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335"/>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335"/>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335"/>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2"/>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75"/>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76"/>
    </row>
    <row r="175" spans="1:16" ht="36" hidden="1" x14ac:dyDescent="0.25">
      <c r="A175" s="532">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353"/>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335"/>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335"/>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335"/>
    </row>
    <row r="179" spans="1:16" ht="84" hidden="1" x14ac:dyDescent="0.25">
      <c r="A179" s="532">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380"/>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335"/>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335"/>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335"/>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380"/>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76"/>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350"/>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353"/>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75"/>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377"/>
    </row>
    <row r="189" spans="1:16" ht="36" hidden="1" x14ac:dyDescent="0.25">
      <c r="A189" s="532">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353"/>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335"/>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377"/>
    </row>
    <row r="192" spans="1:16" ht="24" hidden="1" x14ac:dyDescent="0.25">
      <c r="A192" s="532">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353"/>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335"/>
    </row>
    <row r="194" spans="1:16" s="21" customFormat="1" ht="24" x14ac:dyDescent="0.25">
      <c r="A194" s="134"/>
      <c r="B194" s="17" t="s">
        <v>174</v>
      </c>
      <c r="C194" s="97">
        <f t="shared" si="185"/>
        <v>2582</v>
      </c>
      <c r="D194" s="210">
        <f>SUM(D195,D230,D269)</f>
        <v>572</v>
      </c>
      <c r="E194" s="501">
        <f t="shared" ref="E194:F194" si="251">SUM(E195,E230,E269)</f>
        <v>0</v>
      </c>
      <c r="F194" s="502">
        <f t="shared" si="251"/>
        <v>572</v>
      </c>
      <c r="G194" s="210">
        <f>SUM(G195,G230,G269)</f>
        <v>2000</v>
      </c>
      <c r="H194" s="243">
        <f t="shared" ref="H194:I194" si="252">SUM(H195,H230,H269)</f>
        <v>0</v>
      </c>
      <c r="I194" s="99">
        <f t="shared" si="252"/>
        <v>2000</v>
      </c>
      <c r="J194" s="243">
        <f>SUM(J195,J230,J269)</f>
        <v>10</v>
      </c>
      <c r="K194" s="98">
        <f t="shared" ref="K194:L194" si="253">SUM(K195,K230,K269)</f>
        <v>0</v>
      </c>
      <c r="L194" s="99">
        <f t="shared" si="253"/>
        <v>10</v>
      </c>
      <c r="M194" s="296">
        <f>SUM(M195,M230,M269)</f>
        <v>0</v>
      </c>
      <c r="N194" s="273">
        <f t="shared" ref="N194:O194" si="254">SUM(N195,N230,N269)</f>
        <v>0</v>
      </c>
      <c r="O194" s="278">
        <f t="shared" si="254"/>
        <v>0</v>
      </c>
      <c r="P194" s="381"/>
    </row>
    <row r="195" spans="1:16" x14ac:dyDescent="0.25">
      <c r="A195" s="100">
        <v>5000</v>
      </c>
      <c r="B195" s="100" t="s">
        <v>175</v>
      </c>
      <c r="C195" s="101">
        <f t="shared" si="185"/>
        <v>2572</v>
      </c>
      <c r="D195" s="211">
        <f>D196+D204</f>
        <v>572</v>
      </c>
      <c r="E195" s="503">
        <f t="shared" ref="E195:F195" si="255">E196+E204</f>
        <v>0</v>
      </c>
      <c r="F195" s="504">
        <f t="shared" si="255"/>
        <v>572</v>
      </c>
      <c r="G195" s="211">
        <f>G196+G204</f>
        <v>2000</v>
      </c>
      <c r="H195" s="244">
        <f t="shared" ref="H195:I195" si="256">H196+H204</f>
        <v>0</v>
      </c>
      <c r="I195" s="103">
        <f t="shared" si="256"/>
        <v>2000</v>
      </c>
      <c r="J195" s="244">
        <f>J196+J204</f>
        <v>0</v>
      </c>
      <c r="K195" s="102">
        <f t="shared" ref="K195:L195" si="257">K196+K204</f>
        <v>0</v>
      </c>
      <c r="L195" s="103">
        <f t="shared" si="257"/>
        <v>0</v>
      </c>
      <c r="M195" s="101">
        <f>M196+M204</f>
        <v>0</v>
      </c>
      <c r="N195" s="102">
        <f t="shared" ref="N195:O195" si="258">N196+N204</f>
        <v>0</v>
      </c>
      <c r="O195" s="103">
        <f t="shared" si="258"/>
        <v>0</v>
      </c>
      <c r="P195" s="375"/>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377"/>
    </row>
    <row r="197" spans="1:16" hidden="1" x14ac:dyDescent="0.25">
      <c r="A197" s="532">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353"/>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335"/>
    </row>
    <row r="199" spans="1:16" hidden="1" x14ac:dyDescent="0.25">
      <c r="A199" s="38">
        <v>5121</v>
      </c>
      <c r="B199" s="57" t="s">
        <v>179</v>
      </c>
      <c r="C199" s="58">
        <f t="shared" si="185"/>
        <v>0</v>
      </c>
      <c r="D199" s="214"/>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335"/>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335"/>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335"/>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335"/>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335"/>
    </row>
    <row r="204" spans="1:16" x14ac:dyDescent="0.25">
      <c r="A204" s="46">
        <v>5200</v>
      </c>
      <c r="B204" s="104" t="s">
        <v>184</v>
      </c>
      <c r="C204" s="47">
        <f t="shared" si="185"/>
        <v>2572</v>
      </c>
      <c r="D204" s="212">
        <f>D205+D215+D216+D225+D226+D227+D229</f>
        <v>572</v>
      </c>
      <c r="E204" s="505">
        <f t="shared" ref="E204:F204" si="271">E205+E215+E216+E225+E226+E227+E229</f>
        <v>0</v>
      </c>
      <c r="F204" s="472">
        <f t="shared" si="271"/>
        <v>572</v>
      </c>
      <c r="G204" s="212">
        <f>G205+G215+G216+G225+G226+G227+G229</f>
        <v>2000</v>
      </c>
      <c r="H204" s="105">
        <f t="shared" ref="H204:I204" si="272">H205+H215+H216+H225+H226+H227+H229</f>
        <v>0</v>
      </c>
      <c r="I204" s="116">
        <f t="shared" si="272"/>
        <v>2000</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377"/>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350"/>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353"/>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335"/>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335"/>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335"/>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335"/>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335"/>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335"/>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335"/>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335"/>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335"/>
    </row>
    <row r="216" spans="1:16" x14ac:dyDescent="0.25">
      <c r="A216" s="111">
        <v>5230</v>
      </c>
      <c r="B216" s="57" t="s">
        <v>196</v>
      </c>
      <c r="C216" s="58">
        <f t="shared" si="283"/>
        <v>2572</v>
      </c>
      <c r="D216" s="215">
        <f>SUM(D217:D224)</f>
        <v>572</v>
      </c>
      <c r="E216" s="511">
        <f t="shared" ref="E216:F216" si="284">SUM(E217:E224)</f>
        <v>0</v>
      </c>
      <c r="F216" s="468">
        <f t="shared" si="284"/>
        <v>572</v>
      </c>
      <c r="G216" s="215">
        <f>SUM(G217:G224)</f>
        <v>2000</v>
      </c>
      <c r="H216" s="120">
        <f t="shared" ref="H216:I216" si="285">SUM(H217:H224)</f>
        <v>0</v>
      </c>
      <c r="I216" s="113">
        <f t="shared" si="285"/>
        <v>2000</v>
      </c>
      <c r="J216" s="120">
        <f>SUM(J217:J224)</f>
        <v>0</v>
      </c>
      <c r="K216" s="112">
        <f t="shared" ref="K216:L216" si="286">SUM(K217:K224)</f>
        <v>0</v>
      </c>
      <c r="L216" s="113">
        <f t="shared" si="286"/>
        <v>0</v>
      </c>
      <c r="M216" s="58">
        <f>SUM(M217:M224)</f>
        <v>0</v>
      </c>
      <c r="N216" s="112">
        <f t="shared" ref="N216:O216" si="287">SUM(N217:N224)</f>
        <v>0</v>
      </c>
      <c r="O216" s="113">
        <f t="shared" si="287"/>
        <v>0</v>
      </c>
      <c r="P216" s="335"/>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335"/>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335"/>
    </row>
    <row r="219" spans="1:16" x14ac:dyDescent="0.25">
      <c r="A219" s="38">
        <v>5233</v>
      </c>
      <c r="B219" s="57" t="s">
        <v>199</v>
      </c>
      <c r="C219" s="58">
        <f t="shared" si="283"/>
        <v>2572</v>
      </c>
      <c r="D219" s="214">
        <v>572</v>
      </c>
      <c r="E219" s="510"/>
      <c r="F219" s="468">
        <f t="shared" si="288"/>
        <v>572</v>
      </c>
      <c r="G219" s="214">
        <v>2000</v>
      </c>
      <c r="H219" s="246"/>
      <c r="I219" s="113">
        <f t="shared" si="289"/>
        <v>2000</v>
      </c>
      <c r="J219" s="246"/>
      <c r="K219" s="60"/>
      <c r="L219" s="113">
        <f t="shared" si="290"/>
        <v>0</v>
      </c>
      <c r="M219" s="292"/>
      <c r="N219" s="60"/>
      <c r="O219" s="113">
        <f t="shared" si="291"/>
        <v>0</v>
      </c>
      <c r="P219" s="335"/>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335"/>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335"/>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335"/>
    </row>
    <row r="223" spans="1:16" ht="24" hidden="1" x14ac:dyDescent="0.25">
      <c r="A223" s="38">
        <v>5238</v>
      </c>
      <c r="B223" s="57" t="s">
        <v>203</v>
      </c>
      <c r="C223" s="58">
        <f t="shared" si="283"/>
        <v>0</v>
      </c>
      <c r="D223" s="214"/>
      <c r="E223" s="510"/>
      <c r="F223" s="468">
        <f t="shared" si="288"/>
        <v>0</v>
      </c>
      <c r="G223" s="214"/>
      <c r="H223" s="246"/>
      <c r="I223" s="113">
        <f t="shared" si="289"/>
        <v>0</v>
      </c>
      <c r="J223" s="246"/>
      <c r="K223" s="60"/>
      <c r="L223" s="113">
        <f t="shared" si="290"/>
        <v>0</v>
      </c>
      <c r="M223" s="292"/>
      <c r="N223" s="60"/>
      <c r="O223" s="113">
        <f t="shared" si="291"/>
        <v>0</v>
      </c>
      <c r="P223" s="335"/>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335"/>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335"/>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335"/>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335"/>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335"/>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350"/>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75"/>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76"/>
    </row>
    <row r="232" spans="1:16" ht="24" hidden="1" x14ac:dyDescent="0.25">
      <c r="A232" s="532">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353"/>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335"/>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353"/>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335"/>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335"/>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335"/>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335"/>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335"/>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335"/>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335"/>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335"/>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335"/>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335"/>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335"/>
    </row>
    <row r="246" spans="1:16" ht="24" hidden="1" x14ac:dyDescent="0.25">
      <c r="A246" s="532">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380"/>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335"/>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335"/>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335"/>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335"/>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78"/>
    </row>
    <row r="252" spans="1:16" ht="24" hidden="1" x14ac:dyDescent="0.25">
      <c r="A252" s="532">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353"/>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335"/>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335"/>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335"/>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353"/>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380"/>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335"/>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78"/>
    </row>
    <row r="260" spans="1:16" ht="24" hidden="1" x14ac:dyDescent="0.25">
      <c r="A260" s="532">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379"/>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335"/>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335"/>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335"/>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335"/>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335"/>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335"/>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335"/>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335"/>
    </row>
    <row r="269" spans="1:16" ht="36" x14ac:dyDescent="0.25">
      <c r="A269" s="143">
        <v>7000</v>
      </c>
      <c r="B269" s="143" t="s">
        <v>246</v>
      </c>
      <c r="C269" s="145">
        <f t="shared" si="283"/>
        <v>10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10</v>
      </c>
      <c r="K269" s="144">
        <f t="shared" ref="K269:L269" si="352">SUM(K270,K281)</f>
        <v>0</v>
      </c>
      <c r="L269" s="263">
        <f t="shared" si="352"/>
        <v>10</v>
      </c>
      <c r="M269" s="297">
        <f>SUM(M270,M281)</f>
        <v>0</v>
      </c>
      <c r="N269" s="274">
        <f t="shared" ref="N269:O269" si="353">SUM(N270,N281)</f>
        <v>0</v>
      </c>
      <c r="O269" s="279">
        <f t="shared" si="353"/>
        <v>0</v>
      </c>
      <c r="P269" s="382"/>
    </row>
    <row r="270" spans="1:16" ht="24" x14ac:dyDescent="0.25">
      <c r="A270" s="46">
        <v>7200</v>
      </c>
      <c r="B270" s="104" t="s">
        <v>247</v>
      </c>
      <c r="C270" s="47">
        <f t="shared" si="283"/>
        <v>10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10</v>
      </c>
      <c r="K270" s="50">
        <f t="shared" ref="K270:L270" si="356">SUM(K271,K272,K275,K276,K280)</f>
        <v>0</v>
      </c>
      <c r="L270" s="116">
        <f t="shared" si="356"/>
        <v>10</v>
      </c>
      <c r="M270" s="129">
        <f>SUM(M271,M272,M275,M276,M280)</f>
        <v>0</v>
      </c>
      <c r="N270" s="130">
        <f t="shared" ref="N270:O270" si="357">SUM(N271,N272,N275,N276,N280)</f>
        <v>0</v>
      </c>
      <c r="O270" s="262">
        <f t="shared" si="357"/>
        <v>0</v>
      </c>
      <c r="P270" s="376"/>
    </row>
    <row r="271" spans="1:16" ht="24" hidden="1" x14ac:dyDescent="0.25">
      <c r="A271" s="532">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353"/>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335"/>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335"/>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335"/>
    </row>
    <row r="275" spans="1:16" ht="24" x14ac:dyDescent="0.25">
      <c r="A275" s="111">
        <v>7230</v>
      </c>
      <c r="B275" s="57" t="s">
        <v>292</v>
      </c>
      <c r="C275" s="58">
        <f t="shared" si="283"/>
        <v>10</v>
      </c>
      <c r="D275" s="214"/>
      <c r="E275" s="510"/>
      <c r="F275" s="468">
        <f t="shared" si="362"/>
        <v>0</v>
      </c>
      <c r="G275" s="214"/>
      <c r="H275" s="246"/>
      <c r="I275" s="113">
        <f t="shared" si="363"/>
        <v>0</v>
      </c>
      <c r="J275" s="246">
        <v>10</v>
      </c>
      <c r="K275" s="60"/>
      <c r="L275" s="113">
        <f t="shared" si="364"/>
        <v>10</v>
      </c>
      <c r="M275" s="292"/>
      <c r="N275" s="60"/>
      <c r="O275" s="113">
        <f t="shared" si="365"/>
        <v>0</v>
      </c>
      <c r="P275" s="335"/>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335"/>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335"/>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335"/>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335"/>
    </row>
    <row r="280" spans="1:16" ht="24" hidden="1" x14ac:dyDescent="0.25">
      <c r="A280" s="532">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353"/>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78"/>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379"/>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335"/>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335"/>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353"/>
    </row>
    <row r="286" spans="1:16" ht="12.75" thickBot="1" x14ac:dyDescent="0.3">
      <c r="A286" s="164"/>
      <c r="B286" s="164" t="s">
        <v>261</v>
      </c>
      <c r="C286" s="280">
        <f t="shared" si="368"/>
        <v>230730</v>
      </c>
      <c r="D286" s="224">
        <f t="shared" ref="D286:O286" si="382">SUM(D283,D269,D230,D195,D187,D173,D75,D53)</f>
        <v>86849</v>
      </c>
      <c r="E286" s="525">
        <f t="shared" si="382"/>
        <v>0</v>
      </c>
      <c r="F286" s="526">
        <f t="shared" si="382"/>
        <v>86849</v>
      </c>
      <c r="G286" s="224">
        <f t="shared" si="382"/>
        <v>142543</v>
      </c>
      <c r="H286" s="166">
        <f t="shared" si="382"/>
        <v>1288</v>
      </c>
      <c r="I286" s="264">
        <f t="shared" si="382"/>
        <v>143831</v>
      </c>
      <c r="J286" s="166">
        <f t="shared" si="382"/>
        <v>50</v>
      </c>
      <c r="K286" s="165">
        <f t="shared" si="382"/>
        <v>0</v>
      </c>
      <c r="L286" s="264">
        <f t="shared" si="382"/>
        <v>50</v>
      </c>
      <c r="M286" s="280">
        <f t="shared" si="382"/>
        <v>0</v>
      </c>
      <c r="N286" s="165">
        <f t="shared" si="382"/>
        <v>0</v>
      </c>
      <c r="O286" s="264">
        <f t="shared" si="382"/>
        <v>0</v>
      </c>
      <c r="P286" s="383"/>
    </row>
    <row r="287" spans="1:16" s="21" customFormat="1" ht="13.5" thickTop="1" thickBot="1" x14ac:dyDescent="0.3">
      <c r="A287" s="707" t="s">
        <v>262</v>
      </c>
      <c r="B287" s="708"/>
      <c r="C287" s="172">
        <f t="shared" si="368"/>
        <v>-10</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-10</v>
      </c>
      <c r="K287" s="168">
        <f t="shared" ref="K287:L287" si="385">(K26+K43)-K51</f>
        <v>0</v>
      </c>
      <c r="L287" s="265">
        <f t="shared" si="385"/>
        <v>-10</v>
      </c>
      <c r="M287" s="172">
        <f>M45-M51</f>
        <v>0</v>
      </c>
      <c r="N287" s="168">
        <f t="shared" ref="N287:O287" si="386">N45-N51</f>
        <v>0</v>
      </c>
      <c r="O287" s="265">
        <f t="shared" si="386"/>
        <v>0</v>
      </c>
      <c r="P287" s="384"/>
    </row>
    <row r="288" spans="1:16" s="21" customFormat="1" ht="12.75" thickTop="1" x14ac:dyDescent="0.25">
      <c r="A288" s="709" t="s">
        <v>263</v>
      </c>
      <c r="B288" s="710"/>
      <c r="C288" s="156">
        <f t="shared" si="368"/>
        <v>10</v>
      </c>
      <c r="D288" s="226">
        <f t="shared" ref="D288:O288" si="387">SUM(D289,D290)-D297+D298</f>
        <v>0</v>
      </c>
      <c r="E288" s="529">
        <f t="shared" si="387"/>
        <v>0</v>
      </c>
      <c r="F288" s="530">
        <f t="shared" si="387"/>
        <v>0</v>
      </c>
      <c r="G288" s="226">
        <f t="shared" si="387"/>
        <v>0</v>
      </c>
      <c r="H288" s="256">
        <f t="shared" si="387"/>
        <v>0</v>
      </c>
      <c r="I288" s="154">
        <f t="shared" si="387"/>
        <v>0</v>
      </c>
      <c r="J288" s="256">
        <f t="shared" si="387"/>
        <v>10</v>
      </c>
      <c r="K288" s="153">
        <f t="shared" si="387"/>
        <v>0</v>
      </c>
      <c r="L288" s="154">
        <f t="shared" si="387"/>
        <v>10</v>
      </c>
      <c r="M288" s="156">
        <f t="shared" si="387"/>
        <v>0</v>
      </c>
      <c r="N288" s="153">
        <f t="shared" si="387"/>
        <v>0</v>
      </c>
      <c r="O288" s="154">
        <f t="shared" si="387"/>
        <v>0</v>
      </c>
      <c r="P288" s="385"/>
    </row>
    <row r="289" spans="1:16" s="21" customFormat="1" ht="12.75" thickBot="1" x14ac:dyDescent="0.3">
      <c r="A289" s="87" t="s">
        <v>264</v>
      </c>
      <c r="B289" s="87" t="s">
        <v>265</v>
      </c>
      <c r="C289" s="88">
        <f t="shared" si="368"/>
        <v>10</v>
      </c>
      <c r="D289" s="208">
        <f t="shared" ref="D289:O289" si="388">D21-D283</f>
        <v>0</v>
      </c>
      <c r="E289" s="497">
        <f t="shared" si="388"/>
        <v>0</v>
      </c>
      <c r="F289" s="498">
        <f t="shared" si="388"/>
        <v>0</v>
      </c>
      <c r="G289" s="208">
        <f t="shared" si="388"/>
        <v>0</v>
      </c>
      <c r="H289" s="241">
        <f t="shared" si="388"/>
        <v>0</v>
      </c>
      <c r="I289" s="90">
        <f t="shared" si="388"/>
        <v>0</v>
      </c>
      <c r="J289" s="241">
        <f t="shared" si="388"/>
        <v>10</v>
      </c>
      <c r="K289" s="89">
        <f t="shared" si="388"/>
        <v>0</v>
      </c>
      <c r="L289" s="90">
        <f t="shared" si="388"/>
        <v>10</v>
      </c>
      <c r="M289" s="88">
        <f t="shared" si="388"/>
        <v>0</v>
      </c>
      <c r="N289" s="89">
        <f t="shared" si="388"/>
        <v>0</v>
      </c>
      <c r="O289" s="90">
        <f t="shared" si="388"/>
        <v>0</v>
      </c>
      <c r="P289" s="372"/>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85"/>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379"/>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335"/>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335"/>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335"/>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335"/>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380"/>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38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377"/>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Qsu9hPhniOgChRwRJwbaXcRl8zDRbEXic96bNSF85XQDdqO9iA2U3hqhGiydHa4TR9yJe87woX8oMMRw7/KINg==" saltValue="l3qQOfy6NzgeB04dFDaZ5g==" spinCount="100000" sheet="1" objects="1" scenarios="1" formatCells="0" formatColumns="0" formatRows="0"/>
  <autoFilter ref="A18:P298">
    <filterColumn colId="2">
      <filters blank="1">
        <filter val="1 288"/>
        <filter val="1 793"/>
        <filter val="10"/>
        <filter val="-10"/>
        <filter val="110"/>
        <filter val="12 396"/>
        <filter val="12 611"/>
        <filter val="140"/>
        <filter val="140 924"/>
        <filter val="143"/>
        <filter val="162 141"/>
        <filter val="2 572"/>
        <filter val="2 582"/>
        <filter val="21 217"/>
        <filter val="215 537"/>
        <filter val="228 148"/>
        <filter val="230 680"/>
        <filter val="230 730"/>
        <filter val="236"/>
        <filter val="3 256"/>
        <filter val="3 300"/>
        <filter val="3 491"/>
        <filter val="3 842"/>
        <filter val="328"/>
        <filter val="38"/>
        <filter val="40"/>
        <filter val="41 000"/>
        <filter val="414"/>
        <filter val="5 049"/>
        <filter val="5 292"/>
        <filter val="500"/>
        <filter val="53 396"/>
        <filter val="550"/>
        <filter val="581"/>
        <filter val="6 002"/>
        <filter val="60"/>
        <filter val="693"/>
        <filter val="760"/>
        <filter val="8 054"/>
        <filter val="80"/>
        <filter val="820"/>
        <filter val="85"/>
        <filter val="9 201"/>
        <filter val="9 9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21.pielikums Jūrmalas pilsētas domes
2018.gada 5.septembra saistošajiem noteikumiem Nr.32 
(protokols Nr.12, 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18" sqref="S18"/>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460</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461</v>
      </c>
      <c r="D3" s="750"/>
      <c r="E3" s="750"/>
      <c r="F3" s="750"/>
      <c r="G3" s="750"/>
      <c r="H3" s="750"/>
      <c r="I3" s="750"/>
      <c r="J3" s="750"/>
      <c r="K3" s="750"/>
      <c r="L3" s="750"/>
      <c r="M3" s="750"/>
      <c r="N3" s="750"/>
      <c r="O3" s="750"/>
      <c r="P3" s="751"/>
      <c r="Q3" s="457"/>
    </row>
    <row r="4" spans="1:17" ht="12.75" customHeight="1" x14ac:dyDescent="0.25">
      <c r="A4" s="4" t="s">
        <v>1</v>
      </c>
      <c r="B4" s="5"/>
      <c r="C4" s="750" t="s">
        <v>462</v>
      </c>
      <c r="D4" s="750"/>
      <c r="E4" s="750"/>
      <c r="F4" s="750"/>
      <c r="G4" s="750"/>
      <c r="H4" s="750"/>
      <c r="I4" s="750"/>
      <c r="J4" s="750"/>
      <c r="K4" s="750"/>
      <c r="L4" s="750"/>
      <c r="M4" s="750"/>
      <c r="N4" s="750"/>
      <c r="O4" s="750"/>
      <c r="P4" s="751"/>
      <c r="Q4" s="457"/>
    </row>
    <row r="5" spans="1:17" ht="12.75" customHeight="1" x14ac:dyDescent="0.25">
      <c r="A5" s="2" t="s">
        <v>2</v>
      </c>
      <c r="B5" s="3"/>
      <c r="C5" s="745" t="s">
        <v>463</v>
      </c>
      <c r="D5" s="745"/>
      <c r="E5" s="745"/>
      <c r="F5" s="745"/>
      <c r="G5" s="745"/>
      <c r="H5" s="745"/>
      <c r="I5" s="745"/>
      <c r="J5" s="745"/>
      <c r="K5" s="745"/>
      <c r="L5" s="745"/>
      <c r="M5" s="745"/>
      <c r="N5" s="745"/>
      <c r="O5" s="745"/>
      <c r="P5" s="746"/>
      <c r="Q5" s="457"/>
    </row>
    <row r="6" spans="1:17" ht="12.75" customHeight="1" x14ac:dyDescent="0.25">
      <c r="A6" s="2" t="s">
        <v>3</v>
      </c>
      <c r="B6" s="3"/>
      <c r="C6" s="745" t="s">
        <v>464</v>
      </c>
      <c r="D6" s="745"/>
      <c r="E6" s="745"/>
      <c r="F6" s="745"/>
      <c r="G6" s="745"/>
      <c r="H6" s="745"/>
      <c r="I6" s="745"/>
      <c r="J6" s="745"/>
      <c r="K6" s="745"/>
      <c r="L6" s="745"/>
      <c r="M6" s="745"/>
      <c r="N6" s="745"/>
      <c r="O6" s="745"/>
      <c r="P6" s="746"/>
      <c r="Q6" s="457"/>
    </row>
    <row r="7" spans="1:17" ht="15" customHeight="1" x14ac:dyDescent="0.25">
      <c r="A7" s="2" t="s">
        <v>4</v>
      </c>
      <c r="B7" s="3"/>
      <c r="C7" s="750" t="s">
        <v>465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466</v>
      </c>
      <c r="D9" s="745"/>
      <c r="E9" s="745"/>
      <c r="F9" s="745"/>
      <c r="G9" s="745"/>
      <c r="H9" s="745"/>
      <c r="I9" s="745"/>
      <c r="J9" s="745"/>
      <c r="K9" s="745"/>
      <c r="L9" s="745"/>
      <c r="M9" s="745"/>
      <c r="N9" s="745"/>
      <c r="O9" s="745"/>
      <c r="P9" s="746"/>
      <c r="Q9" s="457"/>
    </row>
    <row r="10" spans="1:17" ht="12.75" customHeight="1" x14ac:dyDescent="0.25">
      <c r="A10" s="2"/>
      <c r="B10" s="3" t="s">
        <v>7</v>
      </c>
      <c r="C10" s="745"/>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36701</v>
      </c>
      <c r="D20" s="195">
        <f>SUM(D21,D24,D25,D41,D43)</f>
        <v>36101</v>
      </c>
      <c r="E20" s="461">
        <f t="shared" ref="E20:F20" si="0">SUM(E21,E24,E25,E41,E43)</f>
        <v>0</v>
      </c>
      <c r="F20" s="462">
        <f t="shared" si="0"/>
        <v>36101</v>
      </c>
      <c r="G20" s="195">
        <f>SUM(G21,G24,G43)</f>
        <v>0</v>
      </c>
      <c r="H20" s="230">
        <f t="shared" ref="H20:I20" si="1">SUM(H21,H24,H43)</f>
        <v>600</v>
      </c>
      <c r="I20" s="26">
        <f t="shared" si="1"/>
        <v>600</v>
      </c>
      <c r="J20" s="230">
        <f>SUM(J21,J26,J43)</f>
        <v>0</v>
      </c>
      <c r="K20" s="25">
        <f t="shared" ref="K20:L20" si="2">SUM(K21,K26,K43)</f>
        <v>0</v>
      </c>
      <c r="L20" s="26">
        <f t="shared" si="2"/>
        <v>0</v>
      </c>
      <c r="M20" s="24">
        <f>SUM(M21,M45)</f>
        <v>0</v>
      </c>
      <c r="N20" s="25">
        <f t="shared" ref="N20:O20" si="3">SUM(N21,N45)</f>
        <v>0</v>
      </c>
      <c r="O20" s="26">
        <f t="shared" si="3"/>
        <v>0</v>
      </c>
      <c r="P20" s="301"/>
    </row>
    <row r="21" spans="1:16" ht="12.75" hidden="1" thickTop="1" x14ac:dyDescent="0.25">
      <c r="A21" s="27"/>
      <c r="B21" s="28" t="s">
        <v>20</v>
      </c>
      <c r="C21" s="29">
        <f t="shared" ref="C21:C84" si="4">F21+I21+L21+O21</f>
        <v>0</v>
      </c>
      <c r="D21" s="196">
        <f>SUM(D22:D23)</f>
        <v>0</v>
      </c>
      <c r="E21" s="463">
        <f t="shared" ref="E21" si="5">SUM(E22:E23)</f>
        <v>0</v>
      </c>
      <c r="F21" s="464">
        <f>SUM(F22:F23)</f>
        <v>0</v>
      </c>
      <c r="G21" s="196">
        <f>SUM(G22:G23)</f>
        <v>0</v>
      </c>
      <c r="H21" s="231">
        <f t="shared" ref="H21:I21" si="6">SUM(H22:H23)</f>
        <v>0</v>
      </c>
      <c r="I21" s="31">
        <f t="shared" si="6"/>
        <v>0</v>
      </c>
      <c r="J21" s="231">
        <f>SUM(J22:J23)</f>
        <v>0</v>
      </c>
      <c r="K21" s="30">
        <f t="shared" ref="K21:L21" si="7">SUM(K22:K23)</f>
        <v>0</v>
      </c>
      <c r="L21" s="31">
        <f t="shared" si="7"/>
        <v>0</v>
      </c>
      <c r="M21" s="29">
        <f>SUM(M22:M23)</f>
        <v>0</v>
      </c>
      <c r="N21" s="30">
        <f t="shared" ref="N21:O21" si="8">SUM(N22:N23)</f>
        <v>0</v>
      </c>
      <c r="O21" s="31">
        <f t="shared" si="8"/>
        <v>0</v>
      </c>
      <c r="P21" s="302"/>
    </row>
    <row r="22" spans="1:16" ht="12.75" hidden="1" thickTop="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ht="12.75" hidden="1" thickTop="1" x14ac:dyDescent="0.25">
      <c r="A23" s="37"/>
      <c r="B23" s="38" t="s">
        <v>22</v>
      </c>
      <c r="C23" s="39">
        <f t="shared" si="4"/>
        <v>0</v>
      </c>
      <c r="D23" s="198"/>
      <c r="E23" s="467"/>
      <c r="F23" s="468">
        <f>D23+E23</f>
        <v>0</v>
      </c>
      <c r="G23" s="198"/>
      <c r="H23" s="233"/>
      <c r="I23" s="275">
        <f>G23+H23</f>
        <v>0</v>
      </c>
      <c r="J23" s="233"/>
      <c r="K23" s="40"/>
      <c r="L23" s="275">
        <f>J23+K23</f>
        <v>0</v>
      </c>
      <c r="M23" s="331"/>
      <c r="N23" s="40"/>
      <c r="O23" s="275">
        <f>M23+N23</f>
        <v>0</v>
      </c>
      <c r="P23" s="386"/>
    </row>
    <row r="24" spans="1:16" s="21" customFormat="1" ht="25.5" thickTop="1" thickBot="1" x14ac:dyDescent="0.3">
      <c r="A24" s="41">
        <v>19300</v>
      </c>
      <c r="B24" s="41" t="s">
        <v>304</v>
      </c>
      <c r="C24" s="42">
        <f>F24+I24</f>
        <v>36701</v>
      </c>
      <c r="D24" s="199">
        <f>D51</f>
        <v>36101</v>
      </c>
      <c r="E24" s="469"/>
      <c r="F24" s="470">
        <f>D24+E24</f>
        <v>36101</v>
      </c>
      <c r="G24" s="199"/>
      <c r="H24" s="234">
        <v>600</v>
      </c>
      <c r="I24" s="323">
        <f>G24+H24</f>
        <v>600</v>
      </c>
      <c r="J24" s="259" t="s">
        <v>23</v>
      </c>
      <c r="K24" s="44" t="s">
        <v>23</v>
      </c>
      <c r="L24" s="45" t="s">
        <v>23</v>
      </c>
      <c r="M24" s="283" t="s">
        <v>23</v>
      </c>
      <c r="N24" s="44" t="s">
        <v>23</v>
      </c>
      <c r="O24" s="45" t="s">
        <v>23</v>
      </c>
      <c r="P24" s="387"/>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hidden="1" thickTop="1" x14ac:dyDescent="0.25">
      <c r="A26" s="46">
        <v>21300</v>
      </c>
      <c r="B26" s="46" t="s">
        <v>305</v>
      </c>
      <c r="C26" s="47">
        <f>L26</f>
        <v>0</v>
      </c>
      <c r="D26" s="201" t="s">
        <v>23</v>
      </c>
      <c r="E26" s="473" t="s">
        <v>23</v>
      </c>
      <c r="F26" s="474" t="s">
        <v>23</v>
      </c>
      <c r="G26" s="201" t="s">
        <v>23</v>
      </c>
      <c r="H26" s="235" t="s">
        <v>23</v>
      </c>
      <c r="I26" s="49" t="s">
        <v>23</v>
      </c>
      <c r="J26" s="105">
        <f>SUM(J27,J31,J33,J36)</f>
        <v>0</v>
      </c>
      <c r="K26" s="50">
        <f t="shared" ref="K26:L26" si="9">SUM(K27,K31,K33,K36)</f>
        <v>0</v>
      </c>
      <c r="L26" s="116">
        <f t="shared" si="9"/>
        <v>0</v>
      </c>
      <c r="M26" s="284" t="s">
        <v>23</v>
      </c>
      <c r="N26" s="48" t="s">
        <v>23</v>
      </c>
      <c r="O26" s="49" t="s">
        <v>23</v>
      </c>
      <c r="P26" s="303"/>
    </row>
    <row r="27" spans="1:16" s="21" customFormat="1" ht="24.75" hidden="1" thickTop="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t="12.75" hidden="1" thickTop="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t="12.75" hidden="1" thickTop="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75" hidden="1" thickTop="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75" hidden="1" thickTop="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75" hidden="1" thickTop="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ht="12.75" hidden="1" thickTop="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03"/>
    </row>
    <row r="34" spans="1:16" ht="12.75" hidden="1" thickTop="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04"/>
    </row>
    <row r="35" spans="1:16" ht="24.75" hidden="1" thickTop="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hidden="1" customHeight="1" x14ac:dyDescent="0.25">
      <c r="A36" s="51">
        <v>21390</v>
      </c>
      <c r="B36" s="46" t="s">
        <v>307</v>
      </c>
      <c r="C36" s="47">
        <f t="shared" si="10"/>
        <v>0</v>
      </c>
      <c r="D36" s="201" t="s">
        <v>23</v>
      </c>
      <c r="E36" s="473" t="s">
        <v>23</v>
      </c>
      <c r="F36" s="474" t="s">
        <v>23</v>
      </c>
      <c r="G36" s="201" t="s">
        <v>23</v>
      </c>
      <c r="H36" s="235" t="s">
        <v>23</v>
      </c>
      <c r="I36" s="49" t="s">
        <v>23</v>
      </c>
      <c r="J36" s="105">
        <f>SUM(J37:J40)</f>
        <v>0</v>
      </c>
      <c r="K36" s="50">
        <f t="shared" ref="K36:L36" si="14">SUM(K37:K40)</f>
        <v>0</v>
      </c>
      <c r="L36" s="116">
        <f t="shared" si="14"/>
        <v>0</v>
      </c>
      <c r="M36" s="284" t="s">
        <v>23</v>
      </c>
      <c r="N36" s="48" t="s">
        <v>23</v>
      </c>
      <c r="O36" s="49" t="s">
        <v>23</v>
      </c>
      <c r="P36" s="303"/>
    </row>
    <row r="37" spans="1:16" ht="24.75" hidden="1" thickTop="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t="12.75" hidden="1" thickTop="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t="12.75" hidden="1" thickTop="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75" hidden="1" thickTop="1" x14ac:dyDescent="0.25">
      <c r="A40" s="179">
        <v>21399</v>
      </c>
      <c r="B40" s="158" t="s">
        <v>36</v>
      </c>
      <c r="C40" s="159">
        <f t="shared" si="10"/>
        <v>0</v>
      </c>
      <c r="D40" s="205" t="s">
        <v>23</v>
      </c>
      <c r="E40" s="482" t="s">
        <v>23</v>
      </c>
      <c r="F40" s="483" t="s">
        <v>23</v>
      </c>
      <c r="G40" s="205" t="s">
        <v>23</v>
      </c>
      <c r="H40" s="239" t="s">
        <v>23</v>
      </c>
      <c r="I40" s="181" t="s">
        <v>23</v>
      </c>
      <c r="J40" s="260"/>
      <c r="K40" s="180"/>
      <c r="L40" s="484">
        <f>J40+K40</f>
        <v>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75" hidden="1" thickTop="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75" hidden="1" thickTop="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75" hidden="1" thickTop="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75" hidden="1" thickTop="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ht="12.75" thickTop="1"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36701</v>
      </c>
      <c r="D50" s="208">
        <f>SUM(D51,D283)</f>
        <v>36101</v>
      </c>
      <c r="E50" s="497">
        <f t="shared" ref="E50:F50" si="19">SUM(E51,E283)</f>
        <v>0</v>
      </c>
      <c r="F50" s="498">
        <f t="shared" si="19"/>
        <v>36101</v>
      </c>
      <c r="G50" s="208">
        <f>SUM(G51,G283)</f>
        <v>0</v>
      </c>
      <c r="H50" s="241">
        <f t="shared" ref="H50:I50" si="20">SUM(H51,H283)</f>
        <v>600</v>
      </c>
      <c r="I50" s="90">
        <f t="shared" si="20"/>
        <v>600</v>
      </c>
      <c r="J50" s="241">
        <f>SUM(J51,J283)</f>
        <v>0</v>
      </c>
      <c r="K50" s="89">
        <f t="shared" ref="K50:L50" si="21">SUM(K51,K283)</f>
        <v>0</v>
      </c>
      <c r="L50" s="90">
        <f t="shared" si="21"/>
        <v>0</v>
      </c>
      <c r="M50" s="88">
        <f>SUM(M51,M283)</f>
        <v>0</v>
      </c>
      <c r="N50" s="89">
        <f t="shared" ref="N50:O50" si="22">SUM(N51,N283)</f>
        <v>0</v>
      </c>
      <c r="O50" s="90">
        <f t="shared" si="22"/>
        <v>0</v>
      </c>
      <c r="P50" s="311"/>
    </row>
    <row r="51" spans="1:16" s="21" customFormat="1" ht="36.75" thickTop="1" x14ac:dyDescent="0.25">
      <c r="A51" s="91"/>
      <c r="B51" s="92" t="s">
        <v>45</v>
      </c>
      <c r="C51" s="93">
        <f t="shared" si="4"/>
        <v>36701</v>
      </c>
      <c r="D51" s="209">
        <f>SUM(D52,D194)</f>
        <v>36101</v>
      </c>
      <c r="E51" s="499">
        <f t="shared" ref="E51:F51" si="23">SUM(E52,E194)</f>
        <v>0</v>
      </c>
      <c r="F51" s="500">
        <f t="shared" si="23"/>
        <v>36101</v>
      </c>
      <c r="G51" s="209">
        <f>SUM(G52,G194)</f>
        <v>0</v>
      </c>
      <c r="H51" s="242">
        <f t="shared" ref="H51:I51" si="24">SUM(H52,H194)</f>
        <v>600</v>
      </c>
      <c r="I51" s="95">
        <f t="shared" si="24"/>
        <v>600</v>
      </c>
      <c r="J51" s="242">
        <f>SUM(J52,J194)</f>
        <v>0</v>
      </c>
      <c r="K51" s="94">
        <f t="shared" ref="K51:L51" si="25">SUM(K52,K194)</f>
        <v>0</v>
      </c>
      <c r="L51" s="95">
        <f t="shared" si="25"/>
        <v>0</v>
      </c>
      <c r="M51" s="93">
        <f>SUM(M52,M194)</f>
        <v>0</v>
      </c>
      <c r="N51" s="94">
        <f t="shared" ref="N51:O51" si="26">SUM(N52,N194)</f>
        <v>0</v>
      </c>
      <c r="O51" s="95">
        <f t="shared" si="26"/>
        <v>0</v>
      </c>
      <c r="P51" s="312"/>
    </row>
    <row r="52" spans="1:16" s="21" customFormat="1" ht="24" x14ac:dyDescent="0.25">
      <c r="A52" s="96"/>
      <c r="B52" s="16" t="s">
        <v>46</v>
      </c>
      <c r="C52" s="97">
        <f t="shared" si="4"/>
        <v>34701</v>
      </c>
      <c r="D52" s="210">
        <f>SUM(D53,D75,D173,D187)</f>
        <v>34101</v>
      </c>
      <c r="E52" s="501">
        <f t="shared" ref="E52:F52" si="27">SUM(E53,E75,E173,E187)</f>
        <v>0</v>
      </c>
      <c r="F52" s="502">
        <f t="shared" si="27"/>
        <v>34101</v>
      </c>
      <c r="G52" s="210">
        <f>SUM(G53,G75,G173,G187)</f>
        <v>0</v>
      </c>
      <c r="H52" s="243">
        <f t="shared" ref="H52:I52" si="28">SUM(H53,H75,H173,H187)</f>
        <v>600</v>
      </c>
      <c r="I52" s="99">
        <f t="shared" si="28"/>
        <v>600</v>
      </c>
      <c r="J52" s="243">
        <f>SUM(J53,J75,J173,J187)</f>
        <v>0</v>
      </c>
      <c r="K52" s="98">
        <f t="shared" ref="K52:L52" si="29">SUM(K53,K75,K173,K187)</f>
        <v>0</v>
      </c>
      <c r="L52" s="99">
        <f t="shared" si="29"/>
        <v>0</v>
      </c>
      <c r="M52" s="97">
        <f>SUM(M53,M75,M173,M187)</f>
        <v>0</v>
      </c>
      <c r="N52" s="98">
        <f t="shared" ref="N52:O52" si="30">SUM(N53,N75,N173,N187)</f>
        <v>0</v>
      </c>
      <c r="O52" s="99">
        <f t="shared" si="30"/>
        <v>0</v>
      </c>
      <c r="P52" s="313"/>
    </row>
    <row r="53" spans="1:16" s="21" customFormat="1" x14ac:dyDescent="0.25">
      <c r="A53" s="100">
        <v>1000</v>
      </c>
      <c r="B53" s="100" t="s">
        <v>47</v>
      </c>
      <c r="C53" s="101">
        <f t="shared" si="4"/>
        <v>8797</v>
      </c>
      <c r="D53" s="211">
        <f>SUM(D54,D67)</f>
        <v>8797</v>
      </c>
      <c r="E53" s="503">
        <f t="shared" ref="E53:F53" si="31">SUM(E54,E67)</f>
        <v>0</v>
      </c>
      <c r="F53" s="504">
        <f t="shared" si="31"/>
        <v>8797</v>
      </c>
      <c r="G53" s="211">
        <f>SUM(G54,G67)</f>
        <v>0</v>
      </c>
      <c r="H53" s="244">
        <f t="shared" ref="H53:I53" si="32">SUM(H54,H67)</f>
        <v>0</v>
      </c>
      <c r="I53" s="103">
        <f t="shared" si="32"/>
        <v>0</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7928</v>
      </c>
      <c r="D54" s="212">
        <f>SUM(D55,D58,D66)</f>
        <v>7928</v>
      </c>
      <c r="E54" s="505">
        <f t="shared" ref="E54:F54" si="35">SUM(E55,E58,E66)</f>
        <v>0</v>
      </c>
      <c r="F54" s="472">
        <f t="shared" si="35"/>
        <v>7928</v>
      </c>
      <c r="G54" s="212">
        <f>SUM(G55,G58,G66)</f>
        <v>0</v>
      </c>
      <c r="H54" s="105">
        <f t="shared" ref="H54:I54" si="36">SUM(H55,H58,H66)</f>
        <v>0</v>
      </c>
      <c r="I54" s="116">
        <f t="shared" si="36"/>
        <v>0</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hidden="1" x14ac:dyDescent="0.25">
      <c r="A55" s="106">
        <v>1110</v>
      </c>
      <c r="B55" s="77" t="s">
        <v>49</v>
      </c>
      <c r="C55" s="83">
        <f t="shared" si="4"/>
        <v>0</v>
      </c>
      <c r="D55" s="131">
        <f>SUM(D56:D57)</f>
        <v>0</v>
      </c>
      <c r="E55" s="506">
        <f t="shared" ref="E55:F55" si="39">SUM(E56:E57)</f>
        <v>0</v>
      </c>
      <c r="F55" s="507">
        <f t="shared" si="39"/>
        <v>0</v>
      </c>
      <c r="G55" s="131">
        <f>SUM(G56:G57)</f>
        <v>0</v>
      </c>
      <c r="H55" s="190">
        <f t="shared" ref="H55:I55" si="40">SUM(H56:H57)</f>
        <v>0</v>
      </c>
      <c r="I55" s="108">
        <f t="shared" si="40"/>
        <v>0</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v>0</v>
      </c>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hidden="1" customHeight="1" x14ac:dyDescent="0.25">
      <c r="A57" s="38">
        <v>1119</v>
      </c>
      <c r="B57" s="57" t="s">
        <v>51</v>
      </c>
      <c r="C57" s="58">
        <f t="shared" si="4"/>
        <v>0</v>
      </c>
      <c r="D57" s="214">
        <v>0</v>
      </c>
      <c r="E57" s="510"/>
      <c r="F57" s="468">
        <f t="shared" si="43"/>
        <v>0</v>
      </c>
      <c r="G57" s="214"/>
      <c r="H57" s="246"/>
      <c r="I57" s="113">
        <f t="shared" si="44"/>
        <v>0</v>
      </c>
      <c r="J57" s="246"/>
      <c r="K57" s="60"/>
      <c r="L57" s="113">
        <f t="shared" si="45"/>
        <v>0</v>
      </c>
      <c r="M57" s="292"/>
      <c r="N57" s="60"/>
      <c r="O57" s="113">
        <f>M57+N57</f>
        <v>0</v>
      </c>
      <c r="P57" s="110"/>
    </row>
    <row r="58" spans="1:16" hidden="1" x14ac:dyDescent="0.25">
      <c r="A58" s="111">
        <v>1140</v>
      </c>
      <c r="B58" s="57" t="s">
        <v>295</v>
      </c>
      <c r="C58" s="58">
        <f t="shared" si="4"/>
        <v>0</v>
      </c>
      <c r="D58" s="215">
        <f>SUM(D59:D65)</f>
        <v>0</v>
      </c>
      <c r="E58" s="511">
        <f t="shared" ref="E58:F58" si="46">SUM(E59:E65)</f>
        <v>0</v>
      </c>
      <c r="F58" s="468">
        <f t="shared" si="46"/>
        <v>0</v>
      </c>
      <c r="G58" s="215">
        <f>SUM(G59:G65)</f>
        <v>0</v>
      </c>
      <c r="H58" s="120">
        <f t="shared" ref="H58:I58" si="47">SUM(H59:H65)</f>
        <v>0</v>
      </c>
      <c r="I58" s="113">
        <f t="shared" si="47"/>
        <v>0</v>
      </c>
      <c r="J58" s="120">
        <f>SUM(J59:J65)</f>
        <v>0</v>
      </c>
      <c r="K58" s="112">
        <f t="shared" ref="K58:L58" si="48">SUM(K59:K65)</f>
        <v>0</v>
      </c>
      <c r="L58" s="113">
        <f t="shared" si="48"/>
        <v>0</v>
      </c>
      <c r="M58" s="58">
        <f>SUM(M59:M65)</f>
        <v>0</v>
      </c>
      <c r="N58" s="112">
        <f t="shared" ref="N58:O58" si="49">SUM(N59:N65)</f>
        <v>0</v>
      </c>
      <c r="O58" s="113">
        <f t="shared" si="49"/>
        <v>0</v>
      </c>
      <c r="P58" s="110"/>
    </row>
    <row r="59" spans="1:16" hidden="1" x14ac:dyDescent="0.25">
      <c r="A59" s="38">
        <v>1141</v>
      </c>
      <c r="B59" s="57" t="s">
        <v>52</v>
      </c>
      <c r="C59" s="58">
        <f t="shared" si="4"/>
        <v>0</v>
      </c>
      <c r="D59" s="214">
        <v>0</v>
      </c>
      <c r="E59" s="510"/>
      <c r="F59" s="468">
        <f t="shared" ref="F59:F66" si="50">D59+E59</f>
        <v>0</v>
      </c>
      <c r="G59" s="214"/>
      <c r="H59" s="246"/>
      <c r="I59" s="113">
        <f t="shared" ref="I59:I66" si="51">G59+H59</f>
        <v>0</v>
      </c>
      <c r="J59" s="246"/>
      <c r="K59" s="60"/>
      <c r="L59" s="113">
        <f t="shared" ref="L59:L66" si="52">J59+K59</f>
        <v>0</v>
      </c>
      <c r="M59" s="292"/>
      <c r="N59" s="60"/>
      <c r="O59" s="113">
        <f t="shared" ref="O59:O66" si="53">M59+N59</f>
        <v>0</v>
      </c>
      <c r="P59" s="110"/>
    </row>
    <row r="60" spans="1:16" ht="24.75" hidden="1" customHeight="1" x14ac:dyDescent="0.25">
      <c r="A60" s="38">
        <v>1142</v>
      </c>
      <c r="B60" s="57" t="s">
        <v>53</v>
      </c>
      <c r="C60" s="58">
        <f t="shared" si="4"/>
        <v>0</v>
      </c>
      <c r="D60" s="214">
        <v>0</v>
      </c>
      <c r="E60" s="510"/>
      <c r="F60" s="468">
        <f t="shared" si="50"/>
        <v>0</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v>0</v>
      </c>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v>0</v>
      </c>
      <c r="E62" s="510"/>
      <c r="F62" s="468">
        <f t="shared" si="50"/>
        <v>0</v>
      </c>
      <c r="G62" s="214"/>
      <c r="H62" s="246"/>
      <c r="I62" s="113">
        <f t="shared" si="51"/>
        <v>0</v>
      </c>
      <c r="J62" s="246"/>
      <c r="K62" s="60"/>
      <c r="L62" s="113">
        <f t="shared" si="52"/>
        <v>0</v>
      </c>
      <c r="M62" s="292"/>
      <c r="N62" s="60"/>
      <c r="O62" s="113">
        <f t="shared" si="53"/>
        <v>0</v>
      </c>
      <c r="P62" s="110"/>
    </row>
    <row r="63" spans="1:16" hidden="1" x14ac:dyDescent="0.25">
      <c r="A63" s="38">
        <v>1147</v>
      </c>
      <c r="B63" s="57" t="s">
        <v>56</v>
      </c>
      <c r="C63" s="58">
        <f t="shared" si="4"/>
        <v>0</v>
      </c>
      <c r="D63" s="214">
        <v>0</v>
      </c>
      <c r="E63" s="510"/>
      <c r="F63" s="468">
        <f t="shared" si="50"/>
        <v>0</v>
      </c>
      <c r="G63" s="214"/>
      <c r="H63" s="246"/>
      <c r="I63" s="113">
        <f t="shared" si="51"/>
        <v>0</v>
      </c>
      <c r="J63" s="246"/>
      <c r="K63" s="60"/>
      <c r="L63" s="113">
        <f t="shared" si="52"/>
        <v>0</v>
      </c>
      <c r="M63" s="292"/>
      <c r="N63" s="60"/>
      <c r="O63" s="113">
        <f t="shared" si="53"/>
        <v>0</v>
      </c>
      <c r="P63" s="110"/>
    </row>
    <row r="64" spans="1:16" hidden="1" x14ac:dyDescent="0.25">
      <c r="A64" s="38">
        <v>1148</v>
      </c>
      <c r="B64" s="57" t="s">
        <v>57</v>
      </c>
      <c r="C64" s="58">
        <f t="shared" si="4"/>
        <v>0</v>
      </c>
      <c r="D64" s="214">
        <v>0</v>
      </c>
      <c r="E64" s="510"/>
      <c r="F64" s="468">
        <f t="shared" si="50"/>
        <v>0</v>
      </c>
      <c r="G64" s="214"/>
      <c r="H64" s="246"/>
      <c r="I64" s="113">
        <f t="shared" si="51"/>
        <v>0</v>
      </c>
      <c r="J64" s="246"/>
      <c r="K64" s="60"/>
      <c r="L64" s="113">
        <f t="shared" si="52"/>
        <v>0</v>
      </c>
      <c r="M64" s="292"/>
      <c r="N64" s="60"/>
      <c r="O64" s="113">
        <f t="shared" si="53"/>
        <v>0</v>
      </c>
      <c r="P64" s="110"/>
    </row>
    <row r="65" spans="1:16" ht="24" hidden="1" customHeight="1" x14ac:dyDescent="0.25">
      <c r="A65" s="38">
        <v>1149</v>
      </c>
      <c r="B65" s="57" t="s">
        <v>58</v>
      </c>
      <c r="C65" s="58">
        <f>F65+I65+L65+O65</f>
        <v>0</v>
      </c>
      <c r="D65" s="214">
        <v>0</v>
      </c>
      <c r="E65" s="510"/>
      <c r="F65" s="468">
        <f t="shared" si="50"/>
        <v>0</v>
      </c>
      <c r="G65" s="214"/>
      <c r="H65" s="246"/>
      <c r="I65" s="113">
        <f t="shared" si="51"/>
        <v>0</v>
      </c>
      <c r="J65" s="246"/>
      <c r="K65" s="60"/>
      <c r="L65" s="113">
        <f t="shared" si="52"/>
        <v>0</v>
      </c>
      <c r="M65" s="292"/>
      <c r="N65" s="60"/>
      <c r="O65" s="113">
        <f t="shared" si="53"/>
        <v>0</v>
      </c>
      <c r="P65" s="110"/>
    </row>
    <row r="66" spans="1:16" ht="36" x14ac:dyDescent="0.25">
      <c r="A66" s="106">
        <v>1150</v>
      </c>
      <c r="B66" s="77" t="s">
        <v>59</v>
      </c>
      <c r="C66" s="83">
        <f>F66+I66+L66+O66</f>
        <v>7928</v>
      </c>
      <c r="D66" s="216">
        <f>8130-202</f>
        <v>7928</v>
      </c>
      <c r="E66" s="513"/>
      <c r="F66" s="507">
        <f t="shared" si="50"/>
        <v>7928</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869</v>
      </c>
      <c r="D67" s="212">
        <f>SUM(D68:D69)</f>
        <v>869</v>
      </c>
      <c r="E67" s="505">
        <f t="shared" ref="E67:F67" si="54">SUM(E68:E69)</f>
        <v>0</v>
      </c>
      <c r="F67" s="472">
        <f t="shared" si="54"/>
        <v>869</v>
      </c>
      <c r="G67" s="212">
        <f>SUM(G68:G69)</f>
        <v>0</v>
      </c>
      <c r="H67" s="105">
        <f t="shared" ref="H67:I67" si="55">SUM(H68:H69)</f>
        <v>0</v>
      </c>
      <c r="I67" s="116">
        <f t="shared" si="55"/>
        <v>0</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532">
        <v>1210</v>
      </c>
      <c r="B68" s="52" t="s">
        <v>60</v>
      </c>
      <c r="C68" s="53">
        <f t="shared" si="4"/>
        <v>869</v>
      </c>
      <c r="D68" s="213">
        <f>592+277</f>
        <v>869</v>
      </c>
      <c r="E68" s="508"/>
      <c r="F68" s="509">
        <f>D68+E68</f>
        <v>869</v>
      </c>
      <c r="G68" s="213"/>
      <c r="H68" s="245"/>
      <c r="I68" s="119">
        <f>G68+H68</f>
        <v>0</v>
      </c>
      <c r="J68" s="245"/>
      <c r="K68" s="55"/>
      <c r="L68" s="119">
        <f>J68+K68</f>
        <v>0</v>
      </c>
      <c r="M68" s="291"/>
      <c r="N68" s="55"/>
      <c r="O68" s="119">
        <f>M68+N68</f>
        <v>0</v>
      </c>
      <c r="P68" s="109"/>
    </row>
    <row r="69" spans="1:16" ht="24" hidden="1" x14ac:dyDescent="0.25">
      <c r="A69" s="111">
        <v>1220</v>
      </c>
      <c r="B69" s="57" t="s">
        <v>61</v>
      </c>
      <c r="C69" s="58">
        <f t="shared" si="4"/>
        <v>0</v>
      </c>
      <c r="D69" s="215">
        <f>SUM(D70:D74)</f>
        <v>0</v>
      </c>
      <c r="E69" s="511">
        <f t="shared" ref="E69:F69" si="58">SUM(E70:E74)</f>
        <v>0</v>
      </c>
      <c r="F69" s="468">
        <f t="shared" si="58"/>
        <v>0</v>
      </c>
      <c r="G69" s="215">
        <f>SUM(G70:G74)</f>
        <v>0</v>
      </c>
      <c r="H69" s="120">
        <f t="shared" ref="H69:I69" si="59">SUM(H70:H74)</f>
        <v>0</v>
      </c>
      <c r="I69" s="113">
        <f t="shared" si="59"/>
        <v>0</v>
      </c>
      <c r="J69" s="120">
        <f>SUM(J70:J74)</f>
        <v>0</v>
      </c>
      <c r="K69" s="112">
        <f t="shared" ref="K69:L69" si="60">SUM(K70:K74)</f>
        <v>0</v>
      </c>
      <c r="L69" s="113">
        <f t="shared" si="60"/>
        <v>0</v>
      </c>
      <c r="M69" s="58">
        <f>SUM(M70:M74)</f>
        <v>0</v>
      </c>
      <c r="N69" s="112">
        <f t="shared" ref="N69:O69" si="61">SUM(N70:N74)</f>
        <v>0</v>
      </c>
      <c r="O69" s="113">
        <f t="shared" si="61"/>
        <v>0</v>
      </c>
      <c r="P69" s="110"/>
    </row>
    <row r="70" spans="1:16" ht="48" hidden="1" x14ac:dyDescent="0.25">
      <c r="A70" s="38">
        <v>1221</v>
      </c>
      <c r="B70" s="57" t="s">
        <v>297</v>
      </c>
      <c r="C70" s="58">
        <f t="shared" si="4"/>
        <v>0</v>
      </c>
      <c r="D70" s="214">
        <v>0</v>
      </c>
      <c r="E70" s="510"/>
      <c r="F70" s="468">
        <f t="shared" ref="F70:F74" si="62">D70+E70</f>
        <v>0</v>
      </c>
      <c r="G70" s="214"/>
      <c r="H70" s="246"/>
      <c r="I70" s="113">
        <f t="shared" ref="I70:I74" si="63">G70+H70</f>
        <v>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v>0</v>
      </c>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v>0</v>
      </c>
      <c r="E72" s="510"/>
      <c r="F72" s="468">
        <f t="shared" si="62"/>
        <v>0</v>
      </c>
      <c r="G72" s="214"/>
      <c r="H72" s="246"/>
      <c r="I72" s="113">
        <f t="shared" si="63"/>
        <v>0</v>
      </c>
      <c r="J72" s="246"/>
      <c r="K72" s="60"/>
      <c r="L72" s="113">
        <f t="shared" si="64"/>
        <v>0</v>
      </c>
      <c r="M72" s="292"/>
      <c r="N72" s="60"/>
      <c r="O72" s="113">
        <f t="shared" si="65"/>
        <v>0</v>
      </c>
      <c r="P72" s="110"/>
    </row>
    <row r="73" spans="1:16" ht="36" hidden="1" x14ac:dyDescent="0.25">
      <c r="A73" s="38">
        <v>1227</v>
      </c>
      <c r="B73" s="57" t="s">
        <v>64</v>
      </c>
      <c r="C73" s="58">
        <f t="shared" si="4"/>
        <v>0</v>
      </c>
      <c r="D73" s="214">
        <v>0</v>
      </c>
      <c r="E73" s="510"/>
      <c r="F73" s="468">
        <f t="shared" si="62"/>
        <v>0</v>
      </c>
      <c r="G73" s="214"/>
      <c r="H73" s="246"/>
      <c r="I73" s="113">
        <f t="shared" si="63"/>
        <v>0</v>
      </c>
      <c r="J73" s="246"/>
      <c r="K73" s="60"/>
      <c r="L73" s="113">
        <f t="shared" si="64"/>
        <v>0</v>
      </c>
      <c r="M73" s="292"/>
      <c r="N73" s="60"/>
      <c r="O73" s="113">
        <f t="shared" si="65"/>
        <v>0</v>
      </c>
      <c r="P73" s="110"/>
    </row>
    <row r="74" spans="1:16" ht="48" hidden="1" x14ac:dyDescent="0.25">
      <c r="A74" s="38">
        <v>1228</v>
      </c>
      <c r="B74" s="57" t="s">
        <v>298</v>
      </c>
      <c r="C74" s="58">
        <f t="shared" si="4"/>
        <v>0</v>
      </c>
      <c r="D74" s="214">
        <v>0</v>
      </c>
      <c r="E74" s="510"/>
      <c r="F74" s="468">
        <f t="shared" si="62"/>
        <v>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25904</v>
      </c>
      <c r="D75" s="211">
        <f>SUM(D76,D83,D130,D164,D165,D172)</f>
        <v>25304</v>
      </c>
      <c r="E75" s="503">
        <f t="shared" ref="E75:F75" si="66">SUM(E76,E83,E130,E164,E165,E172)</f>
        <v>0</v>
      </c>
      <c r="F75" s="504">
        <f t="shared" si="66"/>
        <v>25304</v>
      </c>
      <c r="G75" s="211">
        <f>SUM(G76,G83,G130,G164,G165,G172)</f>
        <v>0</v>
      </c>
      <c r="H75" s="244">
        <f t="shared" ref="H75:I75" si="67">SUM(H76,H83,H130,H164,H165,H172)</f>
        <v>600</v>
      </c>
      <c r="I75" s="103">
        <f t="shared" si="67"/>
        <v>600</v>
      </c>
      <c r="J75" s="244">
        <f>SUM(J76,J83,J130,J164,J165,J172)</f>
        <v>0</v>
      </c>
      <c r="K75" s="102">
        <f t="shared" ref="K75:L75" si="68">SUM(K76,K83,K130,K164,K165,K172)</f>
        <v>0</v>
      </c>
      <c r="L75" s="103">
        <f t="shared" si="68"/>
        <v>0</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532">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v>0</v>
      </c>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v>0</v>
      </c>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v>0</v>
      </c>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v>0</v>
      </c>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11120</v>
      </c>
      <c r="D83" s="212">
        <f>SUM(D84,D89,D95,D103,D112,D116,D122,D128)</f>
        <v>10520</v>
      </c>
      <c r="E83" s="505">
        <f t="shared" ref="E83:F83" si="90">SUM(E84,E89,E95,E103,E112,E116,E122,E128)</f>
        <v>0</v>
      </c>
      <c r="F83" s="472">
        <f t="shared" si="90"/>
        <v>10520</v>
      </c>
      <c r="G83" s="212">
        <f>SUM(G84,G89,G95,G103,G112,G116,G122,G128)</f>
        <v>0</v>
      </c>
      <c r="H83" s="105">
        <f t="shared" ref="H83:I83" si="91">SUM(H84,H89,H95,H103,H112,H116,H122,H128)</f>
        <v>600</v>
      </c>
      <c r="I83" s="116">
        <f t="shared" si="91"/>
        <v>600</v>
      </c>
      <c r="J83" s="105">
        <f>SUM(J84,J89,J95,J103,J112,J116,J122,J128)</f>
        <v>0</v>
      </c>
      <c r="K83" s="50">
        <f t="shared" ref="K83:L83" si="92">SUM(K84,K89,K95,K103,K112,K116,K122,K128)</f>
        <v>0</v>
      </c>
      <c r="L83" s="116">
        <f t="shared" si="92"/>
        <v>0</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160</v>
      </c>
      <c r="D84" s="131">
        <f>SUM(D85:D88)</f>
        <v>160</v>
      </c>
      <c r="E84" s="506">
        <f t="shared" ref="E84:F84" si="94">SUM(E85:E88)</f>
        <v>0</v>
      </c>
      <c r="F84" s="507">
        <f t="shared" si="94"/>
        <v>160</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v>0</v>
      </c>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hidden="1" x14ac:dyDescent="0.25">
      <c r="A86" s="38">
        <v>2212</v>
      </c>
      <c r="B86" s="57" t="s">
        <v>74</v>
      </c>
      <c r="C86" s="58">
        <f t="shared" si="98"/>
        <v>0</v>
      </c>
      <c r="D86" s="214">
        <v>0</v>
      </c>
      <c r="E86" s="510"/>
      <c r="F86" s="468">
        <f t="shared" si="99"/>
        <v>0</v>
      </c>
      <c r="G86" s="214"/>
      <c r="H86" s="246"/>
      <c r="I86" s="113">
        <f t="shared" si="100"/>
        <v>0</v>
      </c>
      <c r="J86" s="246"/>
      <c r="K86" s="60"/>
      <c r="L86" s="113">
        <f t="shared" si="101"/>
        <v>0</v>
      </c>
      <c r="M86" s="292"/>
      <c r="N86" s="60"/>
      <c r="O86" s="113">
        <f t="shared" si="102"/>
        <v>0</v>
      </c>
      <c r="P86" s="110"/>
    </row>
    <row r="87" spans="1:16" ht="24" hidden="1" x14ac:dyDescent="0.25">
      <c r="A87" s="38">
        <v>2214</v>
      </c>
      <c r="B87" s="57" t="s">
        <v>75</v>
      </c>
      <c r="C87" s="58">
        <f t="shared" si="98"/>
        <v>0</v>
      </c>
      <c r="D87" s="214">
        <v>0</v>
      </c>
      <c r="E87" s="510"/>
      <c r="F87" s="468">
        <f t="shared" si="99"/>
        <v>0</v>
      </c>
      <c r="G87" s="214"/>
      <c r="H87" s="246"/>
      <c r="I87" s="113">
        <f t="shared" si="100"/>
        <v>0</v>
      </c>
      <c r="J87" s="246"/>
      <c r="K87" s="60"/>
      <c r="L87" s="113">
        <f t="shared" si="101"/>
        <v>0</v>
      </c>
      <c r="M87" s="292"/>
      <c r="N87" s="60"/>
      <c r="O87" s="113">
        <f t="shared" si="102"/>
        <v>0</v>
      </c>
      <c r="P87" s="110"/>
    </row>
    <row r="88" spans="1:16" x14ac:dyDescent="0.25">
      <c r="A88" s="38">
        <v>2219</v>
      </c>
      <c r="B88" s="57" t="s">
        <v>76</v>
      </c>
      <c r="C88" s="58">
        <f t="shared" si="98"/>
        <v>160</v>
      </c>
      <c r="D88" s="214">
        <v>160</v>
      </c>
      <c r="E88" s="510"/>
      <c r="F88" s="468">
        <f t="shared" si="99"/>
        <v>160</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120</v>
      </c>
      <c r="D89" s="215">
        <f>SUM(D90:D94)</f>
        <v>120</v>
      </c>
      <c r="E89" s="511">
        <f t="shared" ref="E89:F89" si="103">SUM(E90:E94)</f>
        <v>0</v>
      </c>
      <c r="F89" s="468">
        <f t="shared" si="103"/>
        <v>120</v>
      </c>
      <c r="G89" s="215">
        <f>SUM(G90:G94)</f>
        <v>0</v>
      </c>
      <c r="H89" s="120">
        <f t="shared" ref="H89:I89" si="104">SUM(H90:H94)</f>
        <v>0</v>
      </c>
      <c r="I89" s="113">
        <f t="shared" si="104"/>
        <v>0</v>
      </c>
      <c r="J89" s="120">
        <f>SUM(J90:J94)</f>
        <v>0</v>
      </c>
      <c r="K89" s="112">
        <f t="shared" ref="K89:L89" si="105">SUM(K90:K94)</f>
        <v>0</v>
      </c>
      <c r="L89" s="113">
        <f t="shared" si="105"/>
        <v>0</v>
      </c>
      <c r="M89" s="58">
        <f>SUM(M90:M94)</f>
        <v>0</v>
      </c>
      <c r="N89" s="112">
        <f t="shared" ref="N89:O89" si="106">SUM(N90:N94)</f>
        <v>0</v>
      </c>
      <c r="O89" s="113">
        <f t="shared" si="106"/>
        <v>0</v>
      </c>
      <c r="P89" s="110"/>
    </row>
    <row r="90" spans="1:16" ht="24" hidden="1" x14ac:dyDescent="0.25">
      <c r="A90" s="38">
        <v>2221</v>
      </c>
      <c r="B90" s="57" t="s">
        <v>289</v>
      </c>
      <c r="C90" s="58">
        <f t="shared" si="98"/>
        <v>0</v>
      </c>
      <c r="D90" s="214">
        <v>0</v>
      </c>
      <c r="E90" s="510"/>
      <c r="F90" s="468">
        <f t="shared" ref="F90:F94" si="107">D90+E90</f>
        <v>0</v>
      </c>
      <c r="G90" s="214"/>
      <c r="H90" s="246"/>
      <c r="I90" s="113">
        <f t="shared" ref="I90:I94" si="108">G90+H90</f>
        <v>0</v>
      </c>
      <c r="J90" s="246"/>
      <c r="K90" s="60"/>
      <c r="L90" s="113">
        <f t="shared" ref="L90:L94" si="109">J90+K90</f>
        <v>0</v>
      </c>
      <c r="M90" s="292"/>
      <c r="N90" s="60"/>
      <c r="O90" s="113">
        <f t="shared" ref="O90:O94" si="110">M90+N90</f>
        <v>0</v>
      </c>
      <c r="P90" s="110"/>
    </row>
    <row r="91" spans="1:16" hidden="1" x14ac:dyDescent="0.25">
      <c r="A91" s="38">
        <v>2222</v>
      </c>
      <c r="B91" s="57" t="s">
        <v>78</v>
      </c>
      <c r="C91" s="58">
        <f t="shared" si="98"/>
        <v>0</v>
      </c>
      <c r="D91" s="214">
        <v>0</v>
      </c>
      <c r="E91" s="510"/>
      <c r="F91" s="468">
        <f t="shared" si="107"/>
        <v>0</v>
      </c>
      <c r="G91" s="214"/>
      <c r="H91" s="246"/>
      <c r="I91" s="113">
        <f t="shared" si="108"/>
        <v>0</v>
      </c>
      <c r="J91" s="246"/>
      <c r="K91" s="60"/>
      <c r="L91" s="113">
        <f t="shared" si="109"/>
        <v>0</v>
      </c>
      <c r="M91" s="292"/>
      <c r="N91" s="60"/>
      <c r="O91" s="113">
        <f t="shared" si="110"/>
        <v>0</v>
      </c>
      <c r="P91" s="110"/>
    </row>
    <row r="92" spans="1:16" x14ac:dyDescent="0.25">
      <c r="A92" s="38">
        <v>2223</v>
      </c>
      <c r="B92" s="57" t="s">
        <v>79</v>
      </c>
      <c r="C92" s="58">
        <f t="shared" si="98"/>
        <v>120</v>
      </c>
      <c r="D92" s="214">
        <v>120</v>
      </c>
      <c r="E92" s="510"/>
      <c r="F92" s="468">
        <f t="shared" si="107"/>
        <v>120</v>
      </c>
      <c r="G92" s="214"/>
      <c r="H92" s="246"/>
      <c r="I92" s="113">
        <f t="shared" si="108"/>
        <v>0</v>
      </c>
      <c r="J92" s="246"/>
      <c r="K92" s="60"/>
      <c r="L92" s="113">
        <f t="shared" si="109"/>
        <v>0</v>
      </c>
      <c r="M92" s="292"/>
      <c r="N92" s="60"/>
      <c r="O92" s="113">
        <f t="shared" si="110"/>
        <v>0</v>
      </c>
      <c r="P92" s="110"/>
    </row>
    <row r="93" spans="1:16" ht="48" hidden="1" x14ac:dyDescent="0.25">
      <c r="A93" s="38">
        <v>2224</v>
      </c>
      <c r="B93" s="57" t="s">
        <v>299</v>
      </c>
      <c r="C93" s="58">
        <f t="shared" si="98"/>
        <v>0</v>
      </c>
      <c r="D93" s="214">
        <v>0</v>
      </c>
      <c r="E93" s="510"/>
      <c r="F93" s="468">
        <f t="shared" si="107"/>
        <v>0</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v>0</v>
      </c>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1325</v>
      </c>
      <c r="D95" s="215">
        <f>SUM(D96:D102)</f>
        <v>1325</v>
      </c>
      <c r="E95" s="511">
        <f t="shared" ref="E95:F95" si="111">SUM(E96:E102)</f>
        <v>0</v>
      </c>
      <c r="F95" s="468">
        <f t="shared" si="111"/>
        <v>1325</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x14ac:dyDescent="0.25">
      <c r="A96" s="38">
        <v>2231</v>
      </c>
      <c r="B96" s="57" t="s">
        <v>82</v>
      </c>
      <c r="C96" s="58">
        <f t="shared" si="98"/>
        <v>1205</v>
      </c>
      <c r="D96" s="214">
        <v>1205</v>
      </c>
      <c r="E96" s="510"/>
      <c r="F96" s="468">
        <f t="shared" ref="F96:F102" si="115">D96+E96</f>
        <v>1205</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v>0</v>
      </c>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v>0</v>
      </c>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v>0</v>
      </c>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v>0</v>
      </c>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v>0</v>
      </c>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120</v>
      </c>
      <c r="D102" s="214">
        <v>120</v>
      </c>
      <c r="E102" s="510"/>
      <c r="F102" s="468">
        <f t="shared" si="115"/>
        <v>120</v>
      </c>
      <c r="G102" s="214"/>
      <c r="H102" s="246"/>
      <c r="I102" s="113">
        <f t="shared" si="116"/>
        <v>0</v>
      </c>
      <c r="J102" s="246"/>
      <c r="K102" s="60"/>
      <c r="L102" s="113">
        <f t="shared" si="117"/>
        <v>0</v>
      </c>
      <c r="M102" s="292"/>
      <c r="N102" s="60"/>
      <c r="O102" s="113">
        <f t="shared" si="118"/>
        <v>0</v>
      </c>
      <c r="P102" s="110"/>
    </row>
    <row r="103" spans="1:16" ht="36" hidden="1" x14ac:dyDescent="0.25">
      <c r="A103" s="111">
        <v>2240</v>
      </c>
      <c r="B103" s="57" t="s">
        <v>89</v>
      </c>
      <c r="C103" s="58">
        <f t="shared" si="98"/>
        <v>0</v>
      </c>
      <c r="D103" s="215">
        <f>SUM(D104:D111)</f>
        <v>0</v>
      </c>
      <c r="E103" s="511">
        <f t="shared" ref="E103:F103" si="119">SUM(E104:E111)</f>
        <v>0</v>
      </c>
      <c r="F103" s="468">
        <f t="shared" si="119"/>
        <v>0</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v>0</v>
      </c>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v>0</v>
      </c>
      <c r="E105" s="510"/>
      <c r="F105" s="468">
        <f t="shared" si="123"/>
        <v>0</v>
      </c>
      <c r="G105" s="214"/>
      <c r="H105" s="246"/>
      <c r="I105" s="113">
        <f t="shared" si="124"/>
        <v>0</v>
      </c>
      <c r="J105" s="246"/>
      <c r="K105" s="60"/>
      <c r="L105" s="113">
        <f t="shared" si="125"/>
        <v>0</v>
      </c>
      <c r="M105" s="292"/>
      <c r="N105" s="60"/>
      <c r="O105" s="113">
        <f t="shared" si="126"/>
        <v>0</v>
      </c>
      <c r="P105" s="110"/>
    </row>
    <row r="106" spans="1:16" ht="24" hidden="1" x14ac:dyDescent="0.25">
      <c r="A106" s="38">
        <v>2243</v>
      </c>
      <c r="B106" s="57" t="s">
        <v>92</v>
      </c>
      <c r="C106" s="58">
        <f t="shared" si="98"/>
        <v>0</v>
      </c>
      <c r="D106" s="214">
        <v>0</v>
      </c>
      <c r="E106" s="510"/>
      <c r="F106" s="468">
        <f t="shared" si="123"/>
        <v>0</v>
      </c>
      <c r="G106" s="214"/>
      <c r="H106" s="246"/>
      <c r="I106" s="113">
        <f t="shared" si="124"/>
        <v>0</v>
      </c>
      <c r="J106" s="246"/>
      <c r="K106" s="60"/>
      <c r="L106" s="113">
        <f t="shared" si="125"/>
        <v>0</v>
      </c>
      <c r="M106" s="292"/>
      <c r="N106" s="60"/>
      <c r="O106" s="113">
        <f t="shared" si="126"/>
        <v>0</v>
      </c>
      <c r="P106" s="110"/>
    </row>
    <row r="107" spans="1:16" hidden="1" x14ac:dyDescent="0.25">
      <c r="A107" s="38">
        <v>2244</v>
      </c>
      <c r="B107" s="57" t="s">
        <v>93</v>
      </c>
      <c r="C107" s="58">
        <f t="shared" si="98"/>
        <v>0</v>
      </c>
      <c r="D107" s="214">
        <v>0</v>
      </c>
      <c r="E107" s="510"/>
      <c r="F107" s="468">
        <f t="shared" si="123"/>
        <v>0</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v>0</v>
      </c>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v>0</v>
      </c>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v>0</v>
      </c>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v>0</v>
      </c>
      <c r="E111" s="510"/>
      <c r="F111" s="468">
        <f t="shared" si="123"/>
        <v>0</v>
      </c>
      <c r="G111" s="214"/>
      <c r="H111" s="246"/>
      <c r="I111" s="113">
        <f t="shared" si="124"/>
        <v>0</v>
      </c>
      <c r="J111" s="246"/>
      <c r="K111" s="60"/>
      <c r="L111" s="113">
        <f t="shared" si="125"/>
        <v>0</v>
      </c>
      <c r="M111" s="292"/>
      <c r="N111" s="60"/>
      <c r="O111" s="113">
        <f t="shared" si="126"/>
        <v>0</v>
      </c>
      <c r="P111" s="110"/>
    </row>
    <row r="112" spans="1:16" hidden="1" x14ac:dyDescent="0.25">
      <c r="A112" s="111">
        <v>2250</v>
      </c>
      <c r="B112" s="57" t="s">
        <v>97</v>
      </c>
      <c r="C112" s="58">
        <f t="shared" si="98"/>
        <v>0</v>
      </c>
      <c r="D112" s="215">
        <f>SUM(D113:D115)</f>
        <v>0</v>
      </c>
      <c r="E112" s="511">
        <f t="shared" ref="E112:F112" si="127">SUM(E113:E115)</f>
        <v>0</v>
      </c>
      <c r="F112" s="468">
        <f t="shared" si="127"/>
        <v>0</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hidden="1" x14ac:dyDescent="0.25">
      <c r="A113" s="38">
        <v>2251</v>
      </c>
      <c r="B113" s="57" t="s">
        <v>98</v>
      </c>
      <c r="C113" s="58">
        <f t="shared" si="98"/>
        <v>0</v>
      </c>
      <c r="D113" s="214">
        <v>0</v>
      </c>
      <c r="E113" s="510"/>
      <c r="F113" s="468">
        <f t="shared" ref="F113:F115" si="131">D113+E113</f>
        <v>0</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v>0</v>
      </c>
      <c r="E114" s="510"/>
      <c r="F114" s="468">
        <f t="shared" si="131"/>
        <v>0</v>
      </c>
      <c r="G114" s="214"/>
      <c r="H114" s="246"/>
      <c r="I114" s="113">
        <f t="shared" si="132"/>
        <v>0</v>
      </c>
      <c r="J114" s="246"/>
      <c r="K114" s="60"/>
      <c r="L114" s="113">
        <f t="shared" si="133"/>
        <v>0</v>
      </c>
      <c r="M114" s="292"/>
      <c r="N114" s="60"/>
      <c r="O114" s="113">
        <f t="shared" si="134"/>
        <v>0</v>
      </c>
      <c r="P114" s="110"/>
    </row>
    <row r="115" spans="1:16" ht="24" hidden="1" x14ac:dyDescent="0.25">
      <c r="A115" s="38">
        <v>2259</v>
      </c>
      <c r="B115" s="57" t="s">
        <v>100</v>
      </c>
      <c r="C115" s="58">
        <f t="shared" si="98"/>
        <v>0</v>
      </c>
      <c r="D115" s="214">
        <v>0</v>
      </c>
      <c r="E115" s="510"/>
      <c r="F115" s="468">
        <f t="shared" si="131"/>
        <v>0</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8500</v>
      </c>
      <c r="D116" s="215">
        <f>SUM(D117:D121)</f>
        <v>7900</v>
      </c>
      <c r="E116" s="511">
        <f t="shared" ref="E116:F116" si="135">SUM(E117:E121)</f>
        <v>0</v>
      </c>
      <c r="F116" s="468">
        <f t="shared" si="135"/>
        <v>7900</v>
      </c>
      <c r="G116" s="215">
        <f>SUM(G117:G121)</f>
        <v>0</v>
      </c>
      <c r="H116" s="120">
        <f t="shared" ref="H116:I116" si="136">SUM(H117:H121)</f>
        <v>600</v>
      </c>
      <c r="I116" s="113">
        <f t="shared" si="136"/>
        <v>600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v>0</v>
      </c>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38">
        <v>2262</v>
      </c>
      <c r="B118" s="57" t="s">
        <v>103</v>
      </c>
      <c r="C118" s="58">
        <f t="shared" si="98"/>
        <v>4700</v>
      </c>
      <c r="D118" s="214">
        <v>4100</v>
      </c>
      <c r="E118" s="510"/>
      <c r="F118" s="468">
        <f t="shared" si="139"/>
        <v>4100</v>
      </c>
      <c r="G118" s="214"/>
      <c r="H118" s="246">
        <v>600</v>
      </c>
      <c r="I118" s="113">
        <f t="shared" si="140"/>
        <v>600</v>
      </c>
      <c r="J118" s="246"/>
      <c r="K118" s="60"/>
      <c r="L118" s="113">
        <f t="shared" si="141"/>
        <v>0</v>
      </c>
      <c r="M118" s="292"/>
      <c r="N118" s="60"/>
      <c r="O118" s="113">
        <f t="shared" si="142"/>
        <v>0</v>
      </c>
      <c r="P118" s="110"/>
    </row>
    <row r="119" spans="1:16" hidden="1" x14ac:dyDescent="0.25">
      <c r="A119" s="38">
        <v>2263</v>
      </c>
      <c r="B119" s="57" t="s">
        <v>104</v>
      </c>
      <c r="C119" s="58">
        <f t="shared" si="98"/>
        <v>0</v>
      </c>
      <c r="D119" s="214">
        <v>0</v>
      </c>
      <c r="E119" s="510"/>
      <c r="F119" s="468">
        <f t="shared" si="139"/>
        <v>0</v>
      </c>
      <c r="G119" s="214"/>
      <c r="H119" s="246"/>
      <c r="I119" s="113">
        <f t="shared" si="140"/>
        <v>0</v>
      </c>
      <c r="J119" s="246"/>
      <c r="K119" s="60"/>
      <c r="L119" s="113">
        <f t="shared" si="141"/>
        <v>0</v>
      </c>
      <c r="M119" s="292"/>
      <c r="N119" s="60"/>
      <c r="O119" s="113">
        <f t="shared" si="142"/>
        <v>0</v>
      </c>
      <c r="P119" s="110"/>
    </row>
    <row r="120" spans="1:16" ht="24" x14ac:dyDescent="0.25">
      <c r="A120" s="38">
        <v>2264</v>
      </c>
      <c r="B120" s="57" t="s">
        <v>105</v>
      </c>
      <c r="C120" s="58">
        <f t="shared" si="98"/>
        <v>3800</v>
      </c>
      <c r="D120" s="214">
        <v>3800</v>
      </c>
      <c r="E120" s="510"/>
      <c r="F120" s="468">
        <f t="shared" si="139"/>
        <v>3800</v>
      </c>
      <c r="G120" s="214"/>
      <c r="H120" s="246"/>
      <c r="I120" s="113">
        <f t="shared" si="140"/>
        <v>0</v>
      </c>
      <c r="J120" s="246"/>
      <c r="K120" s="60"/>
      <c r="L120" s="113">
        <f t="shared" si="141"/>
        <v>0</v>
      </c>
      <c r="M120" s="292"/>
      <c r="N120" s="60"/>
      <c r="O120" s="113">
        <f t="shared" si="142"/>
        <v>0</v>
      </c>
      <c r="P120" s="110"/>
    </row>
    <row r="121" spans="1:16" hidden="1" x14ac:dyDescent="0.25">
      <c r="A121" s="38">
        <v>2269</v>
      </c>
      <c r="B121" s="57" t="s">
        <v>106</v>
      </c>
      <c r="C121" s="58">
        <f t="shared" si="98"/>
        <v>0</v>
      </c>
      <c r="D121" s="214">
        <v>0</v>
      </c>
      <c r="E121" s="510"/>
      <c r="F121" s="468">
        <f t="shared" si="139"/>
        <v>0</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1015</v>
      </c>
      <c r="D122" s="215">
        <f>SUM(D123:D127)</f>
        <v>1015</v>
      </c>
      <c r="E122" s="511">
        <f t="shared" ref="E122:F122" si="143">SUM(E123:E127)</f>
        <v>0</v>
      </c>
      <c r="F122" s="468">
        <f t="shared" si="143"/>
        <v>1015</v>
      </c>
      <c r="G122" s="215">
        <f>SUM(G123:G127)</f>
        <v>0</v>
      </c>
      <c r="H122" s="120">
        <f t="shared" ref="H122:I122" si="144">SUM(H123:H127)</f>
        <v>0</v>
      </c>
      <c r="I122" s="113">
        <f t="shared" si="144"/>
        <v>0</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v>0</v>
      </c>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v>0</v>
      </c>
      <c r="E124" s="510"/>
      <c r="F124" s="468">
        <f t="shared" si="147"/>
        <v>0</v>
      </c>
      <c r="G124" s="214"/>
      <c r="H124" s="246"/>
      <c r="I124" s="113">
        <f t="shared" si="148"/>
        <v>0</v>
      </c>
      <c r="J124" s="246"/>
      <c r="K124" s="60"/>
      <c r="L124" s="113">
        <f t="shared" si="149"/>
        <v>0</v>
      </c>
      <c r="M124" s="292"/>
      <c r="N124" s="60"/>
      <c r="O124" s="113">
        <f t="shared" si="150"/>
        <v>0</v>
      </c>
      <c r="P124" s="110"/>
    </row>
    <row r="125" spans="1:16" ht="24" hidden="1" x14ac:dyDescent="0.25">
      <c r="A125" s="38">
        <v>2275</v>
      </c>
      <c r="B125" s="57" t="s">
        <v>109</v>
      </c>
      <c r="C125" s="58">
        <f t="shared" si="98"/>
        <v>0</v>
      </c>
      <c r="D125" s="214">
        <v>0</v>
      </c>
      <c r="E125" s="510"/>
      <c r="F125" s="468">
        <f t="shared" si="147"/>
        <v>0</v>
      </c>
      <c r="G125" s="214"/>
      <c r="H125" s="246"/>
      <c r="I125" s="113">
        <f t="shared" si="148"/>
        <v>0</v>
      </c>
      <c r="J125" s="246"/>
      <c r="K125" s="60"/>
      <c r="L125" s="113">
        <f t="shared" si="149"/>
        <v>0</v>
      </c>
      <c r="M125" s="292"/>
      <c r="N125" s="60"/>
      <c r="O125" s="113">
        <f t="shared" si="150"/>
        <v>0</v>
      </c>
      <c r="P125" s="110"/>
    </row>
    <row r="126" spans="1:16" ht="36" hidden="1" x14ac:dyDescent="0.25">
      <c r="A126" s="38">
        <v>2276</v>
      </c>
      <c r="B126" s="57" t="s">
        <v>110</v>
      </c>
      <c r="C126" s="58">
        <f t="shared" si="98"/>
        <v>0</v>
      </c>
      <c r="D126" s="214">
        <v>0</v>
      </c>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1015</v>
      </c>
      <c r="D127" s="214">
        <v>1015</v>
      </c>
      <c r="E127" s="510"/>
      <c r="F127" s="468">
        <f t="shared" si="147"/>
        <v>1015</v>
      </c>
      <c r="G127" s="214"/>
      <c r="H127" s="246"/>
      <c r="I127" s="113">
        <f t="shared" si="148"/>
        <v>0</v>
      </c>
      <c r="J127" s="246"/>
      <c r="K127" s="60"/>
      <c r="L127" s="113">
        <f t="shared" si="149"/>
        <v>0</v>
      </c>
      <c r="M127" s="292"/>
      <c r="N127" s="60"/>
      <c r="O127" s="113">
        <f t="shared" si="150"/>
        <v>0</v>
      </c>
      <c r="P127" s="110"/>
    </row>
    <row r="128" spans="1:16" ht="24" hidden="1" x14ac:dyDescent="0.25">
      <c r="A128" s="532">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v>0</v>
      </c>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14784</v>
      </c>
      <c r="D130" s="212">
        <f>SUM(D131,D136,D140,D141,D144,D151,D159,D160,D163)</f>
        <v>14784</v>
      </c>
      <c r="E130" s="505">
        <f t="shared" ref="E130:F130" si="152">SUM(E131,E136,E140,E141,E144,E151,E159,E160,E163)</f>
        <v>0</v>
      </c>
      <c r="F130" s="472">
        <f t="shared" si="152"/>
        <v>14784</v>
      </c>
      <c r="G130" s="212">
        <f>SUM(G131,G136,G140,G141,G144,G151,G159,G160,G163)</f>
        <v>0</v>
      </c>
      <c r="H130" s="105">
        <f t="shared" ref="H130:I130" si="153">SUM(H131,H136,H140,H141,H144,H151,H159,H160,H163)</f>
        <v>0</v>
      </c>
      <c r="I130" s="116">
        <f t="shared" si="153"/>
        <v>0</v>
      </c>
      <c r="J130" s="105">
        <f>SUM(J131,J136,J140,J141,J144,J151,J159,J160,J163)</f>
        <v>0</v>
      </c>
      <c r="K130" s="50">
        <f t="shared" ref="K130:L130" si="154">SUM(K131,K136,K140,K141,K144,K151,K159,K160,K163)</f>
        <v>0</v>
      </c>
      <c r="L130" s="116">
        <f t="shared" si="154"/>
        <v>0</v>
      </c>
      <c r="M130" s="47">
        <f>SUM(M131,M136,M140,M141,M144,M151,M159,M160,M163)</f>
        <v>0</v>
      </c>
      <c r="N130" s="50">
        <f t="shared" ref="N130:O130" si="155">SUM(N131,N136,N140,N141,N144,N151,N159,N160,N163)</f>
        <v>0</v>
      </c>
      <c r="O130" s="116">
        <f t="shared" si="155"/>
        <v>0</v>
      </c>
      <c r="P130" s="122"/>
    </row>
    <row r="131" spans="1:16" ht="24" x14ac:dyDescent="0.25">
      <c r="A131" s="532">
        <v>2310</v>
      </c>
      <c r="B131" s="52" t="s">
        <v>114</v>
      </c>
      <c r="C131" s="53">
        <f t="shared" si="98"/>
        <v>9014</v>
      </c>
      <c r="D131" s="217">
        <f t="shared" ref="D131:O131" si="156">SUM(D132:D135)</f>
        <v>9014</v>
      </c>
      <c r="E131" s="514">
        <f t="shared" si="156"/>
        <v>0</v>
      </c>
      <c r="F131" s="509">
        <f t="shared" si="156"/>
        <v>9014</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260</v>
      </c>
      <c r="D132" s="214">
        <v>260</v>
      </c>
      <c r="E132" s="510"/>
      <c r="F132" s="468">
        <f t="shared" ref="F132:F135" si="157">D132+E132</f>
        <v>260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hidden="1" x14ac:dyDescent="0.25">
      <c r="A133" s="38">
        <v>2312</v>
      </c>
      <c r="B133" s="57" t="s">
        <v>116</v>
      </c>
      <c r="C133" s="58">
        <f t="shared" si="98"/>
        <v>0</v>
      </c>
      <c r="D133" s="214">
        <v>0</v>
      </c>
      <c r="E133" s="510"/>
      <c r="F133" s="468">
        <f t="shared" si="157"/>
        <v>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v>0</v>
      </c>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8754</v>
      </c>
      <c r="D135" s="214">
        <v>8754</v>
      </c>
      <c r="E135" s="510"/>
      <c r="F135" s="468">
        <f t="shared" si="157"/>
        <v>8754</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40</v>
      </c>
      <c r="D136" s="215">
        <f>SUM(D137:D139)</f>
        <v>40</v>
      </c>
      <c r="E136" s="511">
        <f t="shared" ref="E136:F136" si="161">SUM(E137:E139)</f>
        <v>0</v>
      </c>
      <c r="F136" s="468">
        <f t="shared" si="161"/>
        <v>40</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v>0</v>
      </c>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40</v>
      </c>
      <c r="D138" s="214">
        <v>40</v>
      </c>
      <c r="E138" s="510"/>
      <c r="F138" s="468">
        <f t="shared" si="165"/>
        <v>40</v>
      </c>
      <c r="G138" s="214"/>
      <c r="H138" s="246"/>
      <c r="I138" s="113">
        <f t="shared" si="166"/>
        <v>0</v>
      </c>
      <c r="J138" s="246"/>
      <c r="K138" s="60"/>
      <c r="L138" s="113">
        <f t="shared" si="167"/>
        <v>0</v>
      </c>
      <c r="M138" s="292"/>
      <c r="N138" s="60"/>
      <c r="O138" s="113">
        <f t="shared" si="168"/>
        <v>0</v>
      </c>
      <c r="P138" s="110"/>
    </row>
    <row r="139" spans="1:16" ht="10.5" hidden="1" customHeight="1" x14ac:dyDescent="0.25">
      <c r="A139" s="38">
        <v>2329</v>
      </c>
      <c r="B139" s="57" t="s">
        <v>121</v>
      </c>
      <c r="C139" s="58">
        <f t="shared" si="98"/>
        <v>0</v>
      </c>
      <c r="D139" s="214">
        <v>0</v>
      </c>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v>0</v>
      </c>
      <c r="E140" s="510"/>
      <c r="F140" s="468">
        <f t="shared" si="165"/>
        <v>0</v>
      </c>
      <c r="G140" s="214"/>
      <c r="H140" s="246"/>
      <c r="I140" s="113">
        <f t="shared" si="166"/>
        <v>0</v>
      </c>
      <c r="J140" s="246"/>
      <c r="K140" s="60"/>
      <c r="L140" s="113">
        <f t="shared" si="167"/>
        <v>0</v>
      </c>
      <c r="M140" s="292"/>
      <c r="N140" s="60"/>
      <c r="O140" s="113">
        <f t="shared" si="168"/>
        <v>0</v>
      </c>
      <c r="P140" s="110"/>
    </row>
    <row r="141" spans="1:16" ht="48" hidden="1" x14ac:dyDescent="0.25">
      <c r="A141" s="111">
        <v>2340</v>
      </c>
      <c r="B141" s="57" t="s">
        <v>302</v>
      </c>
      <c r="C141" s="58">
        <f t="shared" si="98"/>
        <v>0</v>
      </c>
      <c r="D141" s="215">
        <f>SUM(D142:D143)</f>
        <v>0</v>
      </c>
      <c r="E141" s="511">
        <f t="shared" ref="E141:F141" si="169">SUM(E142:E143)</f>
        <v>0</v>
      </c>
      <c r="F141" s="468">
        <f t="shared" si="169"/>
        <v>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hidden="1" x14ac:dyDescent="0.25">
      <c r="A142" s="38">
        <v>2341</v>
      </c>
      <c r="B142" s="57" t="s">
        <v>123</v>
      </c>
      <c r="C142" s="58">
        <f t="shared" si="98"/>
        <v>0</v>
      </c>
      <c r="D142" s="214">
        <v>0</v>
      </c>
      <c r="E142" s="510"/>
      <c r="F142" s="468">
        <f t="shared" ref="F142:F143" si="173">D142+E142</f>
        <v>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v>0</v>
      </c>
      <c r="E143" s="510"/>
      <c r="F143" s="468">
        <f t="shared" si="173"/>
        <v>0</v>
      </c>
      <c r="G143" s="214"/>
      <c r="H143" s="246"/>
      <c r="I143" s="113">
        <f t="shared" si="174"/>
        <v>0</v>
      </c>
      <c r="J143" s="246"/>
      <c r="K143" s="60"/>
      <c r="L143" s="113">
        <f t="shared" si="175"/>
        <v>0</v>
      </c>
      <c r="M143" s="292"/>
      <c r="N143" s="60"/>
      <c r="O143" s="113">
        <f t="shared" si="176"/>
        <v>0</v>
      </c>
      <c r="P143" s="110"/>
    </row>
    <row r="144" spans="1:16" ht="24" hidden="1" x14ac:dyDescent="0.25">
      <c r="A144" s="106">
        <v>2350</v>
      </c>
      <c r="B144" s="77" t="s">
        <v>125</v>
      </c>
      <c r="C144" s="83">
        <f t="shared" si="98"/>
        <v>0</v>
      </c>
      <c r="D144" s="131">
        <f>SUM(D145:D150)</f>
        <v>0</v>
      </c>
      <c r="E144" s="506">
        <f t="shared" ref="E144:F144" si="177">SUM(E145:E150)</f>
        <v>0</v>
      </c>
      <c r="F144" s="507">
        <f t="shared" si="177"/>
        <v>0</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hidden="1" x14ac:dyDescent="0.25">
      <c r="A145" s="33">
        <v>2351</v>
      </c>
      <c r="B145" s="52" t="s">
        <v>126</v>
      </c>
      <c r="C145" s="53">
        <f t="shared" si="98"/>
        <v>0</v>
      </c>
      <c r="D145" s="213">
        <v>0</v>
      </c>
      <c r="E145" s="508"/>
      <c r="F145" s="509">
        <f t="shared" ref="F145:F150" si="181">D145+E145</f>
        <v>0</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hidden="1" x14ac:dyDescent="0.25">
      <c r="A146" s="38">
        <v>2352</v>
      </c>
      <c r="B146" s="57" t="s">
        <v>127</v>
      </c>
      <c r="C146" s="58">
        <f t="shared" si="98"/>
        <v>0</v>
      </c>
      <c r="D146" s="214">
        <v>0</v>
      </c>
      <c r="E146" s="510"/>
      <c r="F146" s="468">
        <f t="shared" si="181"/>
        <v>0</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v>0</v>
      </c>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v>0</v>
      </c>
      <c r="E148" s="510"/>
      <c r="F148" s="468">
        <f t="shared" si="181"/>
        <v>0</v>
      </c>
      <c r="G148" s="214"/>
      <c r="H148" s="246"/>
      <c r="I148" s="113">
        <f t="shared" si="182"/>
        <v>0</v>
      </c>
      <c r="J148" s="246"/>
      <c r="K148" s="60"/>
      <c r="L148" s="113">
        <f t="shared" si="183"/>
        <v>0</v>
      </c>
      <c r="M148" s="292"/>
      <c r="N148" s="60"/>
      <c r="O148" s="113">
        <f t="shared" si="184"/>
        <v>0</v>
      </c>
      <c r="P148" s="110"/>
    </row>
    <row r="149" spans="1:16" ht="24" hidden="1" x14ac:dyDescent="0.25">
      <c r="A149" s="38">
        <v>2355</v>
      </c>
      <c r="B149" s="57" t="s">
        <v>130</v>
      </c>
      <c r="C149" s="58">
        <f t="shared" ref="C149:C212" si="185">F149+I149+L149+O149</f>
        <v>0</v>
      </c>
      <c r="D149" s="214">
        <v>0</v>
      </c>
      <c r="E149" s="510"/>
      <c r="F149" s="468">
        <f t="shared" si="181"/>
        <v>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v>0</v>
      </c>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3555</v>
      </c>
      <c r="D151" s="215">
        <f>SUM(D152:D158)</f>
        <v>3555</v>
      </c>
      <c r="E151" s="511">
        <f t="shared" ref="E151:F151" si="186">SUM(E152:E158)</f>
        <v>0</v>
      </c>
      <c r="F151" s="468">
        <f t="shared" si="186"/>
        <v>3555</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v>0</v>
      </c>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v>0</v>
      </c>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3555</v>
      </c>
      <c r="D154" s="214">
        <v>3555</v>
      </c>
      <c r="E154" s="510"/>
      <c r="F154" s="468">
        <f t="shared" si="190"/>
        <v>3555</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v>0</v>
      </c>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v>0</v>
      </c>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v>0</v>
      </c>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v>0</v>
      </c>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2175</v>
      </c>
      <c r="D159" s="216">
        <f>2250-75</f>
        <v>2175</v>
      </c>
      <c r="E159" s="513"/>
      <c r="F159" s="507">
        <f t="shared" si="190"/>
        <v>2175</v>
      </c>
      <c r="G159" s="216"/>
      <c r="H159" s="247"/>
      <c r="I159" s="108">
        <f t="shared" si="191"/>
        <v>0</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v>0</v>
      </c>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v>0</v>
      </c>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v>0</v>
      </c>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v>0</v>
      </c>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532">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v>0</v>
      </c>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v>0</v>
      </c>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v>0</v>
      </c>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v>0</v>
      </c>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v>0</v>
      </c>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v>0</v>
      </c>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532">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v>0</v>
      </c>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v>0</v>
      </c>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v>0</v>
      </c>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532">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v>0</v>
      </c>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v>0</v>
      </c>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v>0</v>
      </c>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v>0</v>
      </c>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v>0</v>
      </c>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v>0</v>
      </c>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532">
        <v>4240</v>
      </c>
      <c r="B189" s="52" t="s">
        <v>169</v>
      </c>
      <c r="C189" s="53">
        <f t="shared" si="185"/>
        <v>0</v>
      </c>
      <c r="D189" s="213">
        <v>0</v>
      </c>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v>0</v>
      </c>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532">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v>0</v>
      </c>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2000</v>
      </c>
      <c r="D194" s="210">
        <f>SUM(D195,D230,D269)</f>
        <v>2000</v>
      </c>
      <c r="E194" s="501">
        <f t="shared" ref="E194:F194" si="251">SUM(E195,E230,E269)</f>
        <v>0</v>
      </c>
      <c r="F194" s="502">
        <f t="shared" si="251"/>
        <v>2000</v>
      </c>
      <c r="G194" s="210">
        <f>SUM(G195,G230,G269)</f>
        <v>0</v>
      </c>
      <c r="H194" s="243">
        <f t="shared" ref="H194:I194" si="252">SUM(H195,H230,H269)</f>
        <v>0</v>
      </c>
      <c r="I194" s="99">
        <f t="shared" si="252"/>
        <v>0</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hidden="1" x14ac:dyDescent="0.25">
      <c r="A195" s="100">
        <v>5000</v>
      </c>
      <c r="B195" s="100" t="s">
        <v>175</v>
      </c>
      <c r="C195" s="101">
        <f t="shared" si="185"/>
        <v>0</v>
      </c>
      <c r="D195" s="211">
        <f>D196+D204</f>
        <v>0</v>
      </c>
      <c r="E195" s="503">
        <f t="shared" ref="E195:F195" si="255">E196+E204</f>
        <v>0</v>
      </c>
      <c r="F195" s="504">
        <f t="shared" si="255"/>
        <v>0</v>
      </c>
      <c r="G195" s="211">
        <f>G196+G204</f>
        <v>0</v>
      </c>
      <c r="H195" s="244">
        <f t="shared" ref="H195:I195" si="256">H196+H204</f>
        <v>0</v>
      </c>
      <c r="I195" s="103">
        <f t="shared" si="256"/>
        <v>0</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532">
        <v>5110</v>
      </c>
      <c r="B197" s="52" t="s">
        <v>177</v>
      </c>
      <c r="C197" s="53">
        <f t="shared" si="185"/>
        <v>0</v>
      </c>
      <c r="D197" s="213">
        <v>0</v>
      </c>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hidden="1" x14ac:dyDescent="0.25">
      <c r="A199" s="38">
        <v>5121</v>
      </c>
      <c r="B199" s="57" t="s">
        <v>179</v>
      </c>
      <c r="C199" s="58">
        <f t="shared" si="185"/>
        <v>0</v>
      </c>
      <c r="D199" s="214">
        <v>0</v>
      </c>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v>0</v>
      </c>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v>0</v>
      </c>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v>0</v>
      </c>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v>0</v>
      </c>
      <c r="E203" s="510"/>
      <c r="F203" s="468">
        <f t="shared" si="267"/>
        <v>0</v>
      </c>
      <c r="G203" s="214"/>
      <c r="H203" s="246"/>
      <c r="I203" s="113">
        <f t="shared" si="268"/>
        <v>0</v>
      </c>
      <c r="J203" s="246"/>
      <c r="K203" s="60"/>
      <c r="L203" s="113">
        <f t="shared" si="269"/>
        <v>0</v>
      </c>
      <c r="M203" s="292"/>
      <c r="N203" s="60"/>
      <c r="O203" s="113">
        <f t="shared" si="270"/>
        <v>0</v>
      </c>
      <c r="P203" s="110"/>
    </row>
    <row r="204" spans="1:16" hidden="1" x14ac:dyDescent="0.25">
      <c r="A204" s="46">
        <v>5200</v>
      </c>
      <c r="B204" s="104" t="s">
        <v>184</v>
      </c>
      <c r="C204" s="47">
        <f t="shared" si="185"/>
        <v>0</v>
      </c>
      <c r="D204" s="212">
        <f>D205+D215+D216+D225+D226+D227+D229</f>
        <v>0</v>
      </c>
      <c r="E204" s="505">
        <f t="shared" ref="E204:F204" si="271">E205+E215+E216+E225+E226+E227+E229</f>
        <v>0</v>
      </c>
      <c r="F204" s="472">
        <f t="shared" si="271"/>
        <v>0</v>
      </c>
      <c r="G204" s="212">
        <f>G205+G215+G216+G225+G226+G227+G229</f>
        <v>0</v>
      </c>
      <c r="H204" s="105">
        <f t="shared" ref="H204:I204" si="272">H205+H215+H216+H225+H226+H227+H229</f>
        <v>0</v>
      </c>
      <c r="I204" s="116">
        <f t="shared" si="272"/>
        <v>0</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v>0</v>
      </c>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v>0</v>
      </c>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v>0</v>
      </c>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v>0</v>
      </c>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v>0</v>
      </c>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v>0</v>
      </c>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v>0</v>
      </c>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v>0</v>
      </c>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v>0</v>
      </c>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v>0</v>
      </c>
      <c r="E215" s="510"/>
      <c r="F215" s="468">
        <f t="shared" si="279"/>
        <v>0</v>
      </c>
      <c r="G215" s="214"/>
      <c r="H215" s="246"/>
      <c r="I215" s="113">
        <f t="shared" si="280"/>
        <v>0</v>
      </c>
      <c r="J215" s="246"/>
      <c r="K215" s="60"/>
      <c r="L215" s="113">
        <f t="shared" si="281"/>
        <v>0</v>
      </c>
      <c r="M215" s="292"/>
      <c r="N215" s="60"/>
      <c r="O215" s="113">
        <f t="shared" si="282"/>
        <v>0</v>
      </c>
      <c r="P215" s="110"/>
    </row>
    <row r="216" spans="1:16" hidden="1" x14ac:dyDescent="0.25">
      <c r="A216" s="111">
        <v>5230</v>
      </c>
      <c r="B216" s="57" t="s">
        <v>196</v>
      </c>
      <c r="C216" s="58">
        <f t="shared" si="283"/>
        <v>0</v>
      </c>
      <c r="D216" s="215">
        <f>SUM(D217:D224)</f>
        <v>0</v>
      </c>
      <c r="E216" s="511">
        <f t="shared" ref="E216:F216" si="284">SUM(E217:E224)</f>
        <v>0</v>
      </c>
      <c r="F216" s="468">
        <f t="shared" si="284"/>
        <v>0</v>
      </c>
      <c r="G216" s="215">
        <f>SUM(G217:G224)</f>
        <v>0</v>
      </c>
      <c r="H216" s="120">
        <f t="shared" ref="H216:I216" si="285">SUM(H217:H224)</f>
        <v>0</v>
      </c>
      <c r="I216" s="113">
        <f t="shared" si="285"/>
        <v>0</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v>0</v>
      </c>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v>0</v>
      </c>
      <c r="E218" s="510"/>
      <c r="F218" s="468">
        <f t="shared" si="288"/>
        <v>0</v>
      </c>
      <c r="G218" s="214"/>
      <c r="H218" s="246"/>
      <c r="I218" s="113">
        <f t="shared" si="289"/>
        <v>0</v>
      </c>
      <c r="J218" s="246"/>
      <c r="K218" s="60"/>
      <c r="L218" s="113">
        <f t="shared" si="290"/>
        <v>0</v>
      </c>
      <c r="M218" s="292"/>
      <c r="N218" s="60"/>
      <c r="O218" s="113">
        <f t="shared" si="291"/>
        <v>0</v>
      </c>
      <c r="P218" s="110"/>
    </row>
    <row r="219" spans="1:16" hidden="1" x14ac:dyDescent="0.25">
      <c r="A219" s="38">
        <v>5233</v>
      </c>
      <c r="B219" s="57" t="s">
        <v>199</v>
      </c>
      <c r="C219" s="58">
        <f t="shared" si="283"/>
        <v>0</v>
      </c>
      <c r="D219" s="214">
        <v>0</v>
      </c>
      <c r="E219" s="510"/>
      <c r="F219" s="468">
        <f t="shared" si="288"/>
        <v>0</v>
      </c>
      <c r="G219" s="214"/>
      <c r="H219" s="246"/>
      <c r="I219" s="113">
        <f t="shared" si="289"/>
        <v>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v>0</v>
      </c>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v>0</v>
      </c>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v>0</v>
      </c>
      <c r="E222" s="510"/>
      <c r="F222" s="468">
        <f t="shared" si="288"/>
        <v>0</v>
      </c>
      <c r="G222" s="214"/>
      <c r="H222" s="246"/>
      <c r="I222" s="113">
        <f t="shared" si="289"/>
        <v>0</v>
      </c>
      <c r="J222" s="246"/>
      <c r="K222" s="60"/>
      <c r="L222" s="113">
        <f t="shared" si="290"/>
        <v>0</v>
      </c>
      <c r="M222" s="292"/>
      <c r="N222" s="60"/>
      <c r="O222" s="113">
        <f t="shared" si="291"/>
        <v>0</v>
      </c>
      <c r="P222" s="110"/>
    </row>
    <row r="223" spans="1:16" ht="24" hidden="1" x14ac:dyDescent="0.25">
      <c r="A223" s="38">
        <v>5238</v>
      </c>
      <c r="B223" s="57" t="s">
        <v>203</v>
      </c>
      <c r="C223" s="58">
        <f t="shared" si="283"/>
        <v>0</v>
      </c>
      <c r="D223" s="214">
        <v>0</v>
      </c>
      <c r="E223" s="510"/>
      <c r="F223" s="468">
        <f t="shared" si="288"/>
        <v>0</v>
      </c>
      <c r="G223" s="214"/>
      <c r="H223" s="246"/>
      <c r="I223" s="113">
        <f t="shared" si="289"/>
        <v>0</v>
      </c>
      <c r="J223" s="246"/>
      <c r="K223" s="60"/>
      <c r="L223" s="113">
        <f t="shared" si="290"/>
        <v>0</v>
      </c>
      <c r="M223" s="292"/>
      <c r="N223" s="60"/>
      <c r="O223" s="113">
        <f t="shared" si="291"/>
        <v>0</v>
      </c>
      <c r="P223" s="110"/>
    </row>
    <row r="224" spans="1:16" ht="24" hidden="1" x14ac:dyDescent="0.25">
      <c r="A224" s="38">
        <v>5239</v>
      </c>
      <c r="B224" s="57" t="s">
        <v>204</v>
      </c>
      <c r="C224" s="58">
        <f t="shared" si="283"/>
        <v>0</v>
      </c>
      <c r="D224" s="214">
        <v>0</v>
      </c>
      <c r="E224" s="510"/>
      <c r="F224" s="468">
        <f t="shared" si="288"/>
        <v>0</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v>0</v>
      </c>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v>0</v>
      </c>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v>0</v>
      </c>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v>0</v>
      </c>
      <c r="E229" s="513"/>
      <c r="F229" s="507">
        <f t="shared" si="296"/>
        <v>0</v>
      </c>
      <c r="G229" s="216"/>
      <c r="H229" s="247"/>
      <c r="I229" s="108">
        <f t="shared" si="297"/>
        <v>0</v>
      </c>
      <c r="J229" s="247"/>
      <c r="K229" s="114"/>
      <c r="L229" s="108">
        <f t="shared" si="298"/>
        <v>0</v>
      </c>
      <c r="M229" s="293"/>
      <c r="N229" s="114"/>
      <c r="O229" s="108">
        <f t="shared" si="299"/>
        <v>0</v>
      </c>
      <c r="P229" s="115"/>
    </row>
    <row r="230" spans="1:16" x14ac:dyDescent="0.25">
      <c r="A230" s="100">
        <v>6000</v>
      </c>
      <c r="B230" s="100" t="s">
        <v>210</v>
      </c>
      <c r="C230" s="101">
        <f t="shared" si="283"/>
        <v>2000</v>
      </c>
      <c r="D230" s="211">
        <f>D231+D251+D259</f>
        <v>2000</v>
      </c>
      <c r="E230" s="503">
        <f t="shared" ref="E230:F230" si="300">E231+E251+E259</f>
        <v>0</v>
      </c>
      <c r="F230" s="504">
        <f t="shared" si="300"/>
        <v>2000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532">
        <v>6220</v>
      </c>
      <c r="B232" s="52" t="s">
        <v>212</v>
      </c>
      <c r="C232" s="53">
        <f t="shared" si="283"/>
        <v>0</v>
      </c>
      <c r="D232" s="213">
        <v>0</v>
      </c>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v>0</v>
      </c>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v>0</v>
      </c>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v>0</v>
      </c>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v>0</v>
      </c>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v>0</v>
      </c>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v>0</v>
      </c>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v>0</v>
      </c>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v>0</v>
      </c>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v>0</v>
      </c>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v>0</v>
      </c>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532">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v>0</v>
      </c>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v>0</v>
      </c>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v>0</v>
      </c>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v>0</v>
      </c>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532">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v>0</v>
      </c>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v>0</v>
      </c>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v>0</v>
      </c>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v>0</v>
      </c>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v>0</v>
      </c>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v>0</v>
      </c>
      <c r="E258" s="510"/>
      <c r="F258" s="468">
        <f t="shared" si="332"/>
        <v>0</v>
      </c>
      <c r="G258" s="214"/>
      <c r="H258" s="246"/>
      <c r="I258" s="113">
        <f t="shared" si="333"/>
        <v>0</v>
      </c>
      <c r="J258" s="246"/>
      <c r="K258" s="60"/>
      <c r="L258" s="113">
        <f t="shared" si="334"/>
        <v>0</v>
      </c>
      <c r="M258" s="292"/>
      <c r="N258" s="60"/>
      <c r="O258" s="113">
        <f t="shared" si="335"/>
        <v>0</v>
      </c>
      <c r="P258" s="110"/>
    </row>
    <row r="259" spans="1:16" ht="36" x14ac:dyDescent="0.25">
      <c r="A259" s="46">
        <v>6400</v>
      </c>
      <c r="B259" s="104" t="s">
        <v>236</v>
      </c>
      <c r="C259" s="47">
        <f t="shared" si="283"/>
        <v>2000</v>
      </c>
      <c r="D259" s="212">
        <f>SUM(D260,D264)</f>
        <v>2000</v>
      </c>
      <c r="E259" s="505">
        <f t="shared" ref="E259:O259" si="336">SUM(E260,E264)</f>
        <v>0</v>
      </c>
      <c r="F259" s="472">
        <f t="shared" si="336"/>
        <v>2000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532">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v>0</v>
      </c>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v>0</v>
      </c>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v>0</v>
      </c>
      <c r="E263" s="510"/>
      <c r="F263" s="468">
        <f t="shared" si="338"/>
        <v>0</v>
      </c>
      <c r="G263" s="214"/>
      <c r="H263" s="246"/>
      <c r="I263" s="113">
        <f t="shared" si="339"/>
        <v>0</v>
      </c>
      <c r="J263" s="246"/>
      <c r="K263" s="60"/>
      <c r="L263" s="113">
        <f t="shared" si="340"/>
        <v>0</v>
      </c>
      <c r="M263" s="292"/>
      <c r="N263" s="60"/>
      <c r="O263" s="113">
        <f t="shared" si="341"/>
        <v>0</v>
      </c>
      <c r="P263" s="110"/>
    </row>
    <row r="264" spans="1:16" ht="36" x14ac:dyDescent="0.25">
      <c r="A264" s="111">
        <v>6420</v>
      </c>
      <c r="B264" s="57" t="s">
        <v>241</v>
      </c>
      <c r="C264" s="58">
        <f t="shared" si="283"/>
        <v>2000</v>
      </c>
      <c r="D264" s="215">
        <f>SUM(D265:D268)</f>
        <v>2000</v>
      </c>
      <c r="E264" s="511">
        <f t="shared" ref="E264:F264" si="342">SUM(E265:E268)</f>
        <v>0</v>
      </c>
      <c r="F264" s="468">
        <f t="shared" si="342"/>
        <v>2000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v>0</v>
      </c>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x14ac:dyDescent="0.25">
      <c r="A266" s="38">
        <v>6422</v>
      </c>
      <c r="B266" s="57" t="s">
        <v>243</v>
      </c>
      <c r="C266" s="58">
        <f t="shared" si="283"/>
        <v>2000</v>
      </c>
      <c r="D266" s="214">
        <v>2000</v>
      </c>
      <c r="E266" s="510"/>
      <c r="F266" s="468">
        <f t="shared" si="346"/>
        <v>2000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v>0</v>
      </c>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v>0</v>
      </c>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532">
        <v>7210</v>
      </c>
      <c r="B271" s="52" t="s">
        <v>248</v>
      </c>
      <c r="C271" s="53">
        <f t="shared" si="283"/>
        <v>0</v>
      </c>
      <c r="D271" s="213">
        <v>0</v>
      </c>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v>0</v>
      </c>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v>0</v>
      </c>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v>0</v>
      </c>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v>0</v>
      </c>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v>0</v>
      </c>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v>0</v>
      </c>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532">
        <v>7260</v>
      </c>
      <c r="B280" s="52" t="s">
        <v>255</v>
      </c>
      <c r="C280" s="53">
        <f t="shared" si="368"/>
        <v>0</v>
      </c>
      <c r="D280" s="213">
        <v>0</v>
      </c>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v>0</v>
      </c>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v>0</v>
      </c>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v>0</v>
      </c>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36701</v>
      </c>
      <c r="D286" s="224">
        <f t="shared" ref="D286:O286" si="382">SUM(D283,D269,D230,D195,D187,D173,D75,D53)</f>
        <v>36101</v>
      </c>
      <c r="E286" s="525">
        <f t="shared" si="382"/>
        <v>0</v>
      </c>
      <c r="F286" s="526">
        <f t="shared" si="382"/>
        <v>36101</v>
      </c>
      <c r="G286" s="224">
        <f t="shared" si="382"/>
        <v>0</v>
      </c>
      <c r="H286" s="166">
        <f t="shared" si="382"/>
        <v>600</v>
      </c>
      <c r="I286" s="264">
        <f t="shared" si="382"/>
        <v>600</v>
      </c>
      <c r="J286" s="166">
        <f t="shared" si="382"/>
        <v>0</v>
      </c>
      <c r="K286" s="165">
        <f t="shared" si="382"/>
        <v>0</v>
      </c>
      <c r="L286" s="264">
        <f t="shared" si="382"/>
        <v>0</v>
      </c>
      <c r="M286" s="280">
        <f t="shared" si="382"/>
        <v>0</v>
      </c>
      <c r="N286" s="165">
        <f t="shared" si="382"/>
        <v>0</v>
      </c>
      <c r="O286" s="264">
        <f t="shared" si="382"/>
        <v>0</v>
      </c>
      <c r="P286" s="319"/>
    </row>
    <row r="287" spans="1:16" s="21" customFormat="1" ht="13.5" hidden="1" thickTop="1" thickBot="1" x14ac:dyDescent="0.3">
      <c r="A287" s="707" t="s">
        <v>262</v>
      </c>
      <c r="B287" s="708"/>
      <c r="C287" s="172">
        <f t="shared" si="368"/>
        <v>0</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0</v>
      </c>
      <c r="K287" s="168">
        <f t="shared" ref="K287:L287" si="385">(K26+K43)-K51</f>
        <v>0</v>
      </c>
      <c r="L287" s="265">
        <f t="shared" si="385"/>
        <v>0</v>
      </c>
      <c r="M287" s="172">
        <f>M45-M51</f>
        <v>0</v>
      </c>
      <c r="N287" s="168">
        <f t="shared" ref="N287:O287" si="386">N45-N51</f>
        <v>0</v>
      </c>
      <c r="O287" s="265">
        <f t="shared" si="386"/>
        <v>0</v>
      </c>
      <c r="P287" s="174"/>
    </row>
    <row r="288" spans="1:16" s="21" customFormat="1" ht="12.75" hidden="1" thickTop="1" x14ac:dyDescent="0.25">
      <c r="A288" s="709" t="s">
        <v>263</v>
      </c>
      <c r="B288" s="710"/>
      <c r="C288" s="156">
        <f t="shared" si="368"/>
        <v>0</v>
      </c>
      <c r="D288" s="226">
        <f t="shared" ref="D288:O288" si="387">SUM(D289,D290)-D297+D298</f>
        <v>0</v>
      </c>
      <c r="E288" s="529">
        <f t="shared" si="387"/>
        <v>0</v>
      </c>
      <c r="F288" s="530">
        <f t="shared" si="387"/>
        <v>0</v>
      </c>
      <c r="G288" s="226">
        <f t="shared" si="387"/>
        <v>0</v>
      </c>
      <c r="H288" s="256">
        <f t="shared" si="387"/>
        <v>0</v>
      </c>
      <c r="I288" s="154">
        <f t="shared" si="387"/>
        <v>0</v>
      </c>
      <c r="J288" s="256">
        <f t="shared" si="387"/>
        <v>0</v>
      </c>
      <c r="K288" s="153">
        <f t="shared" si="387"/>
        <v>0</v>
      </c>
      <c r="L288" s="154">
        <f t="shared" si="387"/>
        <v>0</v>
      </c>
      <c r="M288" s="156">
        <f t="shared" si="387"/>
        <v>0</v>
      </c>
      <c r="N288" s="153">
        <f t="shared" si="387"/>
        <v>0</v>
      </c>
      <c r="O288" s="154">
        <f t="shared" si="387"/>
        <v>0</v>
      </c>
      <c r="P288" s="320"/>
    </row>
    <row r="289" spans="1:16" s="21" customFormat="1" ht="13.5" hidden="1" thickTop="1" thickBot="1" x14ac:dyDescent="0.3">
      <c r="A289" s="87" t="s">
        <v>264</v>
      </c>
      <c r="B289" s="87" t="s">
        <v>265</v>
      </c>
      <c r="C289" s="88">
        <f t="shared" si="368"/>
        <v>0</v>
      </c>
      <c r="D289" s="208">
        <f t="shared" ref="D289:O289" si="388">D21-D283</f>
        <v>0</v>
      </c>
      <c r="E289" s="497">
        <f t="shared" si="388"/>
        <v>0</v>
      </c>
      <c r="F289" s="498">
        <f t="shared" si="388"/>
        <v>0</v>
      </c>
      <c r="G289" s="208">
        <f t="shared" si="388"/>
        <v>0</v>
      </c>
      <c r="H289" s="241">
        <f t="shared" si="388"/>
        <v>0</v>
      </c>
      <c r="I289" s="90">
        <f t="shared" si="388"/>
        <v>0</v>
      </c>
      <c r="J289" s="241">
        <f t="shared" si="388"/>
        <v>0</v>
      </c>
      <c r="K289" s="89">
        <f t="shared" si="388"/>
        <v>0</v>
      </c>
      <c r="L289" s="90">
        <f t="shared" si="388"/>
        <v>0</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j/FjnZqQQXgYGDjeWjh65m09jgBKFDm2c5VQJn3mbZQtYxi2HENdoY0cPTz+s8ZnqWvyiNfnWzQ2gKGC87UthQ==" saltValue="qBIcW7Q2aa3MydzwNqiSkA==" spinCount="100000" sheet="1" objects="1" scenarios="1" formatCells="0" formatColumns="0" formatRows="0"/>
  <autoFilter ref="A18:P298">
    <filterColumn colId="2">
      <filters blank="1">
        <filter val="1 015"/>
        <filter val="1 205"/>
        <filter val="1 325"/>
        <filter val="11 120"/>
        <filter val="120"/>
        <filter val="14 784"/>
        <filter val="160"/>
        <filter val="2 000"/>
        <filter val="2 175"/>
        <filter val="25 904"/>
        <filter val="260"/>
        <filter val="3 555"/>
        <filter val="3 800"/>
        <filter val="34 701"/>
        <filter val="36 701"/>
        <filter val="4 700"/>
        <filter val="40"/>
        <filter val="7 928"/>
        <filter val="8 500"/>
        <filter val="8 754"/>
        <filter val="8 797"/>
        <filter val="869"/>
        <filter val="9 01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4.pielikums Jūrmalas pilsētas domes 
2018.gada 5.septembra saistošajiem noteikumiem Nr.32 
(protokols Nr.12, 1.punkts)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W3" sqref="W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665</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461</v>
      </c>
      <c r="D3" s="750"/>
      <c r="E3" s="750"/>
      <c r="F3" s="750"/>
      <c r="G3" s="750"/>
      <c r="H3" s="750"/>
      <c r="I3" s="750"/>
      <c r="J3" s="750"/>
      <c r="K3" s="750"/>
      <c r="L3" s="750"/>
      <c r="M3" s="750"/>
      <c r="N3" s="750"/>
      <c r="O3" s="750"/>
      <c r="P3" s="751"/>
      <c r="Q3" s="457"/>
    </row>
    <row r="4" spans="1:17" ht="12.75" customHeight="1" x14ac:dyDescent="0.25">
      <c r="A4" s="4" t="s">
        <v>1</v>
      </c>
      <c r="B4" s="5"/>
      <c r="C4" s="750" t="s">
        <v>462</v>
      </c>
      <c r="D4" s="750"/>
      <c r="E4" s="750"/>
      <c r="F4" s="750"/>
      <c r="G4" s="750"/>
      <c r="H4" s="750"/>
      <c r="I4" s="750"/>
      <c r="J4" s="750"/>
      <c r="K4" s="750"/>
      <c r="L4" s="750"/>
      <c r="M4" s="750"/>
      <c r="N4" s="750"/>
      <c r="O4" s="750"/>
      <c r="P4" s="751"/>
      <c r="Q4" s="457"/>
    </row>
    <row r="5" spans="1:17" ht="12.75" customHeight="1" x14ac:dyDescent="0.25">
      <c r="A5" s="2" t="s">
        <v>2</v>
      </c>
      <c r="B5" s="3"/>
      <c r="C5" s="745" t="s">
        <v>463</v>
      </c>
      <c r="D5" s="745"/>
      <c r="E5" s="745"/>
      <c r="F5" s="745"/>
      <c r="G5" s="745"/>
      <c r="H5" s="745"/>
      <c r="I5" s="745"/>
      <c r="J5" s="745"/>
      <c r="K5" s="745"/>
      <c r="L5" s="745"/>
      <c r="M5" s="745"/>
      <c r="N5" s="745"/>
      <c r="O5" s="745"/>
      <c r="P5" s="746"/>
      <c r="Q5" s="457"/>
    </row>
    <row r="6" spans="1:17" ht="12.75" customHeight="1" x14ac:dyDescent="0.25">
      <c r="A6" s="2" t="s">
        <v>3</v>
      </c>
      <c r="B6" s="3"/>
      <c r="C6" s="745" t="s">
        <v>666</v>
      </c>
      <c r="D6" s="745"/>
      <c r="E6" s="745"/>
      <c r="F6" s="745"/>
      <c r="G6" s="745"/>
      <c r="H6" s="745"/>
      <c r="I6" s="745"/>
      <c r="J6" s="745"/>
      <c r="K6" s="745"/>
      <c r="L6" s="745"/>
      <c r="M6" s="745"/>
      <c r="N6" s="745"/>
      <c r="O6" s="745"/>
      <c r="P6" s="746"/>
      <c r="Q6" s="457"/>
    </row>
    <row r="7" spans="1:17" ht="27" customHeight="1" x14ac:dyDescent="0.25">
      <c r="A7" s="2" t="s">
        <v>4</v>
      </c>
      <c r="B7" s="3"/>
      <c r="C7" s="750" t="s">
        <v>667</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466</v>
      </c>
      <c r="D9" s="745"/>
      <c r="E9" s="745"/>
      <c r="F9" s="745"/>
      <c r="G9" s="745"/>
      <c r="H9" s="745"/>
      <c r="I9" s="745"/>
      <c r="J9" s="745"/>
      <c r="K9" s="745"/>
      <c r="L9" s="745"/>
      <c r="M9" s="745"/>
      <c r="N9" s="745"/>
      <c r="O9" s="745"/>
      <c r="P9" s="746"/>
      <c r="Q9" s="457"/>
    </row>
    <row r="10" spans="1:17" ht="12.75" customHeight="1" x14ac:dyDescent="0.25">
      <c r="A10" s="2"/>
      <c r="B10" s="3" t="s">
        <v>7</v>
      </c>
      <c r="C10" s="745"/>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193674</v>
      </c>
      <c r="D20" s="195">
        <f>SUM(D21,D24,D25,D41,D43)</f>
        <v>199284</v>
      </c>
      <c r="E20" s="461">
        <f t="shared" ref="E20:F20" si="0">SUM(E21,E24,E25,E41,E43)</f>
        <v>-5610</v>
      </c>
      <c r="F20" s="462">
        <f t="shared" si="0"/>
        <v>193674</v>
      </c>
      <c r="G20" s="195">
        <f>SUM(G21,G24,G43)</f>
        <v>0</v>
      </c>
      <c r="H20" s="230">
        <f t="shared" ref="H20:I20" si="1">SUM(H21,H24,H43)</f>
        <v>0</v>
      </c>
      <c r="I20" s="26">
        <f t="shared" si="1"/>
        <v>0</v>
      </c>
      <c r="J20" s="230">
        <f>SUM(J21,J26,J43)</f>
        <v>0</v>
      </c>
      <c r="K20" s="25">
        <f t="shared" ref="K20:L20" si="2">SUM(K21,K26,K43)</f>
        <v>0</v>
      </c>
      <c r="L20" s="26">
        <f t="shared" si="2"/>
        <v>0</v>
      </c>
      <c r="M20" s="24">
        <f>SUM(M21,M45)</f>
        <v>0</v>
      </c>
      <c r="N20" s="25">
        <f t="shared" ref="N20:O20" si="3">SUM(N21,N45)</f>
        <v>0</v>
      </c>
      <c r="O20" s="26">
        <f t="shared" si="3"/>
        <v>0</v>
      </c>
      <c r="P20" s="301"/>
    </row>
    <row r="21" spans="1:16" ht="12.75" hidden="1" thickTop="1" x14ac:dyDescent="0.25">
      <c r="A21" s="27"/>
      <c r="B21" s="28" t="s">
        <v>20</v>
      </c>
      <c r="C21" s="29">
        <f t="shared" ref="C21:C84" si="4">F21+I21+L21+O21</f>
        <v>0</v>
      </c>
      <c r="D21" s="196">
        <f>SUM(D22:D23)</f>
        <v>0</v>
      </c>
      <c r="E21" s="463">
        <f t="shared" ref="E21" si="5">SUM(E22:E23)</f>
        <v>0</v>
      </c>
      <c r="F21" s="464">
        <f>SUM(F22:F23)</f>
        <v>0</v>
      </c>
      <c r="G21" s="196">
        <f>SUM(G22:G23)</f>
        <v>0</v>
      </c>
      <c r="H21" s="231">
        <f t="shared" ref="H21:I21" si="6">SUM(H22:H23)</f>
        <v>0</v>
      </c>
      <c r="I21" s="31">
        <f t="shared" si="6"/>
        <v>0</v>
      </c>
      <c r="J21" s="231">
        <f>SUM(J22:J23)</f>
        <v>0</v>
      </c>
      <c r="K21" s="30">
        <f t="shared" ref="K21:L21" si="7">SUM(K22:K23)</f>
        <v>0</v>
      </c>
      <c r="L21" s="31">
        <f t="shared" si="7"/>
        <v>0</v>
      </c>
      <c r="M21" s="29">
        <f>SUM(M22:M23)</f>
        <v>0</v>
      </c>
      <c r="N21" s="30">
        <f t="shared" ref="N21:O21" si="8">SUM(N22:N23)</f>
        <v>0</v>
      </c>
      <c r="O21" s="31">
        <f t="shared" si="8"/>
        <v>0</v>
      </c>
      <c r="P21" s="302"/>
    </row>
    <row r="22" spans="1:16" ht="12.75" hidden="1" thickTop="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ht="12.75" hidden="1" thickTop="1" x14ac:dyDescent="0.25">
      <c r="A23" s="37"/>
      <c r="B23" s="38" t="s">
        <v>22</v>
      </c>
      <c r="C23" s="39">
        <f t="shared" si="4"/>
        <v>0</v>
      </c>
      <c r="D23" s="198"/>
      <c r="E23" s="467"/>
      <c r="F23" s="468">
        <f>D23+E23</f>
        <v>0</v>
      </c>
      <c r="G23" s="198"/>
      <c r="H23" s="233"/>
      <c r="I23" s="275">
        <f>G23+H23</f>
        <v>0</v>
      </c>
      <c r="J23" s="233"/>
      <c r="K23" s="40"/>
      <c r="L23" s="275">
        <f>J23+K23</f>
        <v>0</v>
      </c>
      <c r="M23" s="331"/>
      <c r="N23" s="40"/>
      <c r="O23" s="275">
        <f>M23+N23</f>
        <v>0</v>
      </c>
      <c r="P23" s="386"/>
    </row>
    <row r="24" spans="1:16" s="21" customFormat="1" ht="97.5" thickTop="1" thickBot="1" x14ac:dyDescent="0.3">
      <c r="A24" s="41">
        <v>19300</v>
      </c>
      <c r="B24" s="41" t="s">
        <v>304</v>
      </c>
      <c r="C24" s="42">
        <f>F24+I24</f>
        <v>193674</v>
      </c>
      <c r="D24" s="199">
        <v>199284</v>
      </c>
      <c r="E24" s="469">
        <v>-5610</v>
      </c>
      <c r="F24" s="470">
        <f>D24+E24</f>
        <v>193674</v>
      </c>
      <c r="G24" s="199"/>
      <c r="H24" s="234"/>
      <c r="I24" s="323">
        <f>G24+H24</f>
        <v>0</v>
      </c>
      <c r="J24" s="259" t="s">
        <v>23</v>
      </c>
      <c r="K24" s="44" t="s">
        <v>23</v>
      </c>
      <c r="L24" s="45" t="s">
        <v>23</v>
      </c>
      <c r="M24" s="283" t="s">
        <v>23</v>
      </c>
      <c r="N24" s="44" t="s">
        <v>23</v>
      </c>
      <c r="O24" s="45" t="s">
        <v>23</v>
      </c>
      <c r="P24" s="341" t="s">
        <v>668</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hidden="1" thickTop="1" x14ac:dyDescent="0.25">
      <c r="A26" s="46">
        <v>21300</v>
      </c>
      <c r="B26" s="46" t="s">
        <v>305</v>
      </c>
      <c r="C26" s="47">
        <f>L26</f>
        <v>0</v>
      </c>
      <c r="D26" s="201" t="s">
        <v>23</v>
      </c>
      <c r="E26" s="473" t="s">
        <v>23</v>
      </c>
      <c r="F26" s="474" t="s">
        <v>23</v>
      </c>
      <c r="G26" s="201" t="s">
        <v>23</v>
      </c>
      <c r="H26" s="235" t="s">
        <v>23</v>
      </c>
      <c r="I26" s="49" t="s">
        <v>23</v>
      </c>
      <c r="J26" s="105">
        <f>SUM(J27,J31,J33,J36)</f>
        <v>0</v>
      </c>
      <c r="K26" s="50">
        <f t="shared" ref="K26:L26" si="9">SUM(K27,K31,K33,K36)</f>
        <v>0</v>
      </c>
      <c r="L26" s="116">
        <f t="shared" si="9"/>
        <v>0</v>
      </c>
      <c r="M26" s="284" t="s">
        <v>23</v>
      </c>
      <c r="N26" s="48" t="s">
        <v>23</v>
      </c>
      <c r="O26" s="49" t="s">
        <v>23</v>
      </c>
      <c r="P26" s="303"/>
    </row>
    <row r="27" spans="1:16" s="21" customFormat="1" ht="24.75" hidden="1" thickTop="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t="12.75" hidden="1" thickTop="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t="12.75" hidden="1" thickTop="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75" hidden="1" thickTop="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75" hidden="1" thickTop="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75" hidden="1" thickTop="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ht="12.75" hidden="1" thickTop="1" x14ac:dyDescent="0.25">
      <c r="A33" s="51">
        <v>21380</v>
      </c>
      <c r="B33" s="46" t="s">
        <v>31</v>
      </c>
      <c r="C33" s="47">
        <f t="shared" si="10"/>
        <v>0</v>
      </c>
      <c r="D33" s="201" t="s">
        <v>23</v>
      </c>
      <c r="E33" s="473" t="s">
        <v>23</v>
      </c>
      <c r="F33" s="474" t="s">
        <v>23</v>
      </c>
      <c r="G33" s="201" t="s">
        <v>23</v>
      </c>
      <c r="H33" s="235" t="s">
        <v>23</v>
      </c>
      <c r="I33" s="49" t="s">
        <v>23</v>
      </c>
      <c r="J33" s="105">
        <f>SUM(J34:J35)</f>
        <v>0</v>
      </c>
      <c r="K33" s="50">
        <f t="shared" ref="K33:L33" si="13">SUM(K34:K35)</f>
        <v>0</v>
      </c>
      <c r="L33" s="116">
        <f t="shared" si="13"/>
        <v>0</v>
      </c>
      <c r="M33" s="284" t="s">
        <v>23</v>
      </c>
      <c r="N33" s="48" t="s">
        <v>23</v>
      </c>
      <c r="O33" s="49" t="s">
        <v>23</v>
      </c>
      <c r="P33" s="303"/>
    </row>
    <row r="34" spans="1:16" ht="12.75" hidden="1" thickTop="1" x14ac:dyDescent="0.25">
      <c r="A34" s="33">
        <v>21381</v>
      </c>
      <c r="B34" s="52" t="s">
        <v>306</v>
      </c>
      <c r="C34" s="53">
        <f t="shared" si="10"/>
        <v>0</v>
      </c>
      <c r="D34" s="202" t="s">
        <v>23</v>
      </c>
      <c r="E34" s="475" t="s">
        <v>23</v>
      </c>
      <c r="F34" s="476" t="s">
        <v>23</v>
      </c>
      <c r="G34" s="202" t="s">
        <v>23</v>
      </c>
      <c r="H34" s="236" t="s">
        <v>23</v>
      </c>
      <c r="I34" s="56" t="s">
        <v>23</v>
      </c>
      <c r="J34" s="245"/>
      <c r="K34" s="55"/>
      <c r="L34" s="322">
        <f>J34+K34</f>
        <v>0</v>
      </c>
      <c r="M34" s="285" t="s">
        <v>23</v>
      </c>
      <c r="N34" s="54" t="s">
        <v>23</v>
      </c>
      <c r="O34" s="56" t="s">
        <v>23</v>
      </c>
      <c r="P34" s="304"/>
    </row>
    <row r="35" spans="1:16" ht="24.75" hidden="1" thickTop="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hidden="1" customHeight="1" x14ac:dyDescent="0.25">
      <c r="A36" s="51">
        <v>21390</v>
      </c>
      <c r="B36" s="46" t="s">
        <v>307</v>
      </c>
      <c r="C36" s="47">
        <f t="shared" si="10"/>
        <v>0</v>
      </c>
      <c r="D36" s="201" t="s">
        <v>23</v>
      </c>
      <c r="E36" s="473" t="s">
        <v>23</v>
      </c>
      <c r="F36" s="474" t="s">
        <v>23</v>
      </c>
      <c r="G36" s="201" t="s">
        <v>23</v>
      </c>
      <c r="H36" s="235" t="s">
        <v>23</v>
      </c>
      <c r="I36" s="49" t="s">
        <v>23</v>
      </c>
      <c r="J36" s="105">
        <f>SUM(J37:J40)</f>
        <v>0</v>
      </c>
      <c r="K36" s="50">
        <f t="shared" ref="K36:L36" si="14">SUM(K37:K40)</f>
        <v>0</v>
      </c>
      <c r="L36" s="116">
        <f t="shared" si="14"/>
        <v>0</v>
      </c>
      <c r="M36" s="284" t="s">
        <v>23</v>
      </c>
      <c r="N36" s="48" t="s">
        <v>23</v>
      </c>
      <c r="O36" s="49" t="s">
        <v>23</v>
      </c>
      <c r="P36" s="303"/>
    </row>
    <row r="37" spans="1:16" ht="24.75" hidden="1" thickTop="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t="12.75" hidden="1" thickTop="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t="12.75" hidden="1" thickTop="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75" hidden="1" thickTop="1" x14ac:dyDescent="0.25">
      <c r="A40" s="179">
        <v>21399</v>
      </c>
      <c r="B40" s="158" t="s">
        <v>36</v>
      </c>
      <c r="C40" s="159">
        <f t="shared" si="10"/>
        <v>0</v>
      </c>
      <c r="D40" s="205" t="s">
        <v>23</v>
      </c>
      <c r="E40" s="482" t="s">
        <v>23</v>
      </c>
      <c r="F40" s="483" t="s">
        <v>23</v>
      </c>
      <c r="G40" s="205" t="s">
        <v>23</v>
      </c>
      <c r="H40" s="239" t="s">
        <v>23</v>
      </c>
      <c r="I40" s="181" t="s">
        <v>23</v>
      </c>
      <c r="J40" s="260"/>
      <c r="K40" s="180"/>
      <c r="L40" s="484">
        <f>J40+K40</f>
        <v>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75" hidden="1" thickTop="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75" hidden="1" thickTop="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75" hidden="1" thickTop="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75" hidden="1" thickTop="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ht="12.75" thickTop="1"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193674</v>
      </c>
      <c r="D50" s="208">
        <f>SUM(D51,D283)</f>
        <v>199284</v>
      </c>
      <c r="E50" s="497">
        <f t="shared" ref="E50:F50" si="19">SUM(E51,E283)</f>
        <v>-5610</v>
      </c>
      <c r="F50" s="498">
        <f t="shared" si="19"/>
        <v>193674</v>
      </c>
      <c r="G50" s="208">
        <f>SUM(G51,G283)</f>
        <v>0</v>
      </c>
      <c r="H50" s="241">
        <f t="shared" ref="H50:I50" si="20">SUM(H51,H283)</f>
        <v>0</v>
      </c>
      <c r="I50" s="90">
        <f t="shared" si="20"/>
        <v>0</v>
      </c>
      <c r="J50" s="241">
        <f>SUM(J51,J283)</f>
        <v>0</v>
      </c>
      <c r="K50" s="89">
        <f t="shared" ref="K50:L50" si="21">SUM(K51,K283)</f>
        <v>0</v>
      </c>
      <c r="L50" s="90">
        <f t="shared" si="21"/>
        <v>0</v>
      </c>
      <c r="M50" s="88">
        <f>SUM(M51,M283)</f>
        <v>0</v>
      </c>
      <c r="N50" s="89">
        <f t="shared" ref="N50:O50" si="22">SUM(N51,N283)</f>
        <v>0</v>
      </c>
      <c r="O50" s="90">
        <f t="shared" si="22"/>
        <v>0</v>
      </c>
      <c r="P50" s="311"/>
    </row>
    <row r="51" spans="1:16" s="21" customFormat="1" ht="36.75" thickTop="1" x14ac:dyDescent="0.25">
      <c r="A51" s="91"/>
      <c r="B51" s="92" t="s">
        <v>45</v>
      </c>
      <c r="C51" s="93">
        <f t="shared" si="4"/>
        <v>193674</v>
      </c>
      <c r="D51" s="209">
        <f>SUM(D52,D194)</f>
        <v>199284</v>
      </c>
      <c r="E51" s="499">
        <f t="shared" ref="E51:F51" si="23">SUM(E52,E194)</f>
        <v>-5610</v>
      </c>
      <c r="F51" s="500">
        <f t="shared" si="23"/>
        <v>193674</v>
      </c>
      <c r="G51" s="209">
        <f>SUM(G52,G194)</f>
        <v>0</v>
      </c>
      <c r="H51" s="242">
        <f t="shared" ref="H51:I51" si="24">SUM(H52,H194)</f>
        <v>0</v>
      </c>
      <c r="I51" s="95">
        <f t="shared" si="24"/>
        <v>0</v>
      </c>
      <c r="J51" s="242">
        <f>SUM(J52,J194)</f>
        <v>0</v>
      </c>
      <c r="K51" s="94">
        <f t="shared" ref="K51:L51" si="25">SUM(K52,K194)</f>
        <v>0</v>
      </c>
      <c r="L51" s="95">
        <f t="shared" si="25"/>
        <v>0</v>
      </c>
      <c r="M51" s="93">
        <f>SUM(M52,M194)</f>
        <v>0</v>
      </c>
      <c r="N51" s="94">
        <f t="shared" ref="N51:O51" si="26">SUM(N52,N194)</f>
        <v>0</v>
      </c>
      <c r="O51" s="95">
        <f t="shared" si="26"/>
        <v>0</v>
      </c>
      <c r="P51" s="312"/>
    </row>
    <row r="52" spans="1:16" s="21" customFormat="1" ht="24" x14ac:dyDescent="0.25">
      <c r="A52" s="96"/>
      <c r="B52" s="16" t="s">
        <v>46</v>
      </c>
      <c r="C52" s="97">
        <f t="shared" si="4"/>
        <v>2327</v>
      </c>
      <c r="D52" s="210">
        <f>SUM(D53,D75,D173,D187)</f>
        <v>2327</v>
      </c>
      <c r="E52" s="501">
        <f t="shared" ref="E52:F52" si="27">SUM(E53,E75,E173,E187)</f>
        <v>0</v>
      </c>
      <c r="F52" s="502">
        <f t="shared" si="27"/>
        <v>2327</v>
      </c>
      <c r="G52" s="210">
        <f>SUM(G53,G75,G173,G187)</f>
        <v>0</v>
      </c>
      <c r="H52" s="243">
        <f t="shared" ref="H52:I52" si="28">SUM(H53,H75,H173,H187)</f>
        <v>0</v>
      </c>
      <c r="I52" s="99">
        <f t="shared" si="28"/>
        <v>0</v>
      </c>
      <c r="J52" s="243">
        <f>SUM(J53,J75,J173,J187)</f>
        <v>0</v>
      </c>
      <c r="K52" s="98">
        <f t="shared" ref="K52:L52" si="29">SUM(K53,K75,K173,K187)</f>
        <v>0</v>
      </c>
      <c r="L52" s="99">
        <f t="shared" si="29"/>
        <v>0</v>
      </c>
      <c r="M52" s="97">
        <f>SUM(M53,M75,M173,M187)</f>
        <v>0</v>
      </c>
      <c r="N52" s="98">
        <f t="shared" ref="N52:O52" si="30">SUM(N53,N75,N173,N187)</f>
        <v>0</v>
      </c>
      <c r="O52" s="99">
        <f t="shared" si="30"/>
        <v>0</v>
      </c>
      <c r="P52" s="313"/>
    </row>
    <row r="53" spans="1:16" s="21" customFormat="1" hidden="1" x14ac:dyDescent="0.25">
      <c r="A53" s="100">
        <v>1000</v>
      </c>
      <c r="B53" s="100" t="s">
        <v>47</v>
      </c>
      <c r="C53" s="101">
        <f t="shared" si="4"/>
        <v>0</v>
      </c>
      <c r="D53" s="211">
        <f>SUM(D54,D67)</f>
        <v>0</v>
      </c>
      <c r="E53" s="503">
        <f t="shared" ref="E53:F53" si="31">SUM(E54,E67)</f>
        <v>0</v>
      </c>
      <c r="F53" s="504">
        <f t="shared" si="31"/>
        <v>0</v>
      </c>
      <c r="G53" s="211">
        <f>SUM(G54,G67)</f>
        <v>0</v>
      </c>
      <c r="H53" s="244">
        <f t="shared" ref="H53:I53" si="32">SUM(H54,H67)</f>
        <v>0</v>
      </c>
      <c r="I53" s="103">
        <f t="shared" si="32"/>
        <v>0</v>
      </c>
      <c r="J53" s="244">
        <f>SUM(J54,J67)</f>
        <v>0</v>
      </c>
      <c r="K53" s="102">
        <f t="shared" ref="K53:L53" si="33">SUM(K54,K67)</f>
        <v>0</v>
      </c>
      <c r="L53" s="103">
        <f t="shared" si="33"/>
        <v>0</v>
      </c>
      <c r="M53" s="101">
        <f>SUM(M54,M67)</f>
        <v>0</v>
      </c>
      <c r="N53" s="102">
        <f t="shared" ref="N53:O53" si="34">SUM(N54,N67)</f>
        <v>0</v>
      </c>
      <c r="O53" s="103">
        <f t="shared" si="34"/>
        <v>0</v>
      </c>
      <c r="P53" s="314"/>
    </row>
    <row r="54" spans="1:16" hidden="1" x14ac:dyDescent="0.25">
      <c r="A54" s="46">
        <v>1100</v>
      </c>
      <c r="B54" s="104" t="s">
        <v>48</v>
      </c>
      <c r="C54" s="47">
        <f t="shared" si="4"/>
        <v>0</v>
      </c>
      <c r="D54" s="212">
        <f>SUM(D55,D58,D66)</f>
        <v>0</v>
      </c>
      <c r="E54" s="505">
        <f t="shared" ref="E54:F54" si="35">SUM(E55,E58,E66)</f>
        <v>0</v>
      </c>
      <c r="F54" s="472">
        <f t="shared" si="35"/>
        <v>0</v>
      </c>
      <c r="G54" s="212">
        <f>SUM(G55,G58,G66)</f>
        <v>0</v>
      </c>
      <c r="H54" s="105">
        <f t="shared" ref="H54:I54" si="36">SUM(H55,H58,H66)</f>
        <v>0</v>
      </c>
      <c r="I54" s="116">
        <f t="shared" si="36"/>
        <v>0</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hidden="1" x14ac:dyDescent="0.25">
      <c r="A55" s="106">
        <v>1110</v>
      </c>
      <c r="B55" s="77" t="s">
        <v>49</v>
      </c>
      <c r="C55" s="83">
        <f t="shared" si="4"/>
        <v>0</v>
      </c>
      <c r="D55" s="131">
        <f>SUM(D56:D57)</f>
        <v>0</v>
      </c>
      <c r="E55" s="506">
        <f t="shared" ref="E55:F55" si="39">SUM(E56:E57)</f>
        <v>0</v>
      </c>
      <c r="F55" s="507">
        <f t="shared" si="39"/>
        <v>0</v>
      </c>
      <c r="G55" s="131">
        <f>SUM(G56:G57)</f>
        <v>0</v>
      </c>
      <c r="H55" s="190">
        <f t="shared" ref="H55:I55" si="40">SUM(H56:H57)</f>
        <v>0</v>
      </c>
      <c r="I55" s="108">
        <f t="shared" si="40"/>
        <v>0</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v>0</v>
      </c>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hidden="1" customHeight="1" x14ac:dyDescent="0.25">
      <c r="A57" s="38">
        <v>1119</v>
      </c>
      <c r="B57" s="57" t="s">
        <v>51</v>
      </c>
      <c r="C57" s="58">
        <f t="shared" si="4"/>
        <v>0</v>
      </c>
      <c r="D57" s="214">
        <v>0</v>
      </c>
      <c r="E57" s="510"/>
      <c r="F57" s="468">
        <f t="shared" si="43"/>
        <v>0</v>
      </c>
      <c r="G57" s="214"/>
      <c r="H57" s="246"/>
      <c r="I57" s="113">
        <f t="shared" si="44"/>
        <v>0</v>
      </c>
      <c r="J57" s="246"/>
      <c r="K57" s="60"/>
      <c r="L57" s="113">
        <f t="shared" si="45"/>
        <v>0</v>
      </c>
      <c r="M57" s="292"/>
      <c r="N57" s="60"/>
      <c r="O57" s="113">
        <f>M57+N57</f>
        <v>0</v>
      </c>
      <c r="P57" s="110"/>
    </row>
    <row r="58" spans="1:16" hidden="1" x14ac:dyDescent="0.25">
      <c r="A58" s="111">
        <v>1140</v>
      </c>
      <c r="B58" s="57" t="s">
        <v>295</v>
      </c>
      <c r="C58" s="58">
        <f t="shared" si="4"/>
        <v>0</v>
      </c>
      <c r="D58" s="215">
        <f>SUM(D59:D65)</f>
        <v>0</v>
      </c>
      <c r="E58" s="511">
        <f t="shared" ref="E58:F58" si="46">SUM(E59:E65)</f>
        <v>0</v>
      </c>
      <c r="F58" s="468">
        <f t="shared" si="46"/>
        <v>0</v>
      </c>
      <c r="G58" s="215">
        <f>SUM(G59:G65)</f>
        <v>0</v>
      </c>
      <c r="H58" s="120">
        <f t="shared" ref="H58:I58" si="47">SUM(H59:H65)</f>
        <v>0</v>
      </c>
      <c r="I58" s="113">
        <f t="shared" si="47"/>
        <v>0</v>
      </c>
      <c r="J58" s="120">
        <f>SUM(J59:J65)</f>
        <v>0</v>
      </c>
      <c r="K58" s="112">
        <f t="shared" ref="K58:L58" si="48">SUM(K59:K65)</f>
        <v>0</v>
      </c>
      <c r="L58" s="113">
        <f t="shared" si="48"/>
        <v>0</v>
      </c>
      <c r="M58" s="58">
        <f>SUM(M59:M65)</f>
        <v>0</v>
      </c>
      <c r="N58" s="112">
        <f t="shared" ref="N58:O58" si="49">SUM(N59:N65)</f>
        <v>0</v>
      </c>
      <c r="O58" s="113">
        <f t="shared" si="49"/>
        <v>0</v>
      </c>
      <c r="P58" s="110"/>
    </row>
    <row r="59" spans="1:16" hidden="1" x14ac:dyDescent="0.25">
      <c r="A59" s="38">
        <v>1141</v>
      </c>
      <c r="B59" s="57" t="s">
        <v>52</v>
      </c>
      <c r="C59" s="58">
        <f t="shared" si="4"/>
        <v>0</v>
      </c>
      <c r="D59" s="214">
        <v>0</v>
      </c>
      <c r="E59" s="510"/>
      <c r="F59" s="468">
        <f t="shared" ref="F59:F66" si="50">D59+E59</f>
        <v>0</v>
      </c>
      <c r="G59" s="214"/>
      <c r="H59" s="246"/>
      <c r="I59" s="113">
        <f t="shared" ref="I59:I66" si="51">G59+H59</f>
        <v>0</v>
      </c>
      <c r="J59" s="246"/>
      <c r="K59" s="60"/>
      <c r="L59" s="113">
        <f t="shared" ref="L59:L66" si="52">J59+K59</f>
        <v>0</v>
      </c>
      <c r="M59" s="292"/>
      <c r="N59" s="60"/>
      <c r="O59" s="113">
        <f t="shared" ref="O59:O66" si="53">M59+N59</f>
        <v>0</v>
      </c>
      <c r="P59" s="110"/>
    </row>
    <row r="60" spans="1:16" ht="24.75" hidden="1" customHeight="1" x14ac:dyDescent="0.25">
      <c r="A60" s="38">
        <v>1142</v>
      </c>
      <c r="B60" s="57" t="s">
        <v>53</v>
      </c>
      <c r="C60" s="58">
        <f t="shared" si="4"/>
        <v>0</v>
      </c>
      <c r="D60" s="214">
        <v>0</v>
      </c>
      <c r="E60" s="510"/>
      <c r="F60" s="468">
        <f t="shared" si="50"/>
        <v>0</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v>0</v>
      </c>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v>0</v>
      </c>
      <c r="E62" s="510"/>
      <c r="F62" s="468">
        <f t="shared" si="50"/>
        <v>0</v>
      </c>
      <c r="G62" s="214"/>
      <c r="H62" s="246"/>
      <c r="I62" s="113">
        <f t="shared" si="51"/>
        <v>0</v>
      </c>
      <c r="J62" s="246"/>
      <c r="K62" s="60"/>
      <c r="L62" s="113">
        <f t="shared" si="52"/>
        <v>0</v>
      </c>
      <c r="M62" s="292"/>
      <c r="N62" s="60"/>
      <c r="O62" s="113">
        <f t="shared" si="53"/>
        <v>0</v>
      </c>
      <c r="P62" s="110"/>
    </row>
    <row r="63" spans="1:16" hidden="1" x14ac:dyDescent="0.25">
      <c r="A63" s="38">
        <v>1147</v>
      </c>
      <c r="B63" s="57" t="s">
        <v>56</v>
      </c>
      <c r="C63" s="58">
        <f t="shared" si="4"/>
        <v>0</v>
      </c>
      <c r="D63" s="214">
        <v>0</v>
      </c>
      <c r="E63" s="510"/>
      <c r="F63" s="468">
        <f t="shared" si="50"/>
        <v>0</v>
      </c>
      <c r="G63" s="214"/>
      <c r="H63" s="246"/>
      <c r="I63" s="113">
        <f t="shared" si="51"/>
        <v>0</v>
      </c>
      <c r="J63" s="246"/>
      <c r="K63" s="60"/>
      <c r="L63" s="113">
        <f t="shared" si="52"/>
        <v>0</v>
      </c>
      <c r="M63" s="292"/>
      <c r="N63" s="60"/>
      <c r="O63" s="113">
        <f t="shared" si="53"/>
        <v>0</v>
      </c>
      <c r="P63" s="110"/>
    </row>
    <row r="64" spans="1:16" hidden="1" x14ac:dyDescent="0.25">
      <c r="A64" s="38">
        <v>1148</v>
      </c>
      <c r="B64" s="57" t="s">
        <v>57</v>
      </c>
      <c r="C64" s="58">
        <f t="shared" si="4"/>
        <v>0</v>
      </c>
      <c r="D64" s="214">
        <v>0</v>
      </c>
      <c r="E64" s="510"/>
      <c r="F64" s="468">
        <f t="shared" si="50"/>
        <v>0</v>
      </c>
      <c r="G64" s="214"/>
      <c r="H64" s="246"/>
      <c r="I64" s="113">
        <f t="shared" si="51"/>
        <v>0</v>
      </c>
      <c r="J64" s="246"/>
      <c r="K64" s="60"/>
      <c r="L64" s="113">
        <f t="shared" si="52"/>
        <v>0</v>
      </c>
      <c r="M64" s="292"/>
      <c r="N64" s="60"/>
      <c r="O64" s="113">
        <f t="shared" si="53"/>
        <v>0</v>
      </c>
      <c r="P64" s="110"/>
    </row>
    <row r="65" spans="1:16" ht="24" hidden="1" customHeight="1" x14ac:dyDescent="0.25">
      <c r="A65" s="38">
        <v>1149</v>
      </c>
      <c r="B65" s="57" t="s">
        <v>58</v>
      </c>
      <c r="C65" s="58">
        <f>F65+I65+L65+O65</f>
        <v>0</v>
      </c>
      <c r="D65" s="214">
        <v>0</v>
      </c>
      <c r="E65" s="510"/>
      <c r="F65" s="468">
        <f t="shared" si="50"/>
        <v>0</v>
      </c>
      <c r="G65" s="214"/>
      <c r="H65" s="246"/>
      <c r="I65" s="113">
        <f t="shared" si="51"/>
        <v>0</v>
      </c>
      <c r="J65" s="246"/>
      <c r="K65" s="60"/>
      <c r="L65" s="113">
        <f t="shared" si="52"/>
        <v>0</v>
      </c>
      <c r="M65" s="292"/>
      <c r="N65" s="60"/>
      <c r="O65" s="113">
        <f t="shared" si="53"/>
        <v>0</v>
      </c>
      <c r="P65" s="110"/>
    </row>
    <row r="66" spans="1:16" ht="36" hidden="1" x14ac:dyDescent="0.25">
      <c r="A66" s="106">
        <v>1150</v>
      </c>
      <c r="B66" s="77" t="s">
        <v>59</v>
      </c>
      <c r="C66" s="83">
        <f>F66+I66+L66+O66</f>
        <v>0</v>
      </c>
      <c r="D66" s="216">
        <v>0</v>
      </c>
      <c r="E66" s="513"/>
      <c r="F66" s="507">
        <f t="shared" si="50"/>
        <v>0</v>
      </c>
      <c r="G66" s="216"/>
      <c r="H66" s="247"/>
      <c r="I66" s="108">
        <f t="shared" si="51"/>
        <v>0</v>
      </c>
      <c r="J66" s="247"/>
      <c r="K66" s="114"/>
      <c r="L66" s="108">
        <f t="shared" si="52"/>
        <v>0</v>
      </c>
      <c r="M66" s="293"/>
      <c r="N66" s="114"/>
      <c r="O66" s="108">
        <f t="shared" si="53"/>
        <v>0</v>
      </c>
      <c r="P66" s="115"/>
    </row>
    <row r="67" spans="1:16" ht="24" hidden="1" x14ac:dyDescent="0.25">
      <c r="A67" s="46">
        <v>1200</v>
      </c>
      <c r="B67" s="104" t="s">
        <v>296</v>
      </c>
      <c r="C67" s="47">
        <f t="shared" si="4"/>
        <v>0</v>
      </c>
      <c r="D67" s="212">
        <f>SUM(D68:D69)</f>
        <v>0</v>
      </c>
      <c r="E67" s="505">
        <f t="shared" ref="E67:F67" si="54">SUM(E68:E69)</f>
        <v>0</v>
      </c>
      <c r="F67" s="472">
        <f t="shared" si="54"/>
        <v>0</v>
      </c>
      <c r="G67" s="212">
        <f>SUM(G68:G69)</f>
        <v>0</v>
      </c>
      <c r="H67" s="105">
        <f t="shared" ref="H67:I67" si="55">SUM(H68:H69)</f>
        <v>0</v>
      </c>
      <c r="I67" s="116">
        <f t="shared" si="55"/>
        <v>0</v>
      </c>
      <c r="J67" s="105">
        <f>SUM(J68:J69)</f>
        <v>0</v>
      </c>
      <c r="K67" s="50">
        <f t="shared" ref="K67:L67" si="56">SUM(K68:K69)</f>
        <v>0</v>
      </c>
      <c r="L67" s="116">
        <f t="shared" si="56"/>
        <v>0</v>
      </c>
      <c r="M67" s="47">
        <f>SUM(M68:M69)</f>
        <v>0</v>
      </c>
      <c r="N67" s="50">
        <f t="shared" ref="N67:O67" si="57">SUM(N68:N69)</f>
        <v>0</v>
      </c>
      <c r="O67" s="116">
        <f t="shared" si="57"/>
        <v>0</v>
      </c>
      <c r="P67" s="122"/>
    </row>
    <row r="68" spans="1:16" ht="24" hidden="1" x14ac:dyDescent="0.25">
      <c r="A68" s="532">
        <v>1210</v>
      </c>
      <c r="B68" s="52" t="s">
        <v>60</v>
      </c>
      <c r="C68" s="53">
        <f t="shared" si="4"/>
        <v>0</v>
      </c>
      <c r="D68" s="213">
        <v>0</v>
      </c>
      <c r="E68" s="508"/>
      <c r="F68" s="509">
        <f>D68+E68</f>
        <v>0</v>
      </c>
      <c r="G68" s="213"/>
      <c r="H68" s="245"/>
      <c r="I68" s="119">
        <f>G68+H68</f>
        <v>0</v>
      </c>
      <c r="J68" s="245"/>
      <c r="K68" s="55"/>
      <c r="L68" s="119">
        <f>J68+K68</f>
        <v>0</v>
      </c>
      <c r="M68" s="291"/>
      <c r="N68" s="55"/>
      <c r="O68" s="119">
        <f>M68+N68</f>
        <v>0</v>
      </c>
      <c r="P68" s="109"/>
    </row>
    <row r="69" spans="1:16" ht="24" hidden="1" x14ac:dyDescent="0.25">
      <c r="A69" s="111">
        <v>1220</v>
      </c>
      <c r="B69" s="57" t="s">
        <v>61</v>
      </c>
      <c r="C69" s="58">
        <f t="shared" si="4"/>
        <v>0</v>
      </c>
      <c r="D69" s="215">
        <f>SUM(D70:D74)</f>
        <v>0</v>
      </c>
      <c r="E69" s="511">
        <f t="shared" ref="E69:F69" si="58">SUM(E70:E74)</f>
        <v>0</v>
      </c>
      <c r="F69" s="468">
        <f t="shared" si="58"/>
        <v>0</v>
      </c>
      <c r="G69" s="215">
        <f>SUM(G70:G74)</f>
        <v>0</v>
      </c>
      <c r="H69" s="120">
        <f t="shared" ref="H69:I69" si="59">SUM(H70:H74)</f>
        <v>0</v>
      </c>
      <c r="I69" s="113">
        <f t="shared" si="59"/>
        <v>0</v>
      </c>
      <c r="J69" s="120">
        <f>SUM(J70:J74)</f>
        <v>0</v>
      </c>
      <c r="K69" s="112">
        <f t="shared" ref="K69:L69" si="60">SUM(K70:K74)</f>
        <v>0</v>
      </c>
      <c r="L69" s="113">
        <f t="shared" si="60"/>
        <v>0</v>
      </c>
      <c r="M69" s="58">
        <f>SUM(M70:M74)</f>
        <v>0</v>
      </c>
      <c r="N69" s="112">
        <f t="shared" ref="N69:O69" si="61">SUM(N70:N74)</f>
        <v>0</v>
      </c>
      <c r="O69" s="113">
        <f t="shared" si="61"/>
        <v>0</v>
      </c>
      <c r="P69" s="110"/>
    </row>
    <row r="70" spans="1:16" ht="48" hidden="1" x14ac:dyDescent="0.25">
      <c r="A70" s="38">
        <v>1221</v>
      </c>
      <c r="B70" s="57" t="s">
        <v>297</v>
      </c>
      <c r="C70" s="58">
        <f t="shared" si="4"/>
        <v>0</v>
      </c>
      <c r="D70" s="214">
        <v>0</v>
      </c>
      <c r="E70" s="510"/>
      <c r="F70" s="468">
        <f t="shared" ref="F70:F74" si="62">D70+E70</f>
        <v>0</v>
      </c>
      <c r="G70" s="214"/>
      <c r="H70" s="246"/>
      <c r="I70" s="113">
        <f t="shared" ref="I70:I74" si="63">G70+H70</f>
        <v>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v>0</v>
      </c>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v>0</v>
      </c>
      <c r="E72" s="510"/>
      <c r="F72" s="468">
        <f t="shared" si="62"/>
        <v>0</v>
      </c>
      <c r="G72" s="214"/>
      <c r="H72" s="246"/>
      <c r="I72" s="113">
        <f t="shared" si="63"/>
        <v>0</v>
      </c>
      <c r="J72" s="246"/>
      <c r="K72" s="60"/>
      <c r="L72" s="113">
        <f t="shared" si="64"/>
        <v>0</v>
      </c>
      <c r="M72" s="292"/>
      <c r="N72" s="60"/>
      <c r="O72" s="113">
        <f t="shared" si="65"/>
        <v>0</v>
      </c>
      <c r="P72" s="110"/>
    </row>
    <row r="73" spans="1:16" ht="36" hidden="1" x14ac:dyDescent="0.25">
      <c r="A73" s="38">
        <v>1227</v>
      </c>
      <c r="B73" s="57" t="s">
        <v>64</v>
      </c>
      <c r="C73" s="58">
        <f t="shared" si="4"/>
        <v>0</v>
      </c>
      <c r="D73" s="214">
        <v>0</v>
      </c>
      <c r="E73" s="510"/>
      <c r="F73" s="468">
        <f t="shared" si="62"/>
        <v>0</v>
      </c>
      <c r="G73" s="214"/>
      <c r="H73" s="246"/>
      <c r="I73" s="113">
        <f t="shared" si="63"/>
        <v>0</v>
      </c>
      <c r="J73" s="246"/>
      <c r="K73" s="60"/>
      <c r="L73" s="113">
        <f t="shared" si="64"/>
        <v>0</v>
      </c>
      <c r="M73" s="292"/>
      <c r="N73" s="60"/>
      <c r="O73" s="113">
        <f t="shared" si="65"/>
        <v>0</v>
      </c>
      <c r="P73" s="110"/>
    </row>
    <row r="74" spans="1:16" ht="48" hidden="1" x14ac:dyDescent="0.25">
      <c r="A74" s="38">
        <v>1228</v>
      </c>
      <c r="B74" s="57" t="s">
        <v>298</v>
      </c>
      <c r="C74" s="58">
        <f t="shared" si="4"/>
        <v>0</v>
      </c>
      <c r="D74" s="214">
        <v>0</v>
      </c>
      <c r="E74" s="510"/>
      <c r="F74" s="468">
        <f t="shared" si="62"/>
        <v>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2327</v>
      </c>
      <c r="D75" s="211">
        <f>SUM(D76,D83,D130,D164,D165,D172)</f>
        <v>2327</v>
      </c>
      <c r="E75" s="503">
        <f t="shared" ref="E75:F75" si="66">SUM(E76,E83,E130,E164,E165,E172)</f>
        <v>0</v>
      </c>
      <c r="F75" s="504">
        <f t="shared" si="66"/>
        <v>2327</v>
      </c>
      <c r="G75" s="211">
        <f>SUM(G76,G83,G130,G164,G165,G172)</f>
        <v>0</v>
      </c>
      <c r="H75" s="244">
        <f t="shared" ref="H75:I75" si="67">SUM(H76,H83,H130,H164,H165,H172)</f>
        <v>0</v>
      </c>
      <c r="I75" s="103">
        <f t="shared" si="67"/>
        <v>0</v>
      </c>
      <c r="J75" s="244">
        <f>SUM(J76,J83,J130,J164,J165,J172)</f>
        <v>0</v>
      </c>
      <c r="K75" s="102">
        <f t="shared" ref="K75:L75" si="68">SUM(K76,K83,K130,K164,K165,K172)</f>
        <v>0</v>
      </c>
      <c r="L75" s="103">
        <f t="shared" si="68"/>
        <v>0</v>
      </c>
      <c r="M75" s="101">
        <f>SUM(M76,M83,M130,M164,M165,M172)</f>
        <v>0</v>
      </c>
      <c r="N75" s="102">
        <f t="shared" ref="N75:O75" si="69">SUM(N76,N83,N130,N164,N165,N172)</f>
        <v>0</v>
      </c>
      <c r="O75" s="103">
        <f t="shared" si="69"/>
        <v>0</v>
      </c>
      <c r="P75" s="314"/>
    </row>
    <row r="76" spans="1:16" ht="24" hidden="1" x14ac:dyDescent="0.25">
      <c r="A76" s="46">
        <v>2100</v>
      </c>
      <c r="B76" s="104" t="s">
        <v>66</v>
      </c>
      <c r="C76" s="47">
        <f t="shared" si="4"/>
        <v>0</v>
      </c>
      <c r="D76" s="212">
        <f>SUM(D77,D80)</f>
        <v>0</v>
      </c>
      <c r="E76" s="505">
        <f t="shared" ref="E76:F76" si="70">SUM(E77,E80)</f>
        <v>0</v>
      </c>
      <c r="F76" s="472">
        <f t="shared" si="70"/>
        <v>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hidden="1" x14ac:dyDescent="0.25">
      <c r="A77" s="532">
        <v>2110</v>
      </c>
      <c r="B77" s="52" t="s">
        <v>67</v>
      </c>
      <c r="C77" s="53">
        <f t="shared" si="4"/>
        <v>0</v>
      </c>
      <c r="D77" s="217">
        <f>SUM(D78:D79)</f>
        <v>0</v>
      </c>
      <c r="E77" s="514">
        <f t="shared" ref="E77:F77" si="74">SUM(E78:E79)</f>
        <v>0</v>
      </c>
      <c r="F77" s="509">
        <f t="shared" si="74"/>
        <v>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v>0</v>
      </c>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hidden="1" x14ac:dyDescent="0.25">
      <c r="A79" s="38">
        <v>2112</v>
      </c>
      <c r="B79" s="57" t="s">
        <v>69</v>
      </c>
      <c r="C79" s="58">
        <f t="shared" si="4"/>
        <v>0</v>
      </c>
      <c r="D79" s="214">
        <v>0</v>
      </c>
      <c r="E79" s="510"/>
      <c r="F79" s="468">
        <f t="shared" si="78"/>
        <v>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v>0</v>
      </c>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v>0</v>
      </c>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2327</v>
      </c>
      <c r="D83" s="212">
        <f>SUM(D84,D89,D95,D103,D112,D116,D122,D128)</f>
        <v>2327</v>
      </c>
      <c r="E83" s="505">
        <f t="shared" ref="E83:F83" si="90">SUM(E84,E89,E95,E103,E112,E116,E122,E128)</f>
        <v>0</v>
      </c>
      <c r="F83" s="472">
        <f t="shared" si="90"/>
        <v>2327</v>
      </c>
      <c r="G83" s="212">
        <f>SUM(G84,G89,G95,G103,G112,G116,G122,G128)</f>
        <v>0</v>
      </c>
      <c r="H83" s="105">
        <f t="shared" ref="H83:I83" si="91">SUM(H84,H89,H95,H103,H112,H116,H122,H128)</f>
        <v>0</v>
      </c>
      <c r="I83" s="116">
        <f t="shared" si="91"/>
        <v>0</v>
      </c>
      <c r="J83" s="105">
        <f>SUM(J84,J89,J95,J103,J112,J116,J122,J128)</f>
        <v>0</v>
      </c>
      <c r="K83" s="50">
        <f t="shared" ref="K83:L83" si="92">SUM(K84,K89,K95,K103,K112,K116,K122,K128)</f>
        <v>0</v>
      </c>
      <c r="L83" s="116">
        <f t="shared" si="92"/>
        <v>0</v>
      </c>
      <c r="M83" s="159">
        <f>SUM(M84,M89,M95,M103,M112,M116,M122,M128)</f>
        <v>0</v>
      </c>
      <c r="N83" s="160">
        <f t="shared" ref="N83:O83" si="93">SUM(N84,N89,N95,N103,N112,N116,N122,N128)</f>
        <v>0</v>
      </c>
      <c r="O83" s="161">
        <f t="shared" si="93"/>
        <v>0</v>
      </c>
      <c r="P83" s="316"/>
    </row>
    <row r="84" spans="1:16" ht="24" hidden="1" x14ac:dyDescent="0.25">
      <c r="A84" s="106">
        <v>2210</v>
      </c>
      <c r="B84" s="77" t="s">
        <v>72</v>
      </c>
      <c r="C84" s="83">
        <f t="shared" si="4"/>
        <v>0</v>
      </c>
      <c r="D84" s="131">
        <f>SUM(D85:D88)</f>
        <v>0</v>
      </c>
      <c r="E84" s="506">
        <f t="shared" ref="E84:F84" si="94">SUM(E85:E88)</f>
        <v>0</v>
      </c>
      <c r="F84" s="507">
        <f t="shared" si="94"/>
        <v>0</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v>0</v>
      </c>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hidden="1" x14ac:dyDescent="0.25">
      <c r="A86" s="38">
        <v>2212</v>
      </c>
      <c r="B86" s="57" t="s">
        <v>74</v>
      </c>
      <c r="C86" s="58">
        <f t="shared" si="98"/>
        <v>0</v>
      </c>
      <c r="D86" s="214">
        <v>0</v>
      </c>
      <c r="E86" s="510"/>
      <c r="F86" s="468">
        <f t="shared" si="99"/>
        <v>0</v>
      </c>
      <c r="G86" s="214"/>
      <c r="H86" s="246"/>
      <c r="I86" s="113">
        <f t="shared" si="100"/>
        <v>0</v>
      </c>
      <c r="J86" s="246"/>
      <c r="K86" s="60"/>
      <c r="L86" s="113">
        <f t="shared" si="101"/>
        <v>0</v>
      </c>
      <c r="M86" s="292"/>
      <c r="N86" s="60"/>
      <c r="O86" s="113">
        <f t="shared" si="102"/>
        <v>0</v>
      </c>
      <c r="P86" s="110"/>
    </row>
    <row r="87" spans="1:16" ht="24" hidden="1" x14ac:dyDescent="0.25">
      <c r="A87" s="38">
        <v>2214</v>
      </c>
      <c r="B87" s="57" t="s">
        <v>75</v>
      </c>
      <c r="C87" s="58">
        <f t="shared" si="98"/>
        <v>0</v>
      </c>
      <c r="D87" s="214">
        <v>0</v>
      </c>
      <c r="E87" s="510"/>
      <c r="F87" s="468">
        <f t="shared" si="99"/>
        <v>0</v>
      </c>
      <c r="G87" s="214"/>
      <c r="H87" s="246"/>
      <c r="I87" s="113">
        <f t="shared" si="100"/>
        <v>0</v>
      </c>
      <c r="J87" s="246"/>
      <c r="K87" s="60"/>
      <c r="L87" s="113">
        <f t="shared" si="101"/>
        <v>0</v>
      </c>
      <c r="M87" s="292"/>
      <c r="N87" s="60"/>
      <c r="O87" s="113">
        <f t="shared" si="102"/>
        <v>0</v>
      </c>
      <c r="P87" s="110"/>
    </row>
    <row r="88" spans="1:16" hidden="1" x14ac:dyDescent="0.25">
      <c r="A88" s="38">
        <v>2219</v>
      </c>
      <c r="B88" s="57" t="s">
        <v>76</v>
      </c>
      <c r="C88" s="58">
        <f t="shared" si="98"/>
        <v>0</v>
      </c>
      <c r="D88" s="214">
        <v>0</v>
      </c>
      <c r="E88" s="510"/>
      <c r="F88" s="468">
        <f t="shared" si="99"/>
        <v>0</v>
      </c>
      <c r="G88" s="214"/>
      <c r="H88" s="246"/>
      <c r="I88" s="113">
        <f t="shared" si="100"/>
        <v>0</v>
      </c>
      <c r="J88" s="246"/>
      <c r="K88" s="60"/>
      <c r="L88" s="113">
        <f t="shared" si="101"/>
        <v>0</v>
      </c>
      <c r="M88" s="292"/>
      <c r="N88" s="60"/>
      <c r="O88" s="113">
        <f t="shared" si="102"/>
        <v>0</v>
      </c>
      <c r="P88" s="110"/>
    </row>
    <row r="89" spans="1:16" ht="24" hidden="1" x14ac:dyDescent="0.25">
      <c r="A89" s="111">
        <v>2220</v>
      </c>
      <c r="B89" s="57" t="s">
        <v>77</v>
      </c>
      <c r="C89" s="58">
        <f t="shared" si="98"/>
        <v>0</v>
      </c>
      <c r="D89" s="215">
        <f>SUM(D90:D94)</f>
        <v>0</v>
      </c>
      <c r="E89" s="511">
        <f t="shared" ref="E89:F89" si="103">SUM(E90:E94)</f>
        <v>0</v>
      </c>
      <c r="F89" s="468">
        <f t="shared" si="103"/>
        <v>0</v>
      </c>
      <c r="G89" s="215">
        <f>SUM(G90:G94)</f>
        <v>0</v>
      </c>
      <c r="H89" s="120">
        <f t="shared" ref="H89:I89" si="104">SUM(H90:H94)</f>
        <v>0</v>
      </c>
      <c r="I89" s="113">
        <f t="shared" si="104"/>
        <v>0</v>
      </c>
      <c r="J89" s="120">
        <f>SUM(J90:J94)</f>
        <v>0</v>
      </c>
      <c r="K89" s="112">
        <f t="shared" ref="K89:L89" si="105">SUM(K90:K94)</f>
        <v>0</v>
      </c>
      <c r="L89" s="113">
        <f t="shared" si="105"/>
        <v>0</v>
      </c>
      <c r="M89" s="58">
        <f>SUM(M90:M94)</f>
        <v>0</v>
      </c>
      <c r="N89" s="112">
        <f t="shared" ref="N89:O89" si="106">SUM(N90:N94)</f>
        <v>0</v>
      </c>
      <c r="O89" s="113">
        <f t="shared" si="106"/>
        <v>0</v>
      </c>
      <c r="P89" s="110"/>
    </row>
    <row r="90" spans="1:16" ht="24" hidden="1" x14ac:dyDescent="0.25">
      <c r="A90" s="38">
        <v>2221</v>
      </c>
      <c r="B90" s="57" t="s">
        <v>289</v>
      </c>
      <c r="C90" s="58">
        <f t="shared" si="98"/>
        <v>0</v>
      </c>
      <c r="D90" s="214">
        <v>0</v>
      </c>
      <c r="E90" s="510"/>
      <c r="F90" s="468">
        <f t="shared" ref="F90:F94" si="107">D90+E90</f>
        <v>0</v>
      </c>
      <c r="G90" s="214"/>
      <c r="H90" s="246"/>
      <c r="I90" s="113">
        <f t="shared" ref="I90:I94" si="108">G90+H90</f>
        <v>0</v>
      </c>
      <c r="J90" s="246"/>
      <c r="K90" s="60"/>
      <c r="L90" s="113">
        <f t="shared" ref="L90:L94" si="109">J90+K90</f>
        <v>0</v>
      </c>
      <c r="M90" s="292"/>
      <c r="N90" s="60"/>
      <c r="O90" s="113">
        <f t="shared" ref="O90:O94" si="110">M90+N90</f>
        <v>0</v>
      </c>
      <c r="P90" s="110"/>
    </row>
    <row r="91" spans="1:16" hidden="1" x14ac:dyDescent="0.25">
      <c r="A91" s="38">
        <v>2222</v>
      </c>
      <c r="B91" s="57" t="s">
        <v>78</v>
      </c>
      <c r="C91" s="58">
        <f t="shared" si="98"/>
        <v>0</v>
      </c>
      <c r="D91" s="214">
        <v>0</v>
      </c>
      <c r="E91" s="510"/>
      <c r="F91" s="468">
        <f t="shared" si="107"/>
        <v>0</v>
      </c>
      <c r="G91" s="214"/>
      <c r="H91" s="246"/>
      <c r="I91" s="113">
        <f t="shared" si="108"/>
        <v>0</v>
      </c>
      <c r="J91" s="246"/>
      <c r="K91" s="60"/>
      <c r="L91" s="113">
        <f t="shared" si="109"/>
        <v>0</v>
      </c>
      <c r="M91" s="292"/>
      <c r="N91" s="60"/>
      <c r="O91" s="113">
        <f t="shared" si="110"/>
        <v>0</v>
      </c>
      <c r="P91" s="110"/>
    </row>
    <row r="92" spans="1:16" hidden="1" x14ac:dyDescent="0.25">
      <c r="A92" s="38">
        <v>2223</v>
      </c>
      <c r="B92" s="57" t="s">
        <v>79</v>
      </c>
      <c r="C92" s="58">
        <f t="shared" si="98"/>
        <v>0</v>
      </c>
      <c r="D92" s="214">
        <v>0</v>
      </c>
      <c r="E92" s="510"/>
      <c r="F92" s="468">
        <f t="shared" si="107"/>
        <v>0</v>
      </c>
      <c r="G92" s="214"/>
      <c r="H92" s="246"/>
      <c r="I92" s="113">
        <f t="shared" si="108"/>
        <v>0</v>
      </c>
      <c r="J92" s="246"/>
      <c r="K92" s="60"/>
      <c r="L92" s="113">
        <f t="shared" si="109"/>
        <v>0</v>
      </c>
      <c r="M92" s="292"/>
      <c r="N92" s="60"/>
      <c r="O92" s="113">
        <f t="shared" si="110"/>
        <v>0</v>
      </c>
      <c r="P92" s="110"/>
    </row>
    <row r="93" spans="1:16" ht="48" hidden="1" x14ac:dyDescent="0.25">
      <c r="A93" s="38">
        <v>2224</v>
      </c>
      <c r="B93" s="57" t="s">
        <v>299</v>
      </c>
      <c r="C93" s="58">
        <f t="shared" si="98"/>
        <v>0</v>
      </c>
      <c r="D93" s="214">
        <v>0</v>
      </c>
      <c r="E93" s="510"/>
      <c r="F93" s="468">
        <f t="shared" si="107"/>
        <v>0</v>
      </c>
      <c r="G93" s="214"/>
      <c r="H93" s="246"/>
      <c r="I93" s="113">
        <f t="shared" si="108"/>
        <v>0</v>
      </c>
      <c r="J93" s="246"/>
      <c r="K93" s="60"/>
      <c r="L93" s="113">
        <f t="shared" si="109"/>
        <v>0</v>
      </c>
      <c r="M93" s="292"/>
      <c r="N93" s="60"/>
      <c r="O93" s="113">
        <f t="shared" si="110"/>
        <v>0</v>
      </c>
      <c r="P93" s="110"/>
    </row>
    <row r="94" spans="1:16" ht="24" hidden="1" x14ac:dyDescent="0.25">
      <c r="A94" s="38">
        <v>2229</v>
      </c>
      <c r="B94" s="57" t="s">
        <v>80</v>
      </c>
      <c r="C94" s="58">
        <f t="shared" si="98"/>
        <v>0</v>
      </c>
      <c r="D94" s="214">
        <v>0</v>
      </c>
      <c r="E94" s="510"/>
      <c r="F94" s="468">
        <f t="shared" si="107"/>
        <v>0</v>
      </c>
      <c r="G94" s="214"/>
      <c r="H94" s="246"/>
      <c r="I94" s="113">
        <f t="shared" si="108"/>
        <v>0</v>
      </c>
      <c r="J94" s="246"/>
      <c r="K94" s="60"/>
      <c r="L94" s="113">
        <f t="shared" si="109"/>
        <v>0</v>
      </c>
      <c r="M94" s="292"/>
      <c r="N94" s="60"/>
      <c r="O94" s="113">
        <f t="shared" si="110"/>
        <v>0</v>
      </c>
      <c r="P94" s="110"/>
    </row>
    <row r="95" spans="1:16" ht="36" hidden="1" x14ac:dyDescent="0.25">
      <c r="A95" s="111">
        <v>2230</v>
      </c>
      <c r="B95" s="57" t="s">
        <v>81</v>
      </c>
      <c r="C95" s="58">
        <f t="shared" si="98"/>
        <v>0</v>
      </c>
      <c r="D95" s="215">
        <f>SUM(D96:D102)</f>
        <v>0</v>
      </c>
      <c r="E95" s="511">
        <f t="shared" ref="E95:F95" si="111">SUM(E96:E102)</f>
        <v>0</v>
      </c>
      <c r="F95" s="468">
        <f t="shared" si="111"/>
        <v>0</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v>0</v>
      </c>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v>0</v>
      </c>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v>0</v>
      </c>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v>0</v>
      </c>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v>0</v>
      </c>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v>0</v>
      </c>
      <c r="E101" s="510"/>
      <c r="F101" s="468">
        <f t="shared" si="115"/>
        <v>0</v>
      </c>
      <c r="G101" s="214"/>
      <c r="H101" s="246"/>
      <c r="I101" s="113">
        <f t="shared" si="116"/>
        <v>0</v>
      </c>
      <c r="J101" s="246"/>
      <c r="K101" s="60"/>
      <c r="L101" s="113">
        <f t="shared" si="117"/>
        <v>0</v>
      </c>
      <c r="M101" s="292"/>
      <c r="N101" s="60"/>
      <c r="O101" s="113">
        <f t="shared" si="118"/>
        <v>0</v>
      </c>
      <c r="P101" s="110"/>
    </row>
    <row r="102" spans="1:16" ht="24" hidden="1" x14ac:dyDescent="0.25">
      <c r="A102" s="38">
        <v>2239</v>
      </c>
      <c r="B102" s="57" t="s">
        <v>88</v>
      </c>
      <c r="C102" s="58">
        <f t="shared" si="98"/>
        <v>0</v>
      </c>
      <c r="D102" s="214">
        <v>0</v>
      </c>
      <c r="E102" s="510"/>
      <c r="F102" s="468">
        <f t="shared" si="115"/>
        <v>0</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2327</v>
      </c>
      <c r="D103" s="215">
        <f>SUM(D104:D111)</f>
        <v>2327</v>
      </c>
      <c r="E103" s="511">
        <f t="shared" ref="E103:F103" si="119">SUM(E104:E111)</f>
        <v>0</v>
      </c>
      <c r="F103" s="468">
        <f t="shared" si="119"/>
        <v>2327</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x14ac:dyDescent="0.25">
      <c r="A104" s="38">
        <v>2241</v>
      </c>
      <c r="B104" s="57" t="s">
        <v>90</v>
      </c>
      <c r="C104" s="58">
        <f t="shared" si="98"/>
        <v>2327</v>
      </c>
      <c r="D104" s="214">
        <v>2327</v>
      </c>
      <c r="E104" s="510"/>
      <c r="F104" s="468">
        <f t="shared" ref="F104:F111" si="123">D104+E104</f>
        <v>2327</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v>0</v>
      </c>
      <c r="E105" s="510"/>
      <c r="F105" s="468">
        <f t="shared" si="123"/>
        <v>0</v>
      </c>
      <c r="G105" s="214"/>
      <c r="H105" s="246"/>
      <c r="I105" s="113">
        <f t="shared" si="124"/>
        <v>0</v>
      </c>
      <c r="J105" s="246"/>
      <c r="K105" s="60"/>
      <c r="L105" s="113">
        <f t="shared" si="125"/>
        <v>0</v>
      </c>
      <c r="M105" s="292"/>
      <c r="N105" s="60"/>
      <c r="O105" s="113">
        <f t="shared" si="126"/>
        <v>0</v>
      </c>
      <c r="P105" s="110"/>
    </row>
    <row r="106" spans="1:16" ht="24" hidden="1" x14ac:dyDescent="0.25">
      <c r="A106" s="38">
        <v>2243</v>
      </c>
      <c r="B106" s="57" t="s">
        <v>92</v>
      </c>
      <c r="C106" s="58">
        <f t="shared" si="98"/>
        <v>0</v>
      </c>
      <c r="D106" s="214">
        <v>0</v>
      </c>
      <c r="E106" s="510"/>
      <c r="F106" s="468">
        <f t="shared" si="123"/>
        <v>0</v>
      </c>
      <c r="G106" s="214"/>
      <c r="H106" s="246"/>
      <c r="I106" s="113">
        <f t="shared" si="124"/>
        <v>0</v>
      </c>
      <c r="J106" s="246"/>
      <c r="K106" s="60"/>
      <c r="L106" s="113">
        <f t="shared" si="125"/>
        <v>0</v>
      </c>
      <c r="M106" s="292"/>
      <c r="N106" s="60"/>
      <c r="O106" s="113">
        <f t="shared" si="126"/>
        <v>0</v>
      </c>
      <c r="P106" s="110"/>
    </row>
    <row r="107" spans="1:16" hidden="1" x14ac:dyDescent="0.25">
      <c r="A107" s="38">
        <v>2244</v>
      </c>
      <c r="B107" s="57" t="s">
        <v>93</v>
      </c>
      <c r="C107" s="58">
        <f t="shared" si="98"/>
        <v>0</v>
      </c>
      <c r="D107" s="214">
        <v>0</v>
      </c>
      <c r="E107" s="510"/>
      <c r="F107" s="468">
        <f t="shared" si="123"/>
        <v>0</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v>0</v>
      </c>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v>0</v>
      </c>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v>0</v>
      </c>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v>0</v>
      </c>
      <c r="E111" s="510"/>
      <c r="F111" s="468">
        <f t="shared" si="123"/>
        <v>0</v>
      </c>
      <c r="G111" s="214"/>
      <c r="H111" s="246"/>
      <c r="I111" s="113">
        <f t="shared" si="124"/>
        <v>0</v>
      </c>
      <c r="J111" s="246"/>
      <c r="K111" s="60"/>
      <c r="L111" s="113">
        <f t="shared" si="125"/>
        <v>0</v>
      </c>
      <c r="M111" s="292"/>
      <c r="N111" s="60"/>
      <c r="O111" s="113">
        <f t="shared" si="126"/>
        <v>0</v>
      </c>
      <c r="P111" s="110"/>
    </row>
    <row r="112" spans="1:16" hidden="1" x14ac:dyDescent="0.25">
      <c r="A112" s="111">
        <v>2250</v>
      </c>
      <c r="B112" s="57" t="s">
        <v>97</v>
      </c>
      <c r="C112" s="58">
        <f t="shared" si="98"/>
        <v>0</v>
      </c>
      <c r="D112" s="215">
        <f>SUM(D113:D115)</f>
        <v>0</v>
      </c>
      <c r="E112" s="511">
        <f t="shared" ref="E112:F112" si="127">SUM(E113:E115)</f>
        <v>0</v>
      </c>
      <c r="F112" s="468">
        <f t="shared" si="127"/>
        <v>0</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hidden="1" x14ac:dyDescent="0.25">
      <c r="A113" s="38">
        <v>2251</v>
      </c>
      <c r="B113" s="57" t="s">
        <v>98</v>
      </c>
      <c r="C113" s="58">
        <f t="shared" si="98"/>
        <v>0</v>
      </c>
      <c r="D113" s="214">
        <v>0</v>
      </c>
      <c r="E113" s="510"/>
      <c r="F113" s="468">
        <f t="shared" ref="F113:F115" si="131">D113+E113</f>
        <v>0</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v>0</v>
      </c>
      <c r="E114" s="510"/>
      <c r="F114" s="468">
        <f t="shared" si="131"/>
        <v>0</v>
      </c>
      <c r="G114" s="214"/>
      <c r="H114" s="246"/>
      <c r="I114" s="113">
        <f t="shared" si="132"/>
        <v>0</v>
      </c>
      <c r="J114" s="246"/>
      <c r="K114" s="60"/>
      <c r="L114" s="113">
        <f t="shared" si="133"/>
        <v>0</v>
      </c>
      <c r="M114" s="292"/>
      <c r="N114" s="60"/>
      <c r="O114" s="113">
        <f t="shared" si="134"/>
        <v>0</v>
      </c>
      <c r="P114" s="110"/>
    </row>
    <row r="115" spans="1:16" ht="24" hidden="1" x14ac:dyDescent="0.25">
      <c r="A115" s="38">
        <v>2259</v>
      </c>
      <c r="B115" s="57" t="s">
        <v>100</v>
      </c>
      <c r="C115" s="58">
        <f t="shared" si="98"/>
        <v>0</v>
      </c>
      <c r="D115" s="214">
        <v>0</v>
      </c>
      <c r="E115" s="510"/>
      <c r="F115" s="468">
        <f t="shared" si="131"/>
        <v>0</v>
      </c>
      <c r="G115" s="214"/>
      <c r="H115" s="246"/>
      <c r="I115" s="113">
        <f t="shared" si="132"/>
        <v>0</v>
      </c>
      <c r="J115" s="246"/>
      <c r="K115" s="60"/>
      <c r="L115" s="113">
        <f t="shared" si="133"/>
        <v>0</v>
      </c>
      <c r="M115" s="292"/>
      <c r="N115" s="60"/>
      <c r="O115" s="113">
        <f t="shared" si="134"/>
        <v>0</v>
      </c>
      <c r="P115" s="110"/>
    </row>
    <row r="116" spans="1:16" hidden="1" x14ac:dyDescent="0.25">
      <c r="A116" s="111">
        <v>2260</v>
      </c>
      <c r="B116" s="57" t="s">
        <v>101</v>
      </c>
      <c r="C116" s="58">
        <f t="shared" si="98"/>
        <v>0</v>
      </c>
      <c r="D116" s="215">
        <f>SUM(D117:D121)</f>
        <v>0</v>
      </c>
      <c r="E116" s="511">
        <f t="shared" ref="E116:F116" si="135">SUM(E117:E121)</f>
        <v>0</v>
      </c>
      <c r="F116" s="468">
        <f t="shared" si="135"/>
        <v>0</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v>0</v>
      </c>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idden="1" x14ac:dyDescent="0.25">
      <c r="A118" s="38">
        <v>2262</v>
      </c>
      <c r="B118" s="57" t="s">
        <v>103</v>
      </c>
      <c r="C118" s="58">
        <f t="shared" si="98"/>
        <v>0</v>
      </c>
      <c r="D118" s="214">
        <v>0</v>
      </c>
      <c r="E118" s="510"/>
      <c r="F118" s="468">
        <f t="shared" si="139"/>
        <v>0</v>
      </c>
      <c r="G118" s="214"/>
      <c r="H118" s="246"/>
      <c r="I118" s="113">
        <f t="shared" si="140"/>
        <v>0</v>
      </c>
      <c r="J118" s="246"/>
      <c r="K118" s="60"/>
      <c r="L118" s="113">
        <f t="shared" si="141"/>
        <v>0</v>
      </c>
      <c r="M118" s="292"/>
      <c r="N118" s="60"/>
      <c r="O118" s="113">
        <f t="shared" si="142"/>
        <v>0</v>
      </c>
      <c r="P118" s="110"/>
    </row>
    <row r="119" spans="1:16" hidden="1" x14ac:dyDescent="0.25">
      <c r="A119" s="38">
        <v>2263</v>
      </c>
      <c r="B119" s="57" t="s">
        <v>104</v>
      </c>
      <c r="C119" s="58">
        <f t="shared" si="98"/>
        <v>0</v>
      </c>
      <c r="D119" s="214">
        <v>0</v>
      </c>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v>0</v>
      </c>
      <c r="E120" s="510"/>
      <c r="F120" s="468">
        <f t="shared" si="139"/>
        <v>0</v>
      </c>
      <c r="G120" s="214"/>
      <c r="H120" s="246"/>
      <c r="I120" s="113">
        <f t="shared" si="140"/>
        <v>0</v>
      </c>
      <c r="J120" s="246"/>
      <c r="K120" s="60"/>
      <c r="L120" s="113">
        <f t="shared" si="141"/>
        <v>0</v>
      </c>
      <c r="M120" s="292"/>
      <c r="N120" s="60"/>
      <c r="O120" s="113">
        <f t="shared" si="142"/>
        <v>0</v>
      </c>
      <c r="P120" s="110"/>
    </row>
    <row r="121" spans="1:16" hidden="1" x14ac:dyDescent="0.25">
      <c r="A121" s="38">
        <v>2269</v>
      </c>
      <c r="B121" s="57" t="s">
        <v>106</v>
      </c>
      <c r="C121" s="58">
        <f t="shared" si="98"/>
        <v>0</v>
      </c>
      <c r="D121" s="214">
        <v>0</v>
      </c>
      <c r="E121" s="510"/>
      <c r="F121" s="468">
        <f t="shared" si="139"/>
        <v>0</v>
      </c>
      <c r="G121" s="214"/>
      <c r="H121" s="246"/>
      <c r="I121" s="113">
        <f t="shared" si="140"/>
        <v>0</v>
      </c>
      <c r="J121" s="246"/>
      <c r="K121" s="60"/>
      <c r="L121" s="113">
        <f t="shared" si="141"/>
        <v>0</v>
      </c>
      <c r="M121" s="292"/>
      <c r="N121" s="60"/>
      <c r="O121" s="113">
        <f t="shared" si="142"/>
        <v>0</v>
      </c>
      <c r="P121" s="110"/>
    </row>
    <row r="122" spans="1:16" hidden="1" x14ac:dyDescent="0.25">
      <c r="A122" s="111">
        <v>2270</v>
      </c>
      <c r="B122" s="57" t="s">
        <v>107</v>
      </c>
      <c r="C122" s="58">
        <f t="shared" si="98"/>
        <v>0</v>
      </c>
      <c r="D122" s="215">
        <f>SUM(D123:D127)</f>
        <v>0</v>
      </c>
      <c r="E122" s="511">
        <f t="shared" ref="E122:F122" si="143">SUM(E123:E127)</f>
        <v>0</v>
      </c>
      <c r="F122" s="468">
        <f t="shared" si="143"/>
        <v>0</v>
      </c>
      <c r="G122" s="215">
        <f>SUM(G123:G127)</f>
        <v>0</v>
      </c>
      <c r="H122" s="120">
        <f t="shared" ref="H122:I122" si="144">SUM(H123:H127)</f>
        <v>0</v>
      </c>
      <c r="I122" s="113">
        <f t="shared" si="144"/>
        <v>0</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v>0</v>
      </c>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v>0</v>
      </c>
      <c r="E124" s="510"/>
      <c r="F124" s="468">
        <f t="shared" si="147"/>
        <v>0</v>
      </c>
      <c r="G124" s="214"/>
      <c r="H124" s="246"/>
      <c r="I124" s="113">
        <f t="shared" si="148"/>
        <v>0</v>
      </c>
      <c r="J124" s="246"/>
      <c r="K124" s="60"/>
      <c r="L124" s="113">
        <f t="shared" si="149"/>
        <v>0</v>
      </c>
      <c r="M124" s="292"/>
      <c r="N124" s="60"/>
      <c r="O124" s="113">
        <f t="shared" si="150"/>
        <v>0</v>
      </c>
      <c r="P124" s="110"/>
    </row>
    <row r="125" spans="1:16" ht="24" hidden="1" x14ac:dyDescent="0.25">
      <c r="A125" s="38">
        <v>2275</v>
      </c>
      <c r="B125" s="57" t="s">
        <v>109</v>
      </c>
      <c r="C125" s="58">
        <f t="shared" si="98"/>
        <v>0</v>
      </c>
      <c r="D125" s="214">
        <v>0</v>
      </c>
      <c r="E125" s="510"/>
      <c r="F125" s="468">
        <f t="shared" si="147"/>
        <v>0</v>
      </c>
      <c r="G125" s="214"/>
      <c r="H125" s="246"/>
      <c r="I125" s="113">
        <f t="shared" si="148"/>
        <v>0</v>
      </c>
      <c r="J125" s="246"/>
      <c r="K125" s="60"/>
      <c r="L125" s="113">
        <f t="shared" si="149"/>
        <v>0</v>
      </c>
      <c r="M125" s="292"/>
      <c r="N125" s="60"/>
      <c r="O125" s="113">
        <f t="shared" si="150"/>
        <v>0</v>
      </c>
      <c r="P125" s="110"/>
    </row>
    <row r="126" spans="1:16" ht="36" hidden="1" x14ac:dyDescent="0.25">
      <c r="A126" s="38">
        <v>2276</v>
      </c>
      <c r="B126" s="57" t="s">
        <v>110</v>
      </c>
      <c r="C126" s="58">
        <f t="shared" si="98"/>
        <v>0</v>
      </c>
      <c r="D126" s="214">
        <v>0</v>
      </c>
      <c r="E126" s="510"/>
      <c r="F126" s="468">
        <f t="shared" si="147"/>
        <v>0</v>
      </c>
      <c r="G126" s="214"/>
      <c r="H126" s="246"/>
      <c r="I126" s="113">
        <f t="shared" si="148"/>
        <v>0</v>
      </c>
      <c r="J126" s="246"/>
      <c r="K126" s="60"/>
      <c r="L126" s="113">
        <f t="shared" si="149"/>
        <v>0</v>
      </c>
      <c r="M126" s="292"/>
      <c r="N126" s="60"/>
      <c r="O126" s="113">
        <f t="shared" si="150"/>
        <v>0</v>
      </c>
      <c r="P126" s="110"/>
    </row>
    <row r="127" spans="1:16" ht="24" hidden="1" x14ac:dyDescent="0.25">
      <c r="A127" s="38">
        <v>2279</v>
      </c>
      <c r="B127" s="57" t="s">
        <v>111</v>
      </c>
      <c r="C127" s="58">
        <f t="shared" si="98"/>
        <v>0</v>
      </c>
      <c r="D127" s="214">
        <v>0</v>
      </c>
      <c r="E127" s="510"/>
      <c r="F127" s="468">
        <f t="shared" si="147"/>
        <v>0</v>
      </c>
      <c r="G127" s="214"/>
      <c r="H127" s="246"/>
      <c r="I127" s="113">
        <f t="shared" si="148"/>
        <v>0</v>
      </c>
      <c r="J127" s="246"/>
      <c r="K127" s="60"/>
      <c r="L127" s="113">
        <f t="shared" si="149"/>
        <v>0</v>
      </c>
      <c r="M127" s="292"/>
      <c r="N127" s="60"/>
      <c r="O127" s="113">
        <f t="shared" si="150"/>
        <v>0</v>
      </c>
      <c r="P127" s="110"/>
    </row>
    <row r="128" spans="1:16" ht="24" hidden="1" x14ac:dyDescent="0.25">
      <c r="A128" s="532">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v>0</v>
      </c>
      <c r="E129" s="510"/>
      <c r="F129" s="468">
        <f>D129+E129</f>
        <v>0</v>
      </c>
      <c r="G129" s="214"/>
      <c r="H129" s="246"/>
      <c r="I129" s="113">
        <f>G129+H129</f>
        <v>0</v>
      </c>
      <c r="J129" s="246"/>
      <c r="K129" s="60"/>
      <c r="L129" s="113">
        <f>J129+K129</f>
        <v>0</v>
      </c>
      <c r="M129" s="292"/>
      <c r="N129" s="60"/>
      <c r="O129" s="113">
        <f>M129+N129</f>
        <v>0</v>
      </c>
      <c r="P129" s="110"/>
    </row>
    <row r="130" spans="1:16" ht="38.25" hidden="1" customHeight="1" x14ac:dyDescent="0.25">
      <c r="A130" s="46">
        <v>2300</v>
      </c>
      <c r="B130" s="104" t="s">
        <v>113</v>
      </c>
      <c r="C130" s="47">
        <f t="shared" si="98"/>
        <v>0</v>
      </c>
      <c r="D130" s="212">
        <f>SUM(D131,D136,D140,D141,D144,D151,D159,D160,D163)</f>
        <v>0</v>
      </c>
      <c r="E130" s="505">
        <f t="shared" ref="E130:F130" si="152">SUM(E131,E136,E140,E141,E144,E151,E159,E160,E163)</f>
        <v>0</v>
      </c>
      <c r="F130" s="472">
        <f t="shared" si="152"/>
        <v>0</v>
      </c>
      <c r="G130" s="212">
        <f>SUM(G131,G136,G140,G141,G144,G151,G159,G160,G163)</f>
        <v>0</v>
      </c>
      <c r="H130" s="105">
        <f t="shared" ref="H130:I130" si="153">SUM(H131,H136,H140,H141,H144,H151,H159,H160,H163)</f>
        <v>0</v>
      </c>
      <c r="I130" s="116">
        <f t="shared" si="153"/>
        <v>0</v>
      </c>
      <c r="J130" s="105">
        <f>SUM(J131,J136,J140,J141,J144,J151,J159,J160,J163)</f>
        <v>0</v>
      </c>
      <c r="K130" s="50">
        <f t="shared" ref="K130:L130" si="154">SUM(K131,K136,K140,K141,K144,K151,K159,K160,K163)</f>
        <v>0</v>
      </c>
      <c r="L130" s="116">
        <f t="shared" si="154"/>
        <v>0</v>
      </c>
      <c r="M130" s="47">
        <f>SUM(M131,M136,M140,M141,M144,M151,M159,M160,M163)</f>
        <v>0</v>
      </c>
      <c r="N130" s="50">
        <f t="shared" ref="N130:O130" si="155">SUM(N131,N136,N140,N141,N144,N151,N159,N160,N163)</f>
        <v>0</v>
      </c>
      <c r="O130" s="116">
        <f t="shared" si="155"/>
        <v>0</v>
      </c>
      <c r="P130" s="122"/>
    </row>
    <row r="131" spans="1:16" ht="24" hidden="1" x14ac:dyDescent="0.25">
      <c r="A131" s="532">
        <v>2310</v>
      </c>
      <c r="B131" s="52" t="s">
        <v>114</v>
      </c>
      <c r="C131" s="53">
        <f t="shared" si="98"/>
        <v>0</v>
      </c>
      <c r="D131" s="217">
        <f t="shared" ref="D131:O131" si="156">SUM(D132:D135)</f>
        <v>0</v>
      </c>
      <c r="E131" s="514">
        <f t="shared" si="156"/>
        <v>0</v>
      </c>
      <c r="F131" s="509">
        <f t="shared" si="156"/>
        <v>0</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hidden="1" x14ac:dyDescent="0.25">
      <c r="A132" s="38">
        <v>2311</v>
      </c>
      <c r="B132" s="57" t="s">
        <v>115</v>
      </c>
      <c r="C132" s="58">
        <f t="shared" si="98"/>
        <v>0</v>
      </c>
      <c r="D132" s="214">
        <v>0</v>
      </c>
      <c r="E132" s="510"/>
      <c r="F132" s="468">
        <f t="shared" ref="F132:F135" si="157">D132+E132</f>
        <v>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hidden="1" x14ac:dyDescent="0.25">
      <c r="A133" s="38">
        <v>2312</v>
      </c>
      <c r="B133" s="57" t="s">
        <v>116</v>
      </c>
      <c r="C133" s="58">
        <f t="shared" si="98"/>
        <v>0</v>
      </c>
      <c r="D133" s="214">
        <v>0</v>
      </c>
      <c r="E133" s="510"/>
      <c r="F133" s="468">
        <f t="shared" si="157"/>
        <v>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v>0</v>
      </c>
      <c r="E134" s="510"/>
      <c r="F134" s="468">
        <f t="shared" si="157"/>
        <v>0</v>
      </c>
      <c r="G134" s="214"/>
      <c r="H134" s="246"/>
      <c r="I134" s="113">
        <f t="shared" si="158"/>
        <v>0</v>
      </c>
      <c r="J134" s="246"/>
      <c r="K134" s="60"/>
      <c r="L134" s="113">
        <f t="shared" si="159"/>
        <v>0</v>
      </c>
      <c r="M134" s="292"/>
      <c r="N134" s="60"/>
      <c r="O134" s="113">
        <f t="shared" si="160"/>
        <v>0</v>
      </c>
      <c r="P134" s="110"/>
    </row>
    <row r="135" spans="1:16" ht="36" hidden="1" customHeight="1" x14ac:dyDescent="0.25">
      <c r="A135" s="38">
        <v>2314</v>
      </c>
      <c r="B135" s="57" t="s">
        <v>291</v>
      </c>
      <c r="C135" s="58">
        <f t="shared" si="98"/>
        <v>0</v>
      </c>
      <c r="D135" s="214">
        <v>0</v>
      </c>
      <c r="E135" s="510"/>
      <c r="F135" s="468">
        <f t="shared" si="157"/>
        <v>0</v>
      </c>
      <c r="G135" s="214"/>
      <c r="H135" s="246"/>
      <c r="I135" s="113">
        <f t="shared" si="158"/>
        <v>0</v>
      </c>
      <c r="J135" s="246"/>
      <c r="K135" s="60"/>
      <c r="L135" s="113">
        <f t="shared" si="159"/>
        <v>0</v>
      </c>
      <c r="M135" s="292"/>
      <c r="N135" s="60"/>
      <c r="O135" s="113">
        <f t="shared" si="160"/>
        <v>0</v>
      </c>
      <c r="P135" s="110"/>
    </row>
    <row r="136" spans="1:16" hidden="1" x14ac:dyDescent="0.25">
      <c r="A136" s="111">
        <v>2320</v>
      </c>
      <c r="B136" s="57" t="s">
        <v>118</v>
      </c>
      <c r="C136" s="58">
        <f t="shared" si="98"/>
        <v>0</v>
      </c>
      <c r="D136" s="215">
        <f>SUM(D137:D139)</f>
        <v>0</v>
      </c>
      <c r="E136" s="511">
        <f t="shared" ref="E136:F136" si="161">SUM(E137:E139)</f>
        <v>0</v>
      </c>
      <c r="F136" s="468">
        <f t="shared" si="161"/>
        <v>0</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v>0</v>
      </c>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hidden="1" x14ac:dyDescent="0.25">
      <c r="A138" s="38">
        <v>2322</v>
      </c>
      <c r="B138" s="57" t="s">
        <v>120</v>
      </c>
      <c r="C138" s="58">
        <f t="shared" si="98"/>
        <v>0</v>
      </c>
      <c r="D138" s="214">
        <v>0</v>
      </c>
      <c r="E138" s="510"/>
      <c r="F138" s="468">
        <f t="shared" si="165"/>
        <v>0</v>
      </c>
      <c r="G138" s="214"/>
      <c r="H138" s="246"/>
      <c r="I138" s="113">
        <f t="shared" si="166"/>
        <v>0</v>
      </c>
      <c r="J138" s="246"/>
      <c r="K138" s="60"/>
      <c r="L138" s="113">
        <f t="shared" si="167"/>
        <v>0</v>
      </c>
      <c r="M138" s="292"/>
      <c r="N138" s="60"/>
      <c r="O138" s="113">
        <f t="shared" si="168"/>
        <v>0</v>
      </c>
      <c r="P138" s="110"/>
    </row>
    <row r="139" spans="1:16" ht="10.5" hidden="1" customHeight="1" x14ac:dyDescent="0.25">
      <c r="A139" s="38">
        <v>2329</v>
      </c>
      <c r="B139" s="57" t="s">
        <v>121</v>
      </c>
      <c r="C139" s="58">
        <f t="shared" si="98"/>
        <v>0</v>
      </c>
      <c r="D139" s="214">
        <v>0</v>
      </c>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v>0</v>
      </c>
      <c r="E140" s="510"/>
      <c r="F140" s="468">
        <f t="shared" si="165"/>
        <v>0</v>
      </c>
      <c r="G140" s="214"/>
      <c r="H140" s="246"/>
      <c r="I140" s="113">
        <f t="shared" si="166"/>
        <v>0</v>
      </c>
      <c r="J140" s="246"/>
      <c r="K140" s="60"/>
      <c r="L140" s="113">
        <f t="shared" si="167"/>
        <v>0</v>
      </c>
      <c r="M140" s="292"/>
      <c r="N140" s="60"/>
      <c r="O140" s="113">
        <f t="shared" si="168"/>
        <v>0</v>
      </c>
      <c r="P140" s="110"/>
    </row>
    <row r="141" spans="1:16" ht="48" hidden="1" x14ac:dyDescent="0.25">
      <c r="A141" s="111">
        <v>2340</v>
      </c>
      <c r="B141" s="57" t="s">
        <v>302</v>
      </c>
      <c r="C141" s="58">
        <f t="shared" si="98"/>
        <v>0</v>
      </c>
      <c r="D141" s="215">
        <f>SUM(D142:D143)</f>
        <v>0</v>
      </c>
      <c r="E141" s="511">
        <f t="shared" ref="E141:F141" si="169">SUM(E142:E143)</f>
        <v>0</v>
      </c>
      <c r="F141" s="468">
        <f t="shared" si="169"/>
        <v>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hidden="1" x14ac:dyDescent="0.25">
      <c r="A142" s="38">
        <v>2341</v>
      </c>
      <c r="B142" s="57" t="s">
        <v>123</v>
      </c>
      <c r="C142" s="58">
        <f t="shared" si="98"/>
        <v>0</v>
      </c>
      <c r="D142" s="214">
        <v>0</v>
      </c>
      <c r="E142" s="510"/>
      <c r="F142" s="468">
        <f t="shared" ref="F142:F143" si="173">D142+E142</f>
        <v>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v>0</v>
      </c>
      <c r="E143" s="510"/>
      <c r="F143" s="468">
        <f t="shared" si="173"/>
        <v>0</v>
      </c>
      <c r="G143" s="214"/>
      <c r="H143" s="246"/>
      <c r="I143" s="113">
        <f t="shared" si="174"/>
        <v>0</v>
      </c>
      <c r="J143" s="246"/>
      <c r="K143" s="60"/>
      <c r="L143" s="113">
        <f t="shared" si="175"/>
        <v>0</v>
      </c>
      <c r="M143" s="292"/>
      <c r="N143" s="60"/>
      <c r="O143" s="113">
        <f t="shared" si="176"/>
        <v>0</v>
      </c>
      <c r="P143" s="110"/>
    </row>
    <row r="144" spans="1:16" ht="24" hidden="1" x14ac:dyDescent="0.25">
      <c r="A144" s="106">
        <v>2350</v>
      </c>
      <c r="B144" s="77" t="s">
        <v>125</v>
      </c>
      <c r="C144" s="83">
        <f t="shared" si="98"/>
        <v>0</v>
      </c>
      <c r="D144" s="131">
        <f>SUM(D145:D150)</f>
        <v>0</v>
      </c>
      <c r="E144" s="506">
        <f t="shared" ref="E144:F144" si="177">SUM(E145:E150)</f>
        <v>0</v>
      </c>
      <c r="F144" s="507">
        <f t="shared" si="177"/>
        <v>0</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hidden="1" x14ac:dyDescent="0.25">
      <c r="A145" s="33">
        <v>2351</v>
      </c>
      <c r="B145" s="52" t="s">
        <v>126</v>
      </c>
      <c r="C145" s="53">
        <f t="shared" si="98"/>
        <v>0</v>
      </c>
      <c r="D145" s="213">
        <v>0</v>
      </c>
      <c r="E145" s="508"/>
      <c r="F145" s="509">
        <f t="shared" ref="F145:F150" si="181">D145+E145</f>
        <v>0</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hidden="1" x14ac:dyDescent="0.25">
      <c r="A146" s="38">
        <v>2352</v>
      </c>
      <c r="B146" s="57" t="s">
        <v>127</v>
      </c>
      <c r="C146" s="58">
        <f t="shared" si="98"/>
        <v>0</v>
      </c>
      <c r="D146" s="214">
        <v>0</v>
      </c>
      <c r="E146" s="510"/>
      <c r="F146" s="468">
        <f t="shared" si="181"/>
        <v>0</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v>0</v>
      </c>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v>0</v>
      </c>
      <c r="E148" s="510"/>
      <c r="F148" s="468">
        <f t="shared" si="181"/>
        <v>0</v>
      </c>
      <c r="G148" s="214"/>
      <c r="H148" s="246"/>
      <c r="I148" s="113">
        <f t="shared" si="182"/>
        <v>0</v>
      </c>
      <c r="J148" s="246"/>
      <c r="K148" s="60"/>
      <c r="L148" s="113">
        <f t="shared" si="183"/>
        <v>0</v>
      </c>
      <c r="M148" s="292"/>
      <c r="N148" s="60"/>
      <c r="O148" s="113">
        <f t="shared" si="184"/>
        <v>0</v>
      </c>
      <c r="P148" s="110"/>
    </row>
    <row r="149" spans="1:16" ht="24" hidden="1" x14ac:dyDescent="0.25">
      <c r="A149" s="38">
        <v>2355</v>
      </c>
      <c r="B149" s="57" t="s">
        <v>130</v>
      </c>
      <c r="C149" s="58">
        <f t="shared" ref="C149:C212" si="185">F149+I149+L149+O149</f>
        <v>0</v>
      </c>
      <c r="D149" s="214">
        <v>0</v>
      </c>
      <c r="E149" s="510"/>
      <c r="F149" s="468">
        <f t="shared" si="181"/>
        <v>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v>0</v>
      </c>
      <c r="E150" s="510"/>
      <c r="F150" s="468">
        <f t="shared" si="181"/>
        <v>0</v>
      </c>
      <c r="G150" s="214"/>
      <c r="H150" s="246"/>
      <c r="I150" s="113">
        <f t="shared" si="182"/>
        <v>0</v>
      </c>
      <c r="J150" s="246"/>
      <c r="K150" s="60"/>
      <c r="L150" s="113">
        <f t="shared" si="183"/>
        <v>0</v>
      </c>
      <c r="M150" s="292"/>
      <c r="N150" s="60"/>
      <c r="O150" s="113">
        <f t="shared" si="184"/>
        <v>0</v>
      </c>
      <c r="P150" s="110"/>
    </row>
    <row r="151" spans="1:16" ht="24.75" hidden="1" customHeight="1" x14ac:dyDescent="0.25">
      <c r="A151" s="111">
        <v>2360</v>
      </c>
      <c r="B151" s="57" t="s">
        <v>132</v>
      </c>
      <c r="C151" s="58">
        <f t="shared" si="185"/>
        <v>0</v>
      </c>
      <c r="D151" s="215">
        <f>SUM(D152:D158)</f>
        <v>0</v>
      </c>
      <c r="E151" s="511">
        <f t="shared" ref="E151:F151" si="186">SUM(E152:E158)</f>
        <v>0</v>
      </c>
      <c r="F151" s="468">
        <f t="shared" si="186"/>
        <v>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v>0</v>
      </c>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v>0</v>
      </c>
      <c r="E153" s="510"/>
      <c r="F153" s="468">
        <f t="shared" si="190"/>
        <v>0</v>
      </c>
      <c r="G153" s="214"/>
      <c r="H153" s="246"/>
      <c r="I153" s="113">
        <f t="shared" si="191"/>
        <v>0</v>
      </c>
      <c r="J153" s="246"/>
      <c r="K153" s="60"/>
      <c r="L153" s="113">
        <f t="shared" si="192"/>
        <v>0</v>
      </c>
      <c r="M153" s="292"/>
      <c r="N153" s="60"/>
      <c r="O153" s="113">
        <f t="shared" si="193"/>
        <v>0</v>
      </c>
      <c r="P153" s="110"/>
    </row>
    <row r="154" spans="1:16" hidden="1" x14ac:dyDescent="0.25">
      <c r="A154" s="37">
        <v>2363</v>
      </c>
      <c r="B154" s="57" t="s">
        <v>135</v>
      </c>
      <c r="C154" s="58">
        <f t="shared" si="185"/>
        <v>0</v>
      </c>
      <c r="D154" s="214">
        <v>0</v>
      </c>
      <c r="E154" s="510"/>
      <c r="F154" s="468">
        <f t="shared" si="190"/>
        <v>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v>0</v>
      </c>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v>0</v>
      </c>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v>0</v>
      </c>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v>0</v>
      </c>
      <c r="E158" s="510"/>
      <c r="F158" s="468">
        <f t="shared" si="190"/>
        <v>0</v>
      </c>
      <c r="G158" s="214"/>
      <c r="H158" s="246"/>
      <c r="I158" s="113">
        <f t="shared" si="191"/>
        <v>0</v>
      </c>
      <c r="J158" s="246"/>
      <c r="K158" s="60"/>
      <c r="L158" s="113">
        <f t="shared" si="192"/>
        <v>0</v>
      </c>
      <c r="M158" s="292"/>
      <c r="N158" s="60"/>
      <c r="O158" s="113">
        <f t="shared" si="193"/>
        <v>0</v>
      </c>
      <c r="P158" s="110"/>
    </row>
    <row r="159" spans="1:16" hidden="1" x14ac:dyDescent="0.25">
      <c r="A159" s="106">
        <v>2370</v>
      </c>
      <c r="B159" s="77" t="s">
        <v>140</v>
      </c>
      <c r="C159" s="83">
        <f t="shared" si="185"/>
        <v>0</v>
      </c>
      <c r="D159" s="216">
        <v>0</v>
      </c>
      <c r="E159" s="513"/>
      <c r="F159" s="507">
        <f t="shared" si="190"/>
        <v>0</v>
      </c>
      <c r="G159" s="216"/>
      <c r="H159" s="247"/>
      <c r="I159" s="108">
        <f t="shared" si="191"/>
        <v>0</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v>0</v>
      </c>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v>0</v>
      </c>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v>0</v>
      </c>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v>0</v>
      </c>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532">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v>0</v>
      </c>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v>0</v>
      </c>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v>0</v>
      </c>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v>0</v>
      </c>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v>0</v>
      </c>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v>0</v>
      </c>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532">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v>0</v>
      </c>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v>0</v>
      </c>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v>0</v>
      </c>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532">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v>0</v>
      </c>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v>0</v>
      </c>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v>0</v>
      </c>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v>0</v>
      </c>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v>0</v>
      </c>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v>0</v>
      </c>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532">
        <v>4240</v>
      </c>
      <c r="B189" s="52" t="s">
        <v>169</v>
      </c>
      <c r="C189" s="53">
        <f t="shared" si="185"/>
        <v>0</v>
      </c>
      <c r="D189" s="213">
        <v>0</v>
      </c>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v>0</v>
      </c>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532">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v>0</v>
      </c>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191347</v>
      </c>
      <c r="D194" s="210">
        <f>SUM(D195,D230,D269)</f>
        <v>196957</v>
      </c>
      <c r="E194" s="501">
        <f t="shared" ref="E194:F194" si="251">SUM(E195,E230,E269)</f>
        <v>-5610</v>
      </c>
      <c r="F194" s="502">
        <f t="shared" si="251"/>
        <v>191347</v>
      </c>
      <c r="G194" s="210">
        <f>SUM(G195,G230,G269)</f>
        <v>0</v>
      </c>
      <c r="H194" s="243">
        <f t="shared" ref="H194:I194" si="252">SUM(H195,H230,H269)</f>
        <v>0</v>
      </c>
      <c r="I194" s="99">
        <f t="shared" si="252"/>
        <v>0</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191347</v>
      </c>
      <c r="D195" s="211">
        <f>D196+D204</f>
        <v>196957</v>
      </c>
      <c r="E195" s="503">
        <f t="shared" ref="E195:F195" si="255">E196+E204</f>
        <v>-5610</v>
      </c>
      <c r="F195" s="504">
        <f t="shared" si="255"/>
        <v>191347</v>
      </c>
      <c r="G195" s="211">
        <f>G196+G204</f>
        <v>0</v>
      </c>
      <c r="H195" s="244">
        <f t="shared" ref="H195:I195" si="256">H196+H204</f>
        <v>0</v>
      </c>
      <c r="I195" s="103">
        <f t="shared" si="256"/>
        <v>0</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532">
        <v>5110</v>
      </c>
      <c r="B197" s="52" t="s">
        <v>177</v>
      </c>
      <c r="C197" s="53">
        <f t="shared" si="185"/>
        <v>0</v>
      </c>
      <c r="D197" s="213">
        <v>0</v>
      </c>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hidden="1" x14ac:dyDescent="0.25">
      <c r="A199" s="38">
        <v>5121</v>
      </c>
      <c r="B199" s="57" t="s">
        <v>179</v>
      </c>
      <c r="C199" s="58">
        <f t="shared" si="185"/>
        <v>0</v>
      </c>
      <c r="D199" s="214">
        <v>0</v>
      </c>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v>0</v>
      </c>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v>0</v>
      </c>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v>0</v>
      </c>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v>0</v>
      </c>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191347</v>
      </c>
      <c r="D204" s="212">
        <f>D205+D215+D216+D225+D226+D227+D229</f>
        <v>196957</v>
      </c>
      <c r="E204" s="505">
        <f t="shared" ref="E204:F204" si="271">E205+E215+E216+E225+E226+E227+E229</f>
        <v>-5610</v>
      </c>
      <c r="F204" s="472">
        <f t="shared" si="271"/>
        <v>191347</v>
      </c>
      <c r="G204" s="212">
        <f>G205+G215+G216+G225+G226+G227+G229</f>
        <v>0</v>
      </c>
      <c r="H204" s="105">
        <f t="shared" ref="H204:I204" si="272">H205+H215+H216+H225+H226+H227+H229</f>
        <v>0</v>
      </c>
      <c r="I204" s="116">
        <f t="shared" si="272"/>
        <v>0</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v>0</v>
      </c>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v>0</v>
      </c>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v>0</v>
      </c>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v>0</v>
      </c>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v>0</v>
      </c>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v>0</v>
      </c>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v>0</v>
      </c>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v>0</v>
      </c>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v>0</v>
      </c>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v>0</v>
      </c>
      <c r="E215" s="510"/>
      <c r="F215" s="468">
        <f t="shared" si="279"/>
        <v>0</v>
      </c>
      <c r="G215" s="214"/>
      <c r="H215" s="246"/>
      <c r="I215" s="113">
        <f t="shared" si="280"/>
        <v>0</v>
      </c>
      <c r="J215" s="246"/>
      <c r="K215" s="60"/>
      <c r="L215" s="113">
        <f t="shared" si="281"/>
        <v>0</v>
      </c>
      <c r="M215" s="292"/>
      <c r="N215" s="60"/>
      <c r="O215" s="113">
        <f t="shared" si="282"/>
        <v>0</v>
      </c>
      <c r="P215" s="110"/>
    </row>
    <row r="216" spans="1:16" hidden="1" x14ac:dyDescent="0.25">
      <c r="A216" s="111">
        <v>5230</v>
      </c>
      <c r="B216" s="57" t="s">
        <v>196</v>
      </c>
      <c r="C216" s="58">
        <f t="shared" si="283"/>
        <v>0</v>
      </c>
      <c r="D216" s="215">
        <f>SUM(D217:D224)</f>
        <v>0</v>
      </c>
      <c r="E216" s="511">
        <f t="shared" ref="E216:F216" si="284">SUM(E217:E224)</f>
        <v>0</v>
      </c>
      <c r="F216" s="468">
        <f t="shared" si="284"/>
        <v>0</v>
      </c>
      <c r="G216" s="215">
        <f>SUM(G217:G224)</f>
        <v>0</v>
      </c>
      <c r="H216" s="120">
        <f t="shared" ref="H216:I216" si="285">SUM(H217:H224)</f>
        <v>0</v>
      </c>
      <c r="I216" s="113">
        <f t="shared" si="285"/>
        <v>0</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v>0</v>
      </c>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v>0</v>
      </c>
      <c r="E218" s="510"/>
      <c r="F218" s="468">
        <f t="shared" si="288"/>
        <v>0</v>
      </c>
      <c r="G218" s="214"/>
      <c r="H218" s="246"/>
      <c r="I218" s="113">
        <f t="shared" si="289"/>
        <v>0</v>
      </c>
      <c r="J218" s="246"/>
      <c r="K218" s="60"/>
      <c r="L218" s="113">
        <f t="shared" si="290"/>
        <v>0</v>
      </c>
      <c r="M218" s="292"/>
      <c r="N218" s="60"/>
      <c r="O218" s="113">
        <f t="shared" si="291"/>
        <v>0</v>
      </c>
      <c r="P218" s="110"/>
    </row>
    <row r="219" spans="1:16" hidden="1" x14ac:dyDescent="0.25">
      <c r="A219" s="38">
        <v>5233</v>
      </c>
      <c r="B219" s="57" t="s">
        <v>199</v>
      </c>
      <c r="C219" s="58">
        <f t="shared" si="283"/>
        <v>0</v>
      </c>
      <c r="D219" s="214">
        <v>0</v>
      </c>
      <c r="E219" s="510"/>
      <c r="F219" s="468">
        <f t="shared" si="288"/>
        <v>0</v>
      </c>
      <c r="G219" s="214"/>
      <c r="H219" s="246"/>
      <c r="I219" s="113">
        <f t="shared" si="289"/>
        <v>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v>0</v>
      </c>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v>0</v>
      </c>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v>0</v>
      </c>
      <c r="E222" s="510"/>
      <c r="F222" s="468">
        <f t="shared" si="288"/>
        <v>0</v>
      </c>
      <c r="G222" s="214"/>
      <c r="H222" s="246"/>
      <c r="I222" s="113">
        <f t="shared" si="289"/>
        <v>0</v>
      </c>
      <c r="J222" s="246"/>
      <c r="K222" s="60"/>
      <c r="L222" s="113">
        <f t="shared" si="290"/>
        <v>0</v>
      </c>
      <c r="M222" s="292"/>
      <c r="N222" s="60"/>
      <c r="O222" s="113">
        <f t="shared" si="291"/>
        <v>0</v>
      </c>
      <c r="P222" s="110"/>
    </row>
    <row r="223" spans="1:16" ht="24" hidden="1" x14ac:dyDescent="0.25">
      <c r="A223" s="38">
        <v>5238</v>
      </c>
      <c r="B223" s="57" t="s">
        <v>203</v>
      </c>
      <c r="C223" s="58">
        <f t="shared" si="283"/>
        <v>0</v>
      </c>
      <c r="D223" s="214">
        <v>0</v>
      </c>
      <c r="E223" s="510"/>
      <c r="F223" s="468">
        <f t="shared" si="288"/>
        <v>0</v>
      </c>
      <c r="G223" s="214"/>
      <c r="H223" s="246"/>
      <c r="I223" s="113">
        <f t="shared" si="289"/>
        <v>0</v>
      </c>
      <c r="J223" s="246"/>
      <c r="K223" s="60"/>
      <c r="L223" s="113">
        <f t="shared" si="290"/>
        <v>0</v>
      </c>
      <c r="M223" s="292"/>
      <c r="N223" s="60"/>
      <c r="O223" s="113">
        <f t="shared" si="291"/>
        <v>0</v>
      </c>
      <c r="P223" s="110"/>
    </row>
    <row r="224" spans="1:16" ht="24" hidden="1" x14ac:dyDescent="0.25">
      <c r="A224" s="38">
        <v>5239</v>
      </c>
      <c r="B224" s="57" t="s">
        <v>204</v>
      </c>
      <c r="C224" s="58">
        <f t="shared" si="283"/>
        <v>0</v>
      </c>
      <c r="D224" s="214">
        <v>0</v>
      </c>
      <c r="E224" s="510"/>
      <c r="F224" s="468">
        <f t="shared" si="288"/>
        <v>0</v>
      </c>
      <c r="G224" s="214"/>
      <c r="H224" s="246"/>
      <c r="I224" s="113">
        <f t="shared" si="289"/>
        <v>0</v>
      </c>
      <c r="J224" s="246"/>
      <c r="K224" s="60"/>
      <c r="L224" s="113">
        <f t="shared" si="290"/>
        <v>0</v>
      </c>
      <c r="M224" s="292"/>
      <c r="N224" s="60"/>
      <c r="O224" s="113">
        <f t="shared" si="291"/>
        <v>0</v>
      </c>
      <c r="P224" s="110"/>
    </row>
    <row r="225" spans="1:16" ht="24" x14ac:dyDescent="0.25">
      <c r="A225" s="111">
        <v>5240</v>
      </c>
      <c r="B225" s="57" t="s">
        <v>205</v>
      </c>
      <c r="C225" s="58">
        <f t="shared" si="283"/>
        <v>50464</v>
      </c>
      <c r="D225" s="214">
        <v>50464</v>
      </c>
      <c r="E225" s="510"/>
      <c r="F225" s="468">
        <f t="shared" si="288"/>
        <v>50464</v>
      </c>
      <c r="G225" s="214"/>
      <c r="H225" s="246"/>
      <c r="I225" s="113">
        <f t="shared" si="289"/>
        <v>0</v>
      </c>
      <c r="J225" s="246"/>
      <c r="K225" s="60"/>
      <c r="L225" s="113">
        <f t="shared" si="290"/>
        <v>0</v>
      </c>
      <c r="M225" s="292"/>
      <c r="N225" s="60"/>
      <c r="O225" s="113">
        <f t="shared" si="291"/>
        <v>0</v>
      </c>
      <c r="P225" s="110"/>
    </row>
    <row r="226" spans="1:16" ht="96" x14ac:dyDescent="0.25">
      <c r="A226" s="111">
        <v>5250</v>
      </c>
      <c r="B226" s="57" t="s">
        <v>206</v>
      </c>
      <c r="C226" s="58">
        <f t="shared" si="283"/>
        <v>140883</v>
      </c>
      <c r="D226" s="214">
        <v>146493</v>
      </c>
      <c r="E226" s="510">
        <v>-5610</v>
      </c>
      <c r="F226" s="468">
        <f t="shared" si="288"/>
        <v>140883</v>
      </c>
      <c r="G226" s="214"/>
      <c r="H226" s="246"/>
      <c r="I226" s="113">
        <f t="shared" si="289"/>
        <v>0</v>
      </c>
      <c r="J226" s="246"/>
      <c r="K226" s="60"/>
      <c r="L226" s="113">
        <f t="shared" si="290"/>
        <v>0</v>
      </c>
      <c r="M226" s="292"/>
      <c r="N226" s="60"/>
      <c r="O226" s="113">
        <f t="shared" si="291"/>
        <v>0</v>
      </c>
      <c r="P226" s="335" t="s">
        <v>668</v>
      </c>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v>0</v>
      </c>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v>0</v>
      </c>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532">
        <v>6220</v>
      </c>
      <c r="B232" s="52" t="s">
        <v>212</v>
      </c>
      <c r="C232" s="53">
        <f t="shared" si="283"/>
        <v>0</v>
      </c>
      <c r="D232" s="213">
        <v>0</v>
      </c>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v>0</v>
      </c>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v>0</v>
      </c>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v>0</v>
      </c>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v>0</v>
      </c>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v>0</v>
      </c>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v>0</v>
      </c>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v>0</v>
      </c>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v>0</v>
      </c>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v>0</v>
      </c>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v>0</v>
      </c>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532">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v>0</v>
      </c>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v>0</v>
      </c>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v>0</v>
      </c>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v>0</v>
      </c>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532">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v>0</v>
      </c>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v>0</v>
      </c>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v>0</v>
      </c>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v>0</v>
      </c>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v>0</v>
      </c>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v>0</v>
      </c>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532">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v>0</v>
      </c>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v>0</v>
      </c>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v>0</v>
      </c>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v>0</v>
      </c>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v>0</v>
      </c>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v>0</v>
      </c>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v>0</v>
      </c>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532">
        <v>7210</v>
      </c>
      <c r="B271" s="52" t="s">
        <v>248</v>
      </c>
      <c r="C271" s="53">
        <f t="shared" si="283"/>
        <v>0</v>
      </c>
      <c r="D271" s="213">
        <v>0</v>
      </c>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v>0</v>
      </c>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v>0</v>
      </c>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v>0</v>
      </c>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v>0</v>
      </c>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v>0</v>
      </c>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v>0</v>
      </c>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532">
        <v>7260</v>
      </c>
      <c r="B280" s="52" t="s">
        <v>255</v>
      </c>
      <c r="C280" s="53">
        <f t="shared" si="368"/>
        <v>0</v>
      </c>
      <c r="D280" s="213">
        <v>0</v>
      </c>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v>0</v>
      </c>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v>0</v>
      </c>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v>0</v>
      </c>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193674</v>
      </c>
      <c r="D286" s="224">
        <f t="shared" ref="D286:O286" si="382">SUM(D283,D269,D230,D195,D187,D173,D75,D53)</f>
        <v>199284</v>
      </c>
      <c r="E286" s="525">
        <f t="shared" si="382"/>
        <v>-5610</v>
      </c>
      <c r="F286" s="526">
        <f t="shared" si="382"/>
        <v>193674</v>
      </c>
      <c r="G286" s="224">
        <f t="shared" si="382"/>
        <v>0</v>
      </c>
      <c r="H286" s="166">
        <f t="shared" si="382"/>
        <v>0</v>
      </c>
      <c r="I286" s="264">
        <f t="shared" si="382"/>
        <v>0</v>
      </c>
      <c r="J286" s="166">
        <f t="shared" si="382"/>
        <v>0</v>
      </c>
      <c r="K286" s="165">
        <f t="shared" si="382"/>
        <v>0</v>
      </c>
      <c r="L286" s="264">
        <f t="shared" si="382"/>
        <v>0</v>
      </c>
      <c r="M286" s="280">
        <f t="shared" si="382"/>
        <v>0</v>
      </c>
      <c r="N286" s="165">
        <f t="shared" si="382"/>
        <v>0</v>
      </c>
      <c r="O286" s="264">
        <f t="shared" si="382"/>
        <v>0</v>
      </c>
      <c r="P286" s="319"/>
    </row>
    <row r="287" spans="1:16" s="21" customFormat="1" ht="13.5" hidden="1" thickTop="1" thickBot="1" x14ac:dyDescent="0.3">
      <c r="A287" s="707" t="s">
        <v>262</v>
      </c>
      <c r="B287" s="708"/>
      <c r="C287" s="172">
        <f t="shared" si="368"/>
        <v>0</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0</v>
      </c>
      <c r="K287" s="168">
        <f t="shared" ref="K287:L287" si="385">(K26+K43)-K51</f>
        <v>0</v>
      </c>
      <c r="L287" s="265">
        <f t="shared" si="385"/>
        <v>0</v>
      </c>
      <c r="M287" s="172">
        <f>M45-M51</f>
        <v>0</v>
      </c>
      <c r="N287" s="168">
        <f t="shared" ref="N287:O287" si="386">N45-N51</f>
        <v>0</v>
      </c>
      <c r="O287" s="265">
        <f t="shared" si="386"/>
        <v>0</v>
      </c>
      <c r="P287" s="174"/>
    </row>
    <row r="288" spans="1:16" s="21" customFormat="1" ht="12.75" hidden="1" thickTop="1" x14ac:dyDescent="0.25">
      <c r="A288" s="709" t="s">
        <v>263</v>
      </c>
      <c r="B288" s="710"/>
      <c r="C288" s="156">
        <f t="shared" si="368"/>
        <v>0</v>
      </c>
      <c r="D288" s="226">
        <f t="shared" ref="D288:O288" si="387">SUM(D289,D290)-D297+D298</f>
        <v>0</v>
      </c>
      <c r="E288" s="529">
        <f t="shared" si="387"/>
        <v>0</v>
      </c>
      <c r="F288" s="530">
        <f t="shared" si="387"/>
        <v>0</v>
      </c>
      <c r="G288" s="226">
        <f t="shared" si="387"/>
        <v>0</v>
      </c>
      <c r="H288" s="256">
        <f t="shared" si="387"/>
        <v>0</v>
      </c>
      <c r="I288" s="154">
        <f t="shared" si="387"/>
        <v>0</v>
      </c>
      <c r="J288" s="256">
        <f t="shared" si="387"/>
        <v>0</v>
      </c>
      <c r="K288" s="153">
        <f t="shared" si="387"/>
        <v>0</v>
      </c>
      <c r="L288" s="154">
        <f t="shared" si="387"/>
        <v>0</v>
      </c>
      <c r="M288" s="156">
        <f t="shared" si="387"/>
        <v>0</v>
      </c>
      <c r="N288" s="153">
        <f t="shared" si="387"/>
        <v>0</v>
      </c>
      <c r="O288" s="154">
        <f t="shared" si="387"/>
        <v>0</v>
      </c>
      <c r="P288" s="320"/>
    </row>
    <row r="289" spans="1:16" s="21" customFormat="1" ht="13.5" hidden="1" thickTop="1" thickBot="1" x14ac:dyDescent="0.3">
      <c r="A289" s="87" t="s">
        <v>264</v>
      </c>
      <c r="B289" s="87" t="s">
        <v>265</v>
      </c>
      <c r="C289" s="88">
        <f t="shared" si="368"/>
        <v>0</v>
      </c>
      <c r="D289" s="208">
        <f t="shared" ref="D289:O289" si="388">D21-D283</f>
        <v>0</v>
      </c>
      <c r="E289" s="497">
        <f t="shared" si="388"/>
        <v>0</v>
      </c>
      <c r="F289" s="498">
        <f t="shared" si="388"/>
        <v>0</v>
      </c>
      <c r="G289" s="208">
        <f t="shared" si="388"/>
        <v>0</v>
      </c>
      <c r="H289" s="241">
        <f t="shared" si="388"/>
        <v>0</v>
      </c>
      <c r="I289" s="90">
        <f t="shared" si="388"/>
        <v>0</v>
      </c>
      <c r="J289" s="241">
        <f t="shared" si="388"/>
        <v>0</v>
      </c>
      <c r="K289" s="89">
        <f t="shared" si="388"/>
        <v>0</v>
      </c>
      <c r="L289" s="90">
        <f t="shared" si="388"/>
        <v>0</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fq5prdyotehTdxcj95xu/qLwuNrSoSHDzdJav/vJcWBk/a/L4ft1T8hWkAtr2r34RBZIQfHUzyb1kw8L/CNOww==" saltValue="DLQVZ/XhccNUdwE5x47aQw==" spinCount="100000" sheet="1" objects="1" scenarios="1" formatCells="0" formatColumns="0" formatRows="0"/>
  <autoFilter ref="A18:P298">
    <filterColumn colId="2">
      <filters blank="1">
        <filter val="140 883"/>
        <filter val="191 347"/>
        <filter val="193 674"/>
        <filter val="2 327"/>
        <filter val="50 46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22.pielikums Jūrmalas pilsētas domes
2018.gada 5.septembra saistošajiem noteikumiem Nr.32 
(protokols Nr.12, 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0"/>
  <sheetViews>
    <sheetView view="pageLayout" zoomScaleNormal="100" workbookViewId="0">
      <selection activeCell="O4" sqref="N4:O4"/>
    </sheetView>
  </sheetViews>
  <sheetFormatPr defaultColWidth="9.140625" defaultRowHeight="12" outlineLevelCol="1" x14ac:dyDescent="0.25"/>
  <cols>
    <col min="1" max="1" width="6.140625" style="552" customWidth="1"/>
    <col min="2" max="2" width="17.28515625" style="552" customWidth="1"/>
    <col min="3" max="3" width="21.7109375" style="619" customWidth="1"/>
    <col min="4" max="4" width="10.5703125" style="619" customWidth="1"/>
    <col min="5" max="5" width="12.140625" style="619" hidden="1" customWidth="1" outlineLevel="1"/>
    <col min="6" max="6" width="11.7109375" style="619" hidden="1" customWidth="1" outlineLevel="1"/>
    <col min="7" max="7" width="13.85546875" style="619" customWidth="1" collapsed="1"/>
    <col min="8" max="8" width="29" style="619" hidden="1" customWidth="1" outlineLevel="1"/>
    <col min="9" max="9" width="17.42578125" style="619" customWidth="1" collapsed="1"/>
    <col min="10" max="16384" width="9.140625" style="552"/>
  </cols>
  <sheetData>
    <row r="1" spans="1:9" x14ac:dyDescent="0.25">
      <c r="I1" s="620" t="s">
        <v>669</v>
      </c>
    </row>
    <row r="2" spans="1:9" x14ac:dyDescent="0.25">
      <c r="I2" s="620" t="s">
        <v>468</v>
      </c>
    </row>
    <row r="3" spans="1:9" x14ac:dyDescent="0.25">
      <c r="A3" s="802" t="s">
        <v>0</v>
      </c>
      <c r="B3" s="802"/>
      <c r="C3" s="621" t="s">
        <v>461</v>
      </c>
    </row>
    <row r="4" spans="1:9" x14ac:dyDescent="0.25">
      <c r="A4" s="802" t="s">
        <v>1</v>
      </c>
      <c r="B4" s="802"/>
      <c r="C4" s="621">
        <v>90000056357</v>
      </c>
      <c r="D4" s="552"/>
      <c r="E4" s="552"/>
      <c r="F4" s="552"/>
      <c r="G4" s="552"/>
      <c r="H4" s="552"/>
      <c r="I4" s="552"/>
    </row>
    <row r="5" spans="1:9" ht="15.75" x14ac:dyDescent="0.25">
      <c r="A5" s="804" t="s">
        <v>469</v>
      </c>
      <c r="B5" s="804"/>
      <c r="C5" s="804"/>
      <c r="D5" s="804"/>
      <c r="E5" s="804"/>
      <c r="F5" s="804"/>
      <c r="G5" s="804"/>
      <c r="H5" s="804"/>
      <c r="I5" s="804"/>
    </row>
    <row r="6" spans="1:9" ht="15.75" x14ac:dyDescent="0.25">
      <c r="A6" s="556"/>
      <c r="B6" s="556"/>
      <c r="C6" s="622"/>
      <c r="D6" s="622"/>
      <c r="E6" s="622"/>
      <c r="F6" s="622"/>
      <c r="G6" s="622"/>
      <c r="H6" s="622"/>
      <c r="I6" s="622"/>
    </row>
    <row r="7" spans="1:9" ht="15.75" x14ac:dyDescent="0.25">
      <c r="A7" s="802" t="s">
        <v>670</v>
      </c>
      <c r="B7" s="802"/>
      <c r="C7" s="706" t="s">
        <v>671</v>
      </c>
      <c r="D7" s="706"/>
      <c r="E7" s="706"/>
      <c r="F7" s="706"/>
      <c r="G7" s="706"/>
      <c r="H7" s="706"/>
      <c r="I7" s="706"/>
    </row>
    <row r="8" spans="1:9" x14ac:dyDescent="0.25">
      <c r="A8" s="802" t="s">
        <v>472</v>
      </c>
      <c r="B8" s="802"/>
      <c r="C8" s="802" t="s">
        <v>672</v>
      </c>
      <c r="D8" s="802"/>
      <c r="E8" s="802"/>
      <c r="F8" s="802"/>
      <c r="G8" s="802"/>
      <c r="H8" s="802"/>
      <c r="I8" s="802"/>
    </row>
    <row r="9" spans="1:9" x14ac:dyDescent="0.25">
      <c r="A9" s="802" t="s">
        <v>473</v>
      </c>
      <c r="B9" s="802"/>
      <c r="C9" s="803" t="s">
        <v>673</v>
      </c>
      <c r="D9" s="803"/>
      <c r="E9" s="803"/>
      <c r="F9" s="803"/>
      <c r="G9" s="803"/>
      <c r="H9" s="803"/>
      <c r="I9" s="803"/>
    </row>
    <row r="10" spans="1:9" ht="15" customHeight="1" x14ac:dyDescent="0.25">
      <c r="A10" s="774" t="s">
        <v>474</v>
      </c>
      <c r="B10" s="774" t="s">
        <v>475</v>
      </c>
      <c r="C10" s="774"/>
      <c r="D10" s="773" t="s">
        <v>476</v>
      </c>
      <c r="E10" s="774" t="s">
        <v>477</v>
      </c>
      <c r="F10" s="775" t="s">
        <v>478</v>
      </c>
      <c r="G10" s="774" t="s">
        <v>479</v>
      </c>
      <c r="H10" s="777" t="s">
        <v>318</v>
      </c>
      <c r="I10" s="773" t="s">
        <v>480</v>
      </c>
    </row>
    <row r="11" spans="1:9" ht="30.75" customHeight="1" x14ac:dyDescent="0.25">
      <c r="A11" s="774"/>
      <c r="B11" s="774"/>
      <c r="C11" s="774"/>
      <c r="D11" s="773"/>
      <c r="E11" s="774"/>
      <c r="F11" s="776"/>
      <c r="G11" s="774"/>
      <c r="H11" s="778"/>
      <c r="I11" s="773"/>
    </row>
    <row r="12" spans="1:9" ht="12" customHeight="1" x14ac:dyDescent="0.25">
      <c r="A12" s="805" t="s">
        <v>481</v>
      </c>
      <c r="B12" s="805"/>
      <c r="C12" s="805"/>
      <c r="D12" s="666"/>
      <c r="E12" s="624">
        <f>SUM(E13:E15)</f>
        <v>10925</v>
      </c>
      <c r="F12" s="624">
        <f t="shared" ref="F12:G12" si="0">SUM(F13:F15)</f>
        <v>0</v>
      </c>
      <c r="G12" s="624">
        <f t="shared" si="0"/>
        <v>10925</v>
      </c>
      <c r="H12" s="624"/>
      <c r="I12" s="625"/>
    </row>
    <row r="13" spans="1:9" s="619" customFormat="1" ht="12" customHeight="1" x14ac:dyDescent="0.25">
      <c r="A13" s="788">
        <v>1</v>
      </c>
      <c r="B13" s="779" t="s">
        <v>674</v>
      </c>
      <c r="C13" s="780"/>
      <c r="D13" s="703">
        <v>5250</v>
      </c>
      <c r="E13" s="568">
        <v>10376</v>
      </c>
      <c r="F13" s="626"/>
      <c r="G13" s="568">
        <f>SUM(E13:F13)</f>
        <v>10376</v>
      </c>
      <c r="H13" s="568"/>
      <c r="I13" s="799" t="s">
        <v>675</v>
      </c>
    </row>
    <row r="14" spans="1:9" s="619" customFormat="1" ht="12" customHeight="1" x14ac:dyDescent="0.25">
      <c r="A14" s="797"/>
      <c r="B14" s="806"/>
      <c r="C14" s="807"/>
      <c r="D14" s="703">
        <v>2239</v>
      </c>
      <c r="E14" s="568">
        <v>0</v>
      </c>
      <c r="F14" s="626"/>
      <c r="G14" s="568">
        <f t="shared" ref="G14:G15" si="1">SUM(E14:F14)</f>
        <v>0</v>
      </c>
      <c r="H14" s="568"/>
      <c r="I14" s="799"/>
    </row>
    <row r="15" spans="1:9" s="619" customFormat="1" ht="12" customHeight="1" x14ac:dyDescent="0.25">
      <c r="A15" s="789"/>
      <c r="B15" s="786"/>
      <c r="C15" s="787"/>
      <c r="D15" s="703">
        <v>2241</v>
      </c>
      <c r="E15" s="568">
        <v>549</v>
      </c>
      <c r="F15" s="626"/>
      <c r="G15" s="568">
        <f t="shared" si="1"/>
        <v>549</v>
      </c>
      <c r="H15" s="568"/>
      <c r="I15" s="799"/>
    </row>
    <row r="16" spans="1:9" s="619" customFormat="1" x14ac:dyDescent="0.25">
      <c r="A16" s="627"/>
      <c r="B16" s="628"/>
      <c r="C16" s="628"/>
      <c r="D16" s="576"/>
      <c r="E16" s="576"/>
      <c r="F16" s="576"/>
      <c r="G16" s="576"/>
      <c r="H16" s="576"/>
      <c r="I16" s="576"/>
    </row>
    <row r="17" spans="1:9" s="619" customFormat="1" x14ac:dyDescent="0.25">
      <c r="A17" s="783" t="s">
        <v>472</v>
      </c>
      <c r="B17" s="783"/>
      <c r="C17" s="586" t="s">
        <v>676</v>
      </c>
      <c r="D17" s="586"/>
      <c r="E17" s="586"/>
      <c r="F17" s="586"/>
      <c r="G17" s="586"/>
      <c r="H17" s="586"/>
      <c r="I17" s="586"/>
    </row>
    <row r="18" spans="1:9" s="619" customFormat="1" x14ac:dyDescent="0.25">
      <c r="A18" s="783" t="s">
        <v>473</v>
      </c>
      <c r="B18" s="783"/>
      <c r="C18" s="629" t="s">
        <v>677</v>
      </c>
      <c r="D18" s="629"/>
      <c r="E18" s="629"/>
      <c r="F18" s="629"/>
      <c r="G18" s="629"/>
      <c r="H18" s="629"/>
      <c r="I18" s="629"/>
    </row>
    <row r="19" spans="1:9" s="619" customFormat="1" ht="12" customHeight="1" x14ac:dyDescent="0.25">
      <c r="A19" s="773" t="s">
        <v>474</v>
      </c>
      <c r="B19" s="773" t="s">
        <v>475</v>
      </c>
      <c r="C19" s="773"/>
      <c r="D19" s="773" t="s">
        <v>476</v>
      </c>
      <c r="E19" s="773" t="s">
        <v>477</v>
      </c>
      <c r="F19" s="792" t="s">
        <v>478</v>
      </c>
      <c r="G19" s="773" t="s">
        <v>479</v>
      </c>
      <c r="H19" s="794" t="s">
        <v>318</v>
      </c>
      <c r="I19" s="773" t="s">
        <v>480</v>
      </c>
    </row>
    <row r="20" spans="1:9" s="619" customFormat="1" ht="40.5" customHeight="1" x14ac:dyDescent="0.25">
      <c r="A20" s="773"/>
      <c r="B20" s="773"/>
      <c r="C20" s="773"/>
      <c r="D20" s="773"/>
      <c r="E20" s="773"/>
      <c r="F20" s="793"/>
      <c r="G20" s="773"/>
      <c r="H20" s="795"/>
      <c r="I20" s="773"/>
    </row>
    <row r="21" spans="1:9" s="619" customFormat="1" x14ac:dyDescent="0.25">
      <c r="A21" s="770" t="s">
        <v>481</v>
      </c>
      <c r="B21" s="770"/>
      <c r="C21" s="770"/>
      <c r="D21" s="651"/>
      <c r="E21" s="624">
        <f>SUM(E22:E23)</f>
        <v>15000</v>
      </c>
      <c r="F21" s="624">
        <f>SUM(F22:F23)</f>
        <v>0</v>
      </c>
      <c r="G21" s="624">
        <f>SUM(G22:G23)</f>
        <v>15000</v>
      </c>
      <c r="H21" s="624"/>
      <c r="I21" s="568"/>
    </row>
    <row r="22" spans="1:9" s="619" customFormat="1" ht="12" customHeight="1" x14ac:dyDescent="0.25">
      <c r="A22" s="581">
        <v>1</v>
      </c>
      <c r="B22" s="800" t="s">
        <v>678</v>
      </c>
      <c r="C22" s="801"/>
      <c r="D22" s="703">
        <v>5250</v>
      </c>
      <c r="E22" s="568">
        <v>0</v>
      </c>
      <c r="F22" s="630"/>
      <c r="G22" s="568">
        <f t="shared" ref="G22:G23" si="2">SUM(E22:F22)</f>
        <v>0</v>
      </c>
      <c r="H22" s="631"/>
      <c r="I22" s="582" t="s">
        <v>679</v>
      </c>
    </row>
    <row r="23" spans="1:9" s="619" customFormat="1" ht="12" customHeight="1" x14ac:dyDescent="0.25">
      <c r="A23" s="565">
        <v>2</v>
      </c>
      <c r="B23" s="771" t="s">
        <v>680</v>
      </c>
      <c r="C23" s="771"/>
      <c r="D23" s="703">
        <v>5250</v>
      </c>
      <c r="E23" s="568">
        <v>15000</v>
      </c>
      <c r="F23" s="568"/>
      <c r="G23" s="568">
        <f t="shared" si="2"/>
        <v>15000</v>
      </c>
      <c r="H23" s="568"/>
      <c r="I23" s="566" t="s">
        <v>679</v>
      </c>
    </row>
    <row r="24" spans="1:9" s="619" customFormat="1" x14ac:dyDescent="0.25">
      <c r="A24" s="600"/>
      <c r="B24" s="628"/>
      <c r="C24" s="628"/>
      <c r="D24" s="632"/>
      <c r="E24" s="633"/>
      <c r="F24" s="633"/>
      <c r="G24" s="633"/>
      <c r="H24" s="633"/>
      <c r="I24" s="634"/>
    </row>
    <row r="25" spans="1:9" s="619" customFormat="1" x14ac:dyDescent="0.25">
      <c r="A25" s="783" t="s">
        <v>472</v>
      </c>
      <c r="B25" s="783"/>
      <c r="C25" s="586" t="s">
        <v>681</v>
      </c>
      <c r="D25" s="586"/>
      <c r="E25" s="586"/>
      <c r="F25" s="586"/>
      <c r="G25" s="586"/>
      <c r="H25" s="586"/>
      <c r="I25" s="586"/>
    </row>
    <row r="26" spans="1:9" s="619" customFormat="1" x14ac:dyDescent="0.25">
      <c r="A26" s="783" t="s">
        <v>473</v>
      </c>
      <c r="B26" s="783"/>
      <c r="C26" s="629" t="s">
        <v>682</v>
      </c>
      <c r="D26" s="629"/>
      <c r="E26" s="629"/>
      <c r="F26" s="629"/>
      <c r="G26" s="629"/>
      <c r="H26" s="629"/>
      <c r="I26" s="629"/>
    </row>
    <row r="27" spans="1:9" s="619" customFormat="1" ht="12" customHeight="1" x14ac:dyDescent="0.25">
      <c r="A27" s="773" t="s">
        <v>474</v>
      </c>
      <c r="B27" s="773" t="s">
        <v>475</v>
      </c>
      <c r="C27" s="773"/>
      <c r="D27" s="773" t="s">
        <v>476</v>
      </c>
      <c r="E27" s="773" t="s">
        <v>477</v>
      </c>
      <c r="F27" s="792" t="s">
        <v>478</v>
      </c>
      <c r="G27" s="773" t="s">
        <v>479</v>
      </c>
      <c r="H27" s="794" t="s">
        <v>318</v>
      </c>
      <c r="I27" s="773" t="s">
        <v>480</v>
      </c>
    </row>
    <row r="28" spans="1:9" s="619" customFormat="1" ht="36.75" customHeight="1" x14ac:dyDescent="0.25">
      <c r="A28" s="773"/>
      <c r="B28" s="773"/>
      <c r="C28" s="773"/>
      <c r="D28" s="773"/>
      <c r="E28" s="773"/>
      <c r="F28" s="793"/>
      <c r="G28" s="773"/>
      <c r="H28" s="795"/>
      <c r="I28" s="773"/>
    </row>
    <row r="29" spans="1:9" s="619" customFormat="1" x14ac:dyDescent="0.25">
      <c r="A29" s="770" t="s">
        <v>481</v>
      </c>
      <c r="B29" s="770"/>
      <c r="C29" s="770"/>
      <c r="D29" s="624"/>
      <c r="E29" s="624">
        <f>SUM(E30)</f>
        <v>15105</v>
      </c>
      <c r="F29" s="624">
        <f t="shared" ref="F29:G29" si="3">SUM(F30)</f>
        <v>0</v>
      </c>
      <c r="G29" s="624">
        <f t="shared" si="3"/>
        <v>15105</v>
      </c>
      <c r="H29" s="624"/>
      <c r="I29" s="568"/>
    </row>
    <row r="30" spans="1:9" s="619" customFormat="1" ht="24" customHeight="1" x14ac:dyDescent="0.25">
      <c r="A30" s="565">
        <v>1</v>
      </c>
      <c r="B30" s="772" t="s">
        <v>683</v>
      </c>
      <c r="C30" s="772"/>
      <c r="D30" s="703">
        <v>5250</v>
      </c>
      <c r="E30" s="568">
        <v>15105</v>
      </c>
      <c r="F30" s="568"/>
      <c r="G30" s="598">
        <f t="shared" ref="G30" si="4">SUM(E30:F30)</f>
        <v>15105</v>
      </c>
      <c r="H30" s="568"/>
      <c r="I30" s="566" t="s">
        <v>684</v>
      </c>
    </row>
    <row r="31" spans="1:9" s="619" customFormat="1" x14ac:dyDescent="0.25">
      <c r="A31" s="635"/>
      <c r="B31" s="636"/>
      <c r="C31" s="636"/>
      <c r="D31" s="633"/>
      <c r="E31" s="633"/>
      <c r="F31" s="633"/>
      <c r="G31" s="633"/>
      <c r="H31" s="633"/>
      <c r="I31" s="637"/>
    </row>
    <row r="32" spans="1:9" s="619" customFormat="1" x14ac:dyDescent="0.25">
      <c r="A32" s="783" t="s">
        <v>472</v>
      </c>
      <c r="B32" s="783"/>
      <c r="C32" s="586" t="s">
        <v>685</v>
      </c>
      <c r="D32" s="586"/>
      <c r="E32" s="586"/>
      <c r="F32" s="586"/>
      <c r="G32" s="586"/>
      <c r="H32" s="586"/>
      <c r="I32" s="586"/>
    </row>
    <row r="33" spans="1:9" s="619" customFormat="1" x14ac:dyDescent="0.25">
      <c r="A33" s="783" t="s">
        <v>473</v>
      </c>
      <c r="B33" s="783"/>
      <c r="C33" s="629" t="s">
        <v>686</v>
      </c>
      <c r="D33" s="629"/>
      <c r="E33" s="629"/>
      <c r="F33" s="629"/>
      <c r="G33" s="629"/>
      <c r="H33" s="629"/>
      <c r="I33" s="629"/>
    </row>
    <row r="34" spans="1:9" s="619" customFormat="1" ht="12" customHeight="1" x14ac:dyDescent="0.25">
      <c r="A34" s="773" t="s">
        <v>474</v>
      </c>
      <c r="B34" s="773" t="s">
        <v>475</v>
      </c>
      <c r="C34" s="773"/>
      <c r="D34" s="773" t="s">
        <v>476</v>
      </c>
      <c r="E34" s="773" t="s">
        <v>477</v>
      </c>
      <c r="F34" s="792" t="s">
        <v>478</v>
      </c>
      <c r="G34" s="773" t="s">
        <v>479</v>
      </c>
      <c r="H34" s="794" t="s">
        <v>318</v>
      </c>
      <c r="I34" s="773" t="s">
        <v>480</v>
      </c>
    </row>
    <row r="35" spans="1:9" s="619" customFormat="1" ht="36.75" customHeight="1" x14ac:dyDescent="0.25">
      <c r="A35" s="773"/>
      <c r="B35" s="773"/>
      <c r="C35" s="773"/>
      <c r="D35" s="773"/>
      <c r="E35" s="773"/>
      <c r="F35" s="793"/>
      <c r="G35" s="773"/>
      <c r="H35" s="795"/>
      <c r="I35" s="773"/>
    </row>
    <row r="36" spans="1:9" s="619" customFormat="1" x14ac:dyDescent="0.25">
      <c r="A36" s="770" t="s">
        <v>481</v>
      </c>
      <c r="B36" s="770"/>
      <c r="C36" s="770"/>
      <c r="D36" s="624"/>
      <c r="E36" s="624">
        <f>SUM(E37:E51)</f>
        <v>4242126</v>
      </c>
      <c r="F36" s="624">
        <f>SUM(F37:F51)</f>
        <v>0</v>
      </c>
      <c r="G36" s="624">
        <f>SUM(G37:G51)</f>
        <v>4242126</v>
      </c>
      <c r="H36" s="624"/>
      <c r="I36" s="625"/>
    </row>
    <row r="37" spans="1:9" s="619" customFormat="1" ht="12" customHeight="1" x14ac:dyDescent="0.25">
      <c r="A37" s="581">
        <v>1</v>
      </c>
      <c r="B37" s="779" t="s">
        <v>687</v>
      </c>
      <c r="C37" s="780"/>
      <c r="D37" s="703">
        <v>5240</v>
      </c>
      <c r="E37" s="623">
        <v>0</v>
      </c>
      <c r="F37" s="638"/>
      <c r="G37" s="568">
        <f t="shared" ref="G37:G51" si="5">SUM(E37:F37)</f>
        <v>0</v>
      </c>
      <c r="H37" s="639"/>
      <c r="I37" s="582" t="s">
        <v>688</v>
      </c>
    </row>
    <row r="38" spans="1:9" s="619" customFormat="1" ht="25.5" customHeight="1" x14ac:dyDescent="0.25">
      <c r="A38" s="798">
        <v>2</v>
      </c>
      <c r="B38" s="771" t="s">
        <v>689</v>
      </c>
      <c r="C38" s="771"/>
      <c r="D38" s="704">
        <v>5240</v>
      </c>
      <c r="E38" s="568">
        <v>2288455</v>
      </c>
      <c r="F38" s="626"/>
      <c r="G38" s="568">
        <f t="shared" si="5"/>
        <v>2288455</v>
      </c>
      <c r="H38" s="640"/>
      <c r="I38" s="788" t="s">
        <v>690</v>
      </c>
    </row>
    <row r="39" spans="1:9" s="619" customFormat="1" x14ac:dyDescent="0.25">
      <c r="A39" s="798"/>
      <c r="B39" s="771"/>
      <c r="C39" s="771"/>
      <c r="D39" s="703">
        <v>5250</v>
      </c>
      <c r="E39" s="568">
        <v>1782358</v>
      </c>
      <c r="F39" s="626"/>
      <c r="G39" s="568">
        <f t="shared" si="5"/>
        <v>1782358</v>
      </c>
      <c r="H39" s="640"/>
      <c r="I39" s="789"/>
    </row>
    <row r="40" spans="1:9" s="619" customFormat="1" x14ac:dyDescent="0.25">
      <c r="A40" s="798">
        <v>3</v>
      </c>
      <c r="B40" s="771" t="s">
        <v>691</v>
      </c>
      <c r="C40" s="771"/>
      <c r="D40" s="703">
        <v>5250</v>
      </c>
      <c r="E40" s="568">
        <v>4104</v>
      </c>
      <c r="F40" s="626"/>
      <c r="G40" s="568">
        <f t="shared" si="5"/>
        <v>4104</v>
      </c>
      <c r="H40" s="568"/>
      <c r="I40" s="799" t="s">
        <v>692</v>
      </c>
    </row>
    <row r="41" spans="1:9" s="619" customFormat="1" x14ac:dyDescent="0.25">
      <c r="A41" s="798"/>
      <c r="B41" s="771"/>
      <c r="C41" s="771"/>
      <c r="D41" s="703">
        <v>2241</v>
      </c>
      <c r="E41" s="568">
        <v>2432</v>
      </c>
      <c r="F41" s="626"/>
      <c r="G41" s="568">
        <f t="shared" si="5"/>
        <v>2432</v>
      </c>
      <c r="H41" s="568"/>
      <c r="I41" s="799"/>
    </row>
    <row r="42" spans="1:9" s="619" customFormat="1" x14ac:dyDescent="0.25">
      <c r="A42" s="569">
        <v>4</v>
      </c>
      <c r="B42" s="771" t="s">
        <v>693</v>
      </c>
      <c r="C42" s="771"/>
      <c r="D42" s="703">
        <v>2241</v>
      </c>
      <c r="E42" s="568">
        <v>0</v>
      </c>
      <c r="F42" s="626"/>
      <c r="G42" s="568">
        <f t="shared" si="5"/>
        <v>0</v>
      </c>
      <c r="H42" s="640"/>
      <c r="I42" s="566" t="s">
        <v>694</v>
      </c>
    </row>
    <row r="43" spans="1:9" s="619" customFormat="1" x14ac:dyDescent="0.25">
      <c r="A43" s="569">
        <v>5</v>
      </c>
      <c r="B43" s="771" t="s">
        <v>695</v>
      </c>
      <c r="C43" s="771"/>
      <c r="D43" s="703">
        <v>2241</v>
      </c>
      <c r="E43" s="568">
        <v>4300</v>
      </c>
      <c r="F43" s="626"/>
      <c r="G43" s="568">
        <f t="shared" si="5"/>
        <v>4300</v>
      </c>
      <c r="H43" s="640"/>
      <c r="I43" s="566" t="s">
        <v>696</v>
      </c>
    </row>
    <row r="44" spans="1:9" s="619" customFormat="1" x14ac:dyDescent="0.25">
      <c r="A44" s="565">
        <v>6</v>
      </c>
      <c r="B44" s="771" t="s">
        <v>697</v>
      </c>
      <c r="C44" s="771"/>
      <c r="D44" s="703">
        <v>2239</v>
      </c>
      <c r="E44" s="568">
        <v>426</v>
      </c>
      <c r="F44" s="626"/>
      <c r="G44" s="568">
        <f t="shared" si="5"/>
        <v>426</v>
      </c>
      <c r="H44" s="568"/>
      <c r="I44" s="566" t="s">
        <v>698</v>
      </c>
    </row>
    <row r="45" spans="1:9" s="619" customFormat="1" ht="36" customHeight="1" x14ac:dyDescent="0.25">
      <c r="A45" s="641">
        <v>7</v>
      </c>
      <c r="B45" s="772" t="s">
        <v>699</v>
      </c>
      <c r="C45" s="772"/>
      <c r="D45" s="705">
        <v>5240</v>
      </c>
      <c r="E45" s="642">
        <v>74899</v>
      </c>
      <c r="F45" s="643"/>
      <c r="G45" s="568">
        <f t="shared" si="5"/>
        <v>74899</v>
      </c>
      <c r="H45" s="642"/>
      <c r="I45" s="644" t="s">
        <v>700</v>
      </c>
    </row>
    <row r="46" spans="1:9" s="619" customFormat="1" ht="26.25" customHeight="1" x14ac:dyDescent="0.25">
      <c r="A46" s="565">
        <v>8</v>
      </c>
      <c r="B46" s="771" t="s">
        <v>701</v>
      </c>
      <c r="C46" s="771"/>
      <c r="D46" s="705">
        <v>5250</v>
      </c>
      <c r="E46" s="642">
        <v>45689</v>
      </c>
      <c r="F46" s="643"/>
      <c r="G46" s="568">
        <f t="shared" si="5"/>
        <v>45689</v>
      </c>
      <c r="H46" s="642"/>
      <c r="I46" s="566" t="s">
        <v>702</v>
      </c>
    </row>
    <row r="47" spans="1:9" s="619" customFormat="1" ht="24" customHeight="1" x14ac:dyDescent="0.25">
      <c r="A47" s="565">
        <v>9</v>
      </c>
      <c r="B47" s="771" t="s">
        <v>703</v>
      </c>
      <c r="C47" s="771"/>
      <c r="D47" s="703">
        <v>5240</v>
      </c>
      <c r="E47" s="568">
        <v>0</v>
      </c>
      <c r="F47" s="626"/>
      <c r="G47" s="568">
        <f t="shared" si="5"/>
        <v>0</v>
      </c>
      <c r="H47" s="568"/>
      <c r="I47" s="566" t="s">
        <v>704</v>
      </c>
    </row>
    <row r="48" spans="1:9" s="619" customFormat="1" x14ac:dyDescent="0.25">
      <c r="A48" s="565">
        <v>10</v>
      </c>
      <c r="B48" s="771" t="s">
        <v>705</v>
      </c>
      <c r="C48" s="771"/>
      <c r="D48" s="703">
        <v>5250</v>
      </c>
      <c r="E48" s="568">
        <v>1815</v>
      </c>
      <c r="F48" s="626"/>
      <c r="G48" s="568">
        <f t="shared" si="5"/>
        <v>1815</v>
      </c>
      <c r="H48" s="568"/>
      <c r="I48" s="566" t="s">
        <v>692</v>
      </c>
    </row>
    <row r="49" spans="1:9" s="619" customFormat="1" x14ac:dyDescent="0.25">
      <c r="A49" s="565">
        <v>11</v>
      </c>
      <c r="B49" s="771" t="s">
        <v>706</v>
      </c>
      <c r="C49" s="771"/>
      <c r="D49" s="703">
        <v>2241</v>
      </c>
      <c r="E49" s="568">
        <v>0</v>
      </c>
      <c r="F49" s="626"/>
      <c r="G49" s="568">
        <f t="shared" si="5"/>
        <v>0</v>
      </c>
      <c r="H49" s="568"/>
      <c r="I49" s="566" t="s">
        <v>694</v>
      </c>
    </row>
    <row r="50" spans="1:9" s="619" customFormat="1" ht="26.25" customHeight="1" x14ac:dyDescent="0.25">
      <c r="A50" s="565">
        <v>12</v>
      </c>
      <c r="B50" s="771" t="s">
        <v>707</v>
      </c>
      <c r="C50" s="771"/>
      <c r="D50" s="703">
        <v>5250</v>
      </c>
      <c r="E50" s="568">
        <v>27000</v>
      </c>
      <c r="F50" s="568"/>
      <c r="G50" s="568">
        <f t="shared" si="5"/>
        <v>27000</v>
      </c>
      <c r="H50" s="568"/>
      <c r="I50" s="566" t="s">
        <v>708</v>
      </c>
    </row>
    <row r="51" spans="1:9" s="619" customFormat="1" x14ac:dyDescent="0.25">
      <c r="A51" s="565">
        <v>13</v>
      </c>
      <c r="B51" s="771" t="s">
        <v>709</v>
      </c>
      <c r="C51" s="771"/>
      <c r="D51" s="703">
        <v>5250</v>
      </c>
      <c r="E51" s="568">
        <v>10648</v>
      </c>
      <c r="F51" s="626"/>
      <c r="G51" s="568">
        <f t="shared" si="5"/>
        <v>10648</v>
      </c>
      <c r="H51" s="640"/>
      <c r="I51" s="566" t="s">
        <v>708</v>
      </c>
    </row>
    <row r="52" spans="1:9" s="619" customFormat="1" x14ac:dyDescent="0.25">
      <c r="A52" s="645"/>
      <c r="B52" s="646"/>
      <c r="C52" s="646"/>
      <c r="D52" s="647"/>
      <c r="E52" s="648"/>
      <c r="F52" s="648"/>
      <c r="G52" s="648"/>
      <c r="H52" s="648"/>
      <c r="I52" s="648"/>
    </row>
    <row r="53" spans="1:9" s="619" customFormat="1" x14ac:dyDescent="0.25">
      <c r="A53" s="781" t="s">
        <v>472</v>
      </c>
      <c r="B53" s="781"/>
      <c r="C53" s="781" t="s">
        <v>710</v>
      </c>
      <c r="D53" s="781"/>
      <c r="E53" s="781"/>
      <c r="F53" s="781"/>
      <c r="G53" s="781"/>
      <c r="H53" s="781"/>
      <c r="I53" s="781"/>
    </row>
    <row r="54" spans="1:9" s="619" customFormat="1" x14ac:dyDescent="0.25">
      <c r="A54" s="782" t="s">
        <v>473</v>
      </c>
      <c r="B54" s="782"/>
      <c r="C54" s="649" t="s">
        <v>711</v>
      </c>
      <c r="D54" s="650"/>
      <c r="E54" s="650"/>
      <c r="F54" s="650"/>
      <c r="G54" s="650"/>
      <c r="H54" s="650"/>
      <c r="I54" s="650"/>
    </row>
    <row r="55" spans="1:9" s="619" customFormat="1" ht="12" customHeight="1" x14ac:dyDescent="0.25">
      <c r="A55" s="773" t="s">
        <v>474</v>
      </c>
      <c r="B55" s="773" t="s">
        <v>475</v>
      </c>
      <c r="C55" s="773"/>
      <c r="D55" s="773" t="s">
        <v>476</v>
      </c>
      <c r="E55" s="773" t="s">
        <v>477</v>
      </c>
      <c r="F55" s="792" t="s">
        <v>478</v>
      </c>
      <c r="G55" s="773" t="s">
        <v>479</v>
      </c>
      <c r="H55" s="794" t="s">
        <v>318</v>
      </c>
      <c r="I55" s="773" t="s">
        <v>480</v>
      </c>
    </row>
    <row r="56" spans="1:9" s="619" customFormat="1" ht="33" customHeight="1" x14ac:dyDescent="0.25">
      <c r="A56" s="773"/>
      <c r="B56" s="773"/>
      <c r="C56" s="773"/>
      <c r="D56" s="773"/>
      <c r="E56" s="773"/>
      <c r="F56" s="793"/>
      <c r="G56" s="773"/>
      <c r="H56" s="795"/>
      <c r="I56" s="773"/>
    </row>
    <row r="57" spans="1:9" s="619" customFormat="1" x14ac:dyDescent="0.25">
      <c r="A57" s="770" t="s">
        <v>481</v>
      </c>
      <c r="B57" s="770"/>
      <c r="C57" s="770"/>
      <c r="D57" s="624"/>
      <c r="E57" s="624">
        <f>SUM(E58:E69)</f>
        <v>787591</v>
      </c>
      <c r="F57" s="624">
        <f t="shared" ref="F57:G57" si="6">SUM(F58:F69)</f>
        <v>0</v>
      </c>
      <c r="G57" s="624">
        <f t="shared" si="6"/>
        <v>787591</v>
      </c>
      <c r="H57" s="624"/>
      <c r="I57" s="651"/>
    </row>
    <row r="58" spans="1:9" s="619" customFormat="1" ht="24.75" customHeight="1" x14ac:dyDescent="0.25">
      <c r="A58" s="565">
        <v>1</v>
      </c>
      <c r="B58" s="771" t="s">
        <v>712</v>
      </c>
      <c r="C58" s="771"/>
      <c r="D58" s="703">
        <v>5240</v>
      </c>
      <c r="E58" s="568">
        <v>283405</v>
      </c>
      <c r="F58" s="568"/>
      <c r="G58" s="568">
        <f t="shared" ref="G58:G69" si="7">SUM(E58:F58)</f>
        <v>283405</v>
      </c>
      <c r="H58" s="568"/>
      <c r="I58" s="566" t="s">
        <v>713</v>
      </c>
    </row>
    <row r="59" spans="1:9" s="619" customFormat="1" x14ac:dyDescent="0.25">
      <c r="A59" s="565">
        <v>2</v>
      </c>
      <c r="B59" s="771" t="s">
        <v>714</v>
      </c>
      <c r="C59" s="771"/>
      <c r="D59" s="703">
        <v>5240</v>
      </c>
      <c r="E59" s="568">
        <v>50000</v>
      </c>
      <c r="F59" s="626"/>
      <c r="G59" s="568">
        <f t="shared" si="7"/>
        <v>50000</v>
      </c>
      <c r="H59" s="568"/>
      <c r="I59" s="652" t="s">
        <v>715</v>
      </c>
    </row>
    <row r="60" spans="1:9" s="619" customFormat="1" x14ac:dyDescent="0.25">
      <c r="A60" s="581">
        <v>3</v>
      </c>
      <c r="B60" s="779" t="s">
        <v>716</v>
      </c>
      <c r="C60" s="780"/>
      <c r="D60" s="703">
        <v>5250</v>
      </c>
      <c r="E60" s="568">
        <v>195536</v>
      </c>
      <c r="F60" s="626"/>
      <c r="G60" s="568">
        <f t="shared" si="7"/>
        <v>195536</v>
      </c>
      <c r="H60" s="568"/>
      <c r="I60" s="566" t="s">
        <v>717</v>
      </c>
    </row>
    <row r="61" spans="1:9" s="619" customFormat="1" x14ac:dyDescent="0.25">
      <c r="A61" s="565">
        <v>4</v>
      </c>
      <c r="B61" s="771" t="s">
        <v>718</v>
      </c>
      <c r="C61" s="771"/>
      <c r="D61" s="703">
        <v>5240</v>
      </c>
      <c r="E61" s="568">
        <v>190551</v>
      </c>
      <c r="F61" s="631"/>
      <c r="G61" s="568">
        <f t="shared" si="7"/>
        <v>190551</v>
      </c>
      <c r="H61" s="631"/>
      <c r="I61" s="653" t="s">
        <v>719</v>
      </c>
    </row>
    <row r="62" spans="1:9" s="619" customFormat="1" ht="12" customHeight="1" x14ac:dyDescent="0.25">
      <c r="A62" s="569">
        <v>5</v>
      </c>
      <c r="B62" s="771" t="s">
        <v>720</v>
      </c>
      <c r="C62" s="771"/>
      <c r="D62" s="703">
        <v>5250</v>
      </c>
      <c r="E62" s="568">
        <v>31944</v>
      </c>
      <c r="F62" s="568"/>
      <c r="G62" s="568">
        <f t="shared" si="7"/>
        <v>31944</v>
      </c>
      <c r="H62" s="568"/>
      <c r="I62" s="566" t="s">
        <v>719</v>
      </c>
    </row>
    <row r="63" spans="1:9" s="619" customFormat="1" ht="26.25" customHeight="1" x14ac:dyDescent="0.25">
      <c r="A63" s="569">
        <v>6</v>
      </c>
      <c r="B63" s="771" t="s">
        <v>721</v>
      </c>
      <c r="C63" s="771"/>
      <c r="D63" s="703">
        <v>5240</v>
      </c>
      <c r="E63" s="568">
        <v>27104</v>
      </c>
      <c r="F63" s="568"/>
      <c r="G63" s="568">
        <f t="shared" si="7"/>
        <v>27104</v>
      </c>
      <c r="H63" s="568"/>
      <c r="I63" s="566" t="s">
        <v>713</v>
      </c>
    </row>
    <row r="64" spans="1:9" s="619" customFormat="1" ht="12" customHeight="1" x14ac:dyDescent="0.25">
      <c r="A64" s="565">
        <v>7</v>
      </c>
      <c r="B64" s="771" t="s">
        <v>722</v>
      </c>
      <c r="C64" s="771"/>
      <c r="D64" s="703">
        <v>5250</v>
      </c>
      <c r="E64" s="568">
        <v>0</v>
      </c>
      <c r="F64" s="626"/>
      <c r="G64" s="568">
        <f t="shared" si="7"/>
        <v>0</v>
      </c>
      <c r="H64" s="568"/>
      <c r="I64" s="566" t="s">
        <v>723</v>
      </c>
    </row>
    <row r="65" spans="1:9" s="619" customFormat="1" x14ac:dyDescent="0.25">
      <c r="A65" s="565">
        <v>8</v>
      </c>
      <c r="B65" s="771" t="s">
        <v>724</v>
      </c>
      <c r="C65" s="771"/>
      <c r="D65" s="703">
        <v>5250</v>
      </c>
      <c r="E65" s="568">
        <v>0</v>
      </c>
      <c r="F65" s="626"/>
      <c r="G65" s="568">
        <f t="shared" si="7"/>
        <v>0</v>
      </c>
      <c r="H65" s="568"/>
      <c r="I65" s="566" t="s">
        <v>723</v>
      </c>
    </row>
    <row r="66" spans="1:9" s="619" customFormat="1" ht="15" customHeight="1" x14ac:dyDescent="0.25">
      <c r="A66" s="581">
        <v>9</v>
      </c>
      <c r="B66" s="779" t="s">
        <v>725</v>
      </c>
      <c r="C66" s="780"/>
      <c r="D66" s="704">
        <v>5250</v>
      </c>
      <c r="E66" s="654">
        <v>9051</v>
      </c>
      <c r="F66" s="655"/>
      <c r="G66" s="568">
        <f t="shared" si="7"/>
        <v>9051</v>
      </c>
      <c r="H66" s="656"/>
      <c r="I66" s="566" t="s">
        <v>726</v>
      </c>
    </row>
    <row r="67" spans="1:9" s="619" customFormat="1" ht="12" customHeight="1" x14ac:dyDescent="0.25">
      <c r="A67" s="581">
        <v>10</v>
      </c>
      <c r="B67" s="779" t="s">
        <v>727</v>
      </c>
      <c r="C67" s="780"/>
      <c r="D67" s="703">
        <v>5250</v>
      </c>
      <c r="E67" s="568">
        <v>0</v>
      </c>
      <c r="F67" s="630"/>
      <c r="G67" s="568">
        <f t="shared" si="7"/>
        <v>0</v>
      </c>
      <c r="H67" s="631"/>
      <c r="I67" s="582" t="s">
        <v>726</v>
      </c>
    </row>
    <row r="68" spans="1:9" s="619" customFormat="1" ht="15" customHeight="1" x14ac:dyDescent="0.25">
      <c r="A68" s="581">
        <v>11</v>
      </c>
      <c r="B68" s="779" t="s">
        <v>728</v>
      </c>
      <c r="C68" s="780"/>
      <c r="D68" s="703">
        <v>5250</v>
      </c>
      <c r="E68" s="568">
        <v>0</v>
      </c>
      <c r="F68" s="626"/>
      <c r="G68" s="568">
        <f t="shared" si="7"/>
        <v>0</v>
      </c>
      <c r="H68" s="568"/>
      <c r="I68" s="566" t="s">
        <v>726</v>
      </c>
    </row>
    <row r="69" spans="1:9" s="619" customFormat="1" x14ac:dyDescent="0.25">
      <c r="A69" s="581">
        <v>12</v>
      </c>
      <c r="B69" s="779" t="s">
        <v>729</v>
      </c>
      <c r="C69" s="780"/>
      <c r="D69" s="703">
        <v>5250</v>
      </c>
      <c r="E69" s="568">
        <v>0</v>
      </c>
      <c r="F69" s="626"/>
      <c r="G69" s="568">
        <f t="shared" si="7"/>
        <v>0</v>
      </c>
      <c r="H69" s="640"/>
      <c r="I69" s="582" t="s">
        <v>726</v>
      </c>
    </row>
    <row r="70" spans="1:9" s="619" customFormat="1" x14ac:dyDescent="0.25">
      <c r="A70" s="583"/>
      <c r="B70" s="636"/>
      <c r="C70" s="636"/>
      <c r="D70" s="657"/>
      <c r="E70" s="637"/>
      <c r="F70" s="637"/>
      <c r="G70" s="637"/>
      <c r="H70" s="637"/>
      <c r="I70" s="658"/>
    </row>
    <row r="71" spans="1:9" s="619" customFormat="1" x14ac:dyDescent="0.25">
      <c r="A71" s="781" t="s">
        <v>472</v>
      </c>
      <c r="B71" s="781"/>
      <c r="C71" s="659" t="s">
        <v>730</v>
      </c>
      <c r="D71" s="659"/>
      <c r="E71" s="659"/>
      <c r="F71" s="659"/>
      <c r="G71" s="659"/>
      <c r="H71" s="659"/>
      <c r="I71" s="659"/>
    </row>
    <row r="72" spans="1:9" s="619" customFormat="1" x14ac:dyDescent="0.25">
      <c r="A72" s="782" t="s">
        <v>473</v>
      </c>
      <c r="B72" s="782"/>
      <c r="C72" s="649" t="s">
        <v>731</v>
      </c>
      <c r="D72" s="649"/>
      <c r="E72" s="649"/>
      <c r="F72" s="649"/>
      <c r="G72" s="649"/>
      <c r="H72" s="649"/>
      <c r="I72" s="649"/>
    </row>
    <row r="73" spans="1:9" s="619" customFormat="1" ht="12" customHeight="1" x14ac:dyDescent="0.25">
      <c r="A73" s="773" t="s">
        <v>474</v>
      </c>
      <c r="B73" s="773" t="s">
        <v>475</v>
      </c>
      <c r="C73" s="773"/>
      <c r="D73" s="773" t="s">
        <v>476</v>
      </c>
      <c r="E73" s="773" t="s">
        <v>477</v>
      </c>
      <c r="F73" s="792" t="s">
        <v>478</v>
      </c>
      <c r="G73" s="773" t="s">
        <v>479</v>
      </c>
      <c r="H73" s="794" t="s">
        <v>318</v>
      </c>
      <c r="I73" s="773" t="s">
        <v>480</v>
      </c>
    </row>
    <row r="74" spans="1:9" s="619" customFormat="1" ht="34.5" customHeight="1" x14ac:dyDescent="0.25">
      <c r="A74" s="773"/>
      <c r="B74" s="773"/>
      <c r="C74" s="773"/>
      <c r="D74" s="773"/>
      <c r="E74" s="773"/>
      <c r="F74" s="793"/>
      <c r="G74" s="773"/>
      <c r="H74" s="795"/>
      <c r="I74" s="773"/>
    </row>
    <row r="75" spans="1:9" s="619" customFormat="1" x14ac:dyDescent="0.25">
      <c r="A75" s="770" t="s">
        <v>481</v>
      </c>
      <c r="B75" s="770"/>
      <c r="C75" s="770"/>
      <c r="D75" s="624"/>
      <c r="E75" s="624">
        <f>SUM(E76:E77)</f>
        <v>1290</v>
      </c>
      <c r="F75" s="624">
        <f t="shared" ref="F75:G75" si="8">SUM(F76:F77)</f>
        <v>0</v>
      </c>
      <c r="G75" s="624">
        <f t="shared" si="8"/>
        <v>1290</v>
      </c>
      <c r="H75" s="624"/>
      <c r="I75" s="566"/>
    </row>
    <row r="76" spans="1:9" s="619" customFormat="1" x14ac:dyDescent="0.25">
      <c r="A76" s="784">
        <v>1</v>
      </c>
      <c r="B76" s="779" t="s">
        <v>732</v>
      </c>
      <c r="C76" s="780"/>
      <c r="D76" s="703">
        <v>5250</v>
      </c>
      <c r="E76" s="568">
        <v>0</v>
      </c>
      <c r="F76" s="626"/>
      <c r="G76" s="568">
        <f t="shared" ref="G76:G77" si="9">SUM(E76:F76)</f>
        <v>0</v>
      </c>
      <c r="H76" s="568"/>
      <c r="I76" s="797" t="s">
        <v>733</v>
      </c>
    </row>
    <row r="77" spans="1:9" s="619" customFormat="1" x14ac:dyDescent="0.25">
      <c r="A77" s="785"/>
      <c r="B77" s="786"/>
      <c r="C77" s="787"/>
      <c r="D77" s="703">
        <v>2241</v>
      </c>
      <c r="E77" s="568">
        <v>1290</v>
      </c>
      <c r="F77" s="568"/>
      <c r="G77" s="568">
        <f t="shared" si="9"/>
        <v>1290</v>
      </c>
      <c r="H77" s="568"/>
      <c r="I77" s="789"/>
    </row>
    <row r="78" spans="1:9" s="619" customFormat="1" ht="23.25" customHeight="1" x14ac:dyDescent="0.25">
      <c r="A78" s="600"/>
      <c r="B78" s="628"/>
      <c r="C78" s="628"/>
      <c r="D78" s="632"/>
      <c r="E78" s="633"/>
      <c r="F78" s="633"/>
      <c r="G78" s="633"/>
      <c r="H78" s="633"/>
      <c r="I78" s="633"/>
    </row>
    <row r="79" spans="1:9" s="619" customFormat="1" x14ac:dyDescent="0.25">
      <c r="A79" s="783" t="s">
        <v>472</v>
      </c>
      <c r="B79" s="783"/>
      <c r="C79" s="586" t="s">
        <v>734</v>
      </c>
      <c r="D79" s="586"/>
      <c r="E79" s="586"/>
      <c r="F79" s="586"/>
      <c r="G79" s="586"/>
      <c r="H79" s="586"/>
      <c r="I79" s="586"/>
    </row>
    <row r="80" spans="1:9" s="619" customFormat="1" x14ac:dyDescent="0.25">
      <c r="A80" s="783" t="s">
        <v>473</v>
      </c>
      <c r="B80" s="783"/>
      <c r="C80" s="629" t="s">
        <v>735</v>
      </c>
      <c r="D80" s="629"/>
      <c r="E80" s="629"/>
      <c r="F80" s="629"/>
      <c r="G80" s="629"/>
      <c r="H80" s="629"/>
      <c r="I80" s="629"/>
    </row>
    <row r="81" spans="1:9" s="619" customFormat="1" ht="12" customHeight="1" x14ac:dyDescent="0.25">
      <c r="A81" s="773" t="s">
        <v>474</v>
      </c>
      <c r="B81" s="773" t="s">
        <v>475</v>
      </c>
      <c r="C81" s="773"/>
      <c r="D81" s="773" t="s">
        <v>476</v>
      </c>
      <c r="E81" s="773" t="s">
        <v>477</v>
      </c>
      <c r="F81" s="792" t="s">
        <v>478</v>
      </c>
      <c r="G81" s="773" t="s">
        <v>479</v>
      </c>
      <c r="H81" s="794" t="s">
        <v>318</v>
      </c>
      <c r="I81" s="773" t="s">
        <v>480</v>
      </c>
    </row>
    <row r="82" spans="1:9" s="619" customFormat="1" ht="37.5" customHeight="1" x14ac:dyDescent="0.25">
      <c r="A82" s="773"/>
      <c r="B82" s="773"/>
      <c r="C82" s="773"/>
      <c r="D82" s="773"/>
      <c r="E82" s="773"/>
      <c r="F82" s="793"/>
      <c r="G82" s="773"/>
      <c r="H82" s="795"/>
      <c r="I82" s="773"/>
    </row>
    <row r="83" spans="1:9" s="619" customFormat="1" x14ac:dyDescent="0.25">
      <c r="A83" s="770" t="s">
        <v>481</v>
      </c>
      <c r="B83" s="770"/>
      <c r="C83" s="770"/>
      <c r="D83" s="624"/>
      <c r="E83" s="624">
        <f>SUM(E84:E85)</f>
        <v>4994</v>
      </c>
      <c r="F83" s="624">
        <f t="shared" ref="F83:G83" si="10">SUM(F84:F85)</f>
        <v>0</v>
      </c>
      <c r="G83" s="624">
        <f t="shared" si="10"/>
        <v>4994</v>
      </c>
      <c r="H83" s="624"/>
      <c r="I83" s="660"/>
    </row>
    <row r="84" spans="1:9" s="619" customFormat="1" ht="26.25" customHeight="1" x14ac:dyDescent="0.25">
      <c r="A84" s="565">
        <v>1</v>
      </c>
      <c r="B84" s="771" t="s">
        <v>736</v>
      </c>
      <c r="C84" s="771"/>
      <c r="D84" s="703">
        <v>5250</v>
      </c>
      <c r="E84" s="568">
        <v>4994</v>
      </c>
      <c r="F84" s="568"/>
      <c r="G84" s="568">
        <f t="shared" ref="G84:G85" si="11">SUM(E84:F84)</f>
        <v>4994</v>
      </c>
      <c r="H84" s="568"/>
      <c r="I84" s="566" t="s">
        <v>737</v>
      </c>
    </row>
    <row r="85" spans="1:9" s="619" customFormat="1" ht="12" customHeight="1" x14ac:dyDescent="0.25">
      <c r="A85" s="565">
        <v>2</v>
      </c>
      <c r="B85" s="771" t="s">
        <v>738</v>
      </c>
      <c r="C85" s="771"/>
      <c r="D85" s="703">
        <v>5250</v>
      </c>
      <c r="E85" s="568">
        <v>0</v>
      </c>
      <c r="F85" s="626"/>
      <c r="G85" s="568">
        <f t="shared" si="11"/>
        <v>0</v>
      </c>
      <c r="H85" s="568"/>
      <c r="I85" s="566" t="s">
        <v>715</v>
      </c>
    </row>
    <row r="86" spans="1:9" s="619" customFormat="1" x14ac:dyDescent="0.25">
      <c r="A86" s="661"/>
      <c r="B86" s="636"/>
      <c r="C86" s="636"/>
      <c r="D86" s="657"/>
      <c r="E86" s="637"/>
      <c r="F86" s="637"/>
      <c r="G86" s="637"/>
      <c r="H86" s="637"/>
      <c r="I86" s="657"/>
    </row>
    <row r="87" spans="1:9" s="619" customFormat="1" x14ac:dyDescent="0.25">
      <c r="A87" s="781" t="s">
        <v>472</v>
      </c>
      <c r="B87" s="781"/>
      <c r="C87" s="659" t="s">
        <v>739</v>
      </c>
      <c r="D87" s="659"/>
      <c r="E87" s="659"/>
      <c r="F87" s="659"/>
      <c r="G87" s="659"/>
      <c r="H87" s="659"/>
      <c r="I87" s="659"/>
    </row>
    <row r="88" spans="1:9" s="619" customFormat="1" x14ac:dyDescent="0.25">
      <c r="A88" s="782" t="s">
        <v>473</v>
      </c>
      <c r="B88" s="782"/>
      <c r="C88" s="649" t="s">
        <v>740</v>
      </c>
      <c r="D88" s="649"/>
      <c r="E88" s="649"/>
      <c r="F88" s="649"/>
      <c r="G88" s="649"/>
      <c r="H88" s="649"/>
      <c r="I88" s="649"/>
    </row>
    <row r="89" spans="1:9" s="619" customFormat="1" ht="12" customHeight="1" x14ac:dyDescent="0.25">
      <c r="A89" s="773" t="s">
        <v>474</v>
      </c>
      <c r="B89" s="773" t="s">
        <v>475</v>
      </c>
      <c r="C89" s="773"/>
      <c r="D89" s="773" t="s">
        <v>476</v>
      </c>
      <c r="E89" s="773" t="s">
        <v>477</v>
      </c>
      <c r="F89" s="792" t="s">
        <v>478</v>
      </c>
      <c r="G89" s="773" t="s">
        <v>479</v>
      </c>
      <c r="H89" s="794" t="s">
        <v>318</v>
      </c>
      <c r="I89" s="773" t="s">
        <v>480</v>
      </c>
    </row>
    <row r="90" spans="1:9" s="619" customFormat="1" ht="36.75" customHeight="1" x14ac:dyDescent="0.25">
      <c r="A90" s="773"/>
      <c r="B90" s="773"/>
      <c r="C90" s="773"/>
      <c r="D90" s="773"/>
      <c r="E90" s="773"/>
      <c r="F90" s="793"/>
      <c r="G90" s="773"/>
      <c r="H90" s="795"/>
      <c r="I90" s="773"/>
    </row>
    <row r="91" spans="1:9" s="619" customFormat="1" x14ac:dyDescent="0.25">
      <c r="A91" s="770" t="s">
        <v>481</v>
      </c>
      <c r="B91" s="770"/>
      <c r="C91" s="770"/>
      <c r="D91" s="624"/>
      <c r="E91" s="624">
        <f>SUM(E92:E93)</f>
        <v>15000</v>
      </c>
      <c r="F91" s="624">
        <f t="shared" ref="F91:G91" si="12">SUM(F92:F93)</f>
        <v>0</v>
      </c>
      <c r="G91" s="624">
        <f t="shared" si="12"/>
        <v>15000</v>
      </c>
      <c r="H91" s="624"/>
      <c r="I91" s="566"/>
    </row>
    <row r="92" spans="1:9" s="619" customFormat="1" ht="12" customHeight="1" x14ac:dyDescent="0.25">
      <c r="A92" s="565">
        <v>1</v>
      </c>
      <c r="B92" s="771" t="s">
        <v>741</v>
      </c>
      <c r="C92" s="771"/>
      <c r="D92" s="703">
        <v>5250</v>
      </c>
      <c r="E92" s="568">
        <v>15000</v>
      </c>
      <c r="F92" s="568"/>
      <c r="G92" s="568">
        <f t="shared" ref="G92:G93" si="13">SUM(E92:F92)</f>
        <v>15000</v>
      </c>
      <c r="H92" s="568"/>
      <c r="I92" s="566" t="s">
        <v>715</v>
      </c>
    </row>
    <row r="93" spans="1:9" s="619" customFormat="1" x14ac:dyDescent="0.25">
      <c r="A93" s="565">
        <v>2</v>
      </c>
      <c r="B93" s="771" t="s">
        <v>742</v>
      </c>
      <c r="C93" s="771"/>
      <c r="D93" s="703">
        <v>5250</v>
      </c>
      <c r="E93" s="568">
        <v>0</v>
      </c>
      <c r="F93" s="626"/>
      <c r="G93" s="568">
        <f t="shared" si="13"/>
        <v>0</v>
      </c>
      <c r="H93" s="568"/>
      <c r="I93" s="566" t="s">
        <v>715</v>
      </c>
    </row>
    <row r="94" spans="1:9" s="619" customFormat="1" x14ac:dyDescent="0.25">
      <c r="A94" s="662"/>
      <c r="B94" s="662"/>
      <c r="C94" s="662"/>
      <c r="D94" s="576"/>
      <c r="E94" s="576"/>
      <c r="F94" s="576"/>
      <c r="G94" s="576"/>
      <c r="H94" s="576"/>
      <c r="I94" s="662"/>
    </row>
    <row r="95" spans="1:9" s="619" customFormat="1" x14ac:dyDescent="0.25">
      <c r="A95" s="783" t="s">
        <v>472</v>
      </c>
      <c r="B95" s="783"/>
      <c r="C95" s="586" t="s">
        <v>743</v>
      </c>
      <c r="D95" s="586"/>
      <c r="E95" s="632"/>
      <c r="F95" s="632"/>
      <c r="G95" s="632"/>
      <c r="H95" s="632"/>
      <c r="I95" s="632"/>
    </row>
    <row r="96" spans="1:9" s="619" customFormat="1" x14ac:dyDescent="0.25">
      <c r="A96" s="783" t="s">
        <v>473</v>
      </c>
      <c r="B96" s="783"/>
      <c r="C96" s="629" t="s">
        <v>744</v>
      </c>
      <c r="D96" s="629"/>
      <c r="E96" s="629"/>
      <c r="F96" s="629"/>
      <c r="G96" s="629"/>
      <c r="H96" s="629"/>
      <c r="I96" s="629"/>
    </row>
    <row r="97" spans="1:9" s="619" customFormat="1" ht="12" customHeight="1" x14ac:dyDescent="0.25">
      <c r="A97" s="773" t="s">
        <v>474</v>
      </c>
      <c r="B97" s="773" t="s">
        <v>475</v>
      </c>
      <c r="C97" s="773"/>
      <c r="D97" s="773" t="s">
        <v>476</v>
      </c>
      <c r="E97" s="773" t="s">
        <v>477</v>
      </c>
      <c r="F97" s="792" t="s">
        <v>478</v>
      </c>
      <c r="G97" s="773" t="s">
        <v>479</v>
      </c>
      <c r="H97" s="794" t="s">
        <v>318</v>
      </c>
      <c r="I97" s="773" t="s">
        <v>480</v>
      </c>
    </row>
    <row r="98" spans="1:9" s="619" customFormat="1" ht="36" customHeight="1" x14ac:dyDescent="0.25">
      <c r="A98" s="773"/>
      <c r="B98" s="773"/>
      <c r="C98" s="773"/>
      <c r="D98" s="773"/>
      <c r="E98" s="773"/>
      <c r="F98" s="793"/>
      <c r="G98" s="773"/>
      <c r="H98" s="795"/>
      <c r="I98" s="773"/>
    </row>
    <row r="99" spans="1:9" s="619" customFormat="1" x14ac:dyDescent="0.25">
      <c r="A99" s="770" t="s">
        <v>481</v>
      </c>
      <c r="B99" s="770"/>
      <c r="C99" s="770"/>
      <c r="D99" s="624"/>
      <c r="E99" s="624">
        <f>SUM(E100:E112)</f>
        <v>84195</v>
      </c>
      <c r="F99" s="624">
        <f t="shared" ref="F99:G99" si="14">SUM(F100:F112)</f>
        <v>0</v>
      </c>
      <c r="G99" s="624">
        <f t="shared" si="14"/>
        <v>84195</v>
      </c>
      <c r="H99" s="624"/>
      <c r="I99" s="566"/>
    </row>
    <row r="100" spans="1:9" s="619" customFormat="1" ht="12" customHeight="1" x14ac:dyDescent="0.25">
      <c r="A100" s="663">
        <v>1</v>
      </c>
      <c r="B100" s="771" t="s">
        <v>745</v>
      </c>
      <c r="C100" s="771"/>
      <c r="D100" s="703">
        <v>2241</v>
      </c>
      <c r="E100" s="623">
        <v>4063</v>
      </c>
      <c r="F100" s="624"/>
      <c r="G100" s="568">
        <f t="shared" ref="G100:G112" si="15">SUM(E100:F100)</f>
        <v>4063</v>
      </c>
      <c r="H100" s="623"/>
      <c r="I100" s="664" t="s">
        <v>746</v>
      </c>
    </row>
    <row r="101" spans="1:9" s="619" customFormat="1" ht="15" customHeight="1" x14ac:dyDescent="0.25">
      <c r="A101" s="663">
        <v>2</v>
      </c>
      <c r="B101" s="771" t="s">
        <v>747</v>
      </c>
      <c r="C101" s="771"/>
      <c r="D101" s="703">
        <v>5250</v>
      </c>
      <c r="E101" s="623">
        <v>0</v>
      </c>
      <c r="F101" s="638"/>
      <c r="G101" s="568">
        <f t="shared" si="15"/>
        <v>0</v>
      </c>
      <c r="H101" s="639"/>
      <c r="I101" s="665" t="s">
        <v>746</v>
      </c>
    </row>
    <row r="102" spans="1:9" s="619" customFormat="1" ht="12" customHeight="1" x14ac:dyDescent="0.25">
      <c r="A102" s="663">
        <v>3</v>
      </c>
      <c r="B102" s="771" t="s">
        <v>748</v>
      </c>
      <c r="C102" s="771"/>
      <c r="D102" s="703">
        <v>2241</v>
      </c>
      <c r="E102" s="654">
        <v>0</v>
      </c>
      <c r="F102" s="655"/>
      <c r="G102" s="568">
        <f t="shared" si="15"/>
        <v>0</v>
      </c>
      <c r="H102" s="654"/>
      <c r="I102" s="664" t="s">
        <v>746</v>
      </c>
    </row>
    <row r="103" spans="1:9" s="619" customFormat="1" x14ac:dyDescent="0.25">
      <c r="A103" s="565">
        <v>4</v>
      </c>
      <c r="B103" s="771" t="s">
        <v>749</v>
      </c>
      <c r="C103" s="771"/>
      <c r="D103" s="703">
        <v>5250</v>
      </c>
      <c r="E103" s="568">
        <v>51955</v>
      </c>
      <c r="F103" s="626"/>
      <c r="G103" s="568">
        <f t="shared" si="15"/>
        <v>51955</v>
      </c>
      <c r="H103" s="568"/>
      <c r="I103" s="566" t="s">
        <v>746</v>
      </c>
    </row>
    <row r="104" spans="1:9" s="619" customFormat="1" ht="12" customHeight="1" x14ac:dyDescent="0.25">
      <c r="A104" s="663">
        <v>5</v>
      </c>
      <c r="B104" s="771" t="s">
        <v>750</v>
      </c>
      <c r="C104" s="771"/>
      <c r="D104" s="703">
        <v>5250</v>
      </c>
      <c r="E104" s="568">
        <v>0</v>
      </c>
      <c r="F104" s="626"/>
      <c r="G104" s="568">
        <f t="shared" si="15"/>
        <v>0</v>
      </c>
      <c r="H104" s="568"/>
      <c r="I104" s="664" t="s">
        <v>746</v>
      </c>
    </row>
    <row r="105" spans="1:9" s="619" customFormat="1" ht="12" customHeight="1" x14ac:dyDescent="0.25">
      <c r="A105" s="663">
        <v>6</v>
      </c>
      <c r="B105" s="771" t="s">
        <v>751</v>
      </c>
      <c r="C105" s="771"/>
      <c r="D105" s="703">
        <v>5250</v>
      </c>
      <c r="E105" s="654">
        <v>0</v>
      </c>
      <c r="F105" s="655"/>
      <c r="G105" s="568">
        <f t="shared" si="15"/>
        <v>0</v>
      </c>
      <c r="H105" s="654"/>
      <c r="I105" s="664" t="s">
        <v>746</v>
      </c>
    </row>
    <row r="106" spans="1:9" s="619" customFormat="1" x14ac:dyDescent="0.25">
      <c r="A106" s="641">
        <v>7</v>
      </c>
      <c r="B106" s="772" t="s">
        <v>752</v>
      </c>
      <c r="C106" s="772"/>
      <c r="D106" s="705">
        <v>5250</v>
      </c>
      <c r="E106" s="642">
        <v>0</v>
      </c>
      <c r="F106" s="655"/>
      <c r="G106" s="568">
        <f t="shared" si="15"/>
        <v>0</v>
      </c>
      <c r="H106" s="642"/>
      <c r="I106" s="644" t="s">
        <v>746</v>
      </c>
    </row>
    <row r="107" spans="1:9" s="619" customFormat="1" ht="12" customHeight="1" x14ac:dyDescent="0.25">
      <c r="A107" s="773">
        <v>8</v>
      </c>
      <c r="B107" s="771" t="s">
        <v>753</v>
      </c>
      <c r="C107" s="771"/>
      <c r="D107" s="703">
        <v>5250</v>
      </c>
      <c r="E107" s="654">
        <v>0</v>
      </c>
      <c r="F107" s="655"/>
      <c r="G107" s="568">
        <f t="shared" si="15"/>
        <v>0</v>
      </c>
      <c r="H107" s="654"/>
      <c r="I107" s="796" t="s">
        <v>746</v>
      </c>
    </row>
    <row r="108" spans="1:9" s="619" customFormat="1" ht="12" customHeight="1" x14ac:dyDescent="0.25">
      <c r="A108" s="773"/>
      <c r="B108" s="771"/>
      <c r="C108" s="771"/>
      <c r="D108" s="703">
        <v>2241</v>
      </c>
      <c r="E108" s="623">
        <v>0</v>
      </c>
      <c r="F108" s="624"/>
      <c r="G108" s="568">
        <f t="shared" si="15"/>
        <v>0</v>
      </c>
      <c r="H108" s="623"/>
      <c r="I108" s="796"/>
    </row>
    <row r="109" spans="1:9" s="619" customFormat="1" ht="25.5" customHeight="1" x14ac:dyDescent="0.25">
      <c r="A109" s="663">
        <v>9</v>
      </c>
      <c r="B109" s="771" t="s">
        <v>754</v>
      </c>
      <c r="C109" s="771"/>
      <c r="D109" s="703">
        <v>5250</v>
      </c>
      <c r="E109" s="654">
        <v>22636</v>
      </c>
      <c r="F109" s="654"/>
      <c r="G109" s="568">
        <f t="shared" si="15"/>
        <v>22636</v>
      </c>
      <c r="H109" s="654"/>
      <c r="I109" s="664" t="s">
        <v>746</v>
      </c>
    </row>
    <row r="110" spans="1:9" s="619" customFormat="1" ht="12" customHeight="1" x14ac:dyDescent="0.25">
      <c r="A110" s="565">
        <v>10</v>
      </c>
      <c r="B110" s="771" t="s">
        <v>755</v>
      </c>
      <c r="C110" s="771"/>
      <c r="D110" s="703">
        <v>5250</v>
      </c>
      <c r="E110" s="654">
        <v>5541</v>
      </c>
      <c r="F110" s="655"/>
      <c r="G110" s="568">
        <f t="shared" si="15"/>
        <v>5541</v>
      </c>
      <c r="H110" s="654"/>
      <c r="I110" s="566" t="s">
        <v>746</v>
      </c>
    </row>
    <row r="111" spans="1:9" s="619" customFormat="1" ht="12" customHeight="1" x14ac:dyDescent="0.25">
      <c r="A111" s="565">
        <v>11</v>
      </c>
      <c r="B111" s="771" t="s">
        <v>756</v>
      </c>
      <c r="C111" s="771"/>
      <c r="D111" s="703">
        <v>5250</v>
      </c>
      <c r="E111" s="654">
        <v>0</v>
      </c>
      <c r="F111" s="655"/>
      <c r="G111" s="568">
        <f t="shared" si="15"/>
        <v>0</v>
      </c>
      <c r="H111" s="654"/>
      <c r="I111" s="566" t="s">
        <v>746</v>
      </c>
    </row>
    <row r="112" spans="1:9" s="619" customFormat="1" ht="12" customHeight="1" x14ac:dyDescent="0.25">
      <c r="A112" s="663">
        <v>12</v>
      </c>
      <c r="B112" s="771" t="s">
        <v>757</v>
      </c>
      <c r="C112" s="771"/>
      <c r="D112" s="703">
        <v>5250</v>
      </c>
      <c r="E112" s="654">
        <v>0</v>
      </c>
      <c r="F112" s="655"/>
      <c r="G112" s="568">
        <f t="shared" si="15"/>
        <v>0</v>
      </c>
      <c r="H112" s="654"/>
      <c r="I112" s="664" t="s">
        <v>746</v>
      </c>
    </row>
    <row r="113" spans="1:9" s="619" customFormat="1" x14ac:dyDescent="0.25">
      <c r="A113" s="583"/>
      <c r="B113" s="636"/>
      <c r="C113" s="636"/>
      <c r="D113" s="667"/>
      <c r="E113" s="633"/>
      <c r="F113" s="633"/>
      <c r="G113" s="633"/>
      <c r="H113" s="633"/>
      <c r="I113" s="668"/>
    </row>
    <row r="114" spans="1:9" s="619" customFormat="1" x14ac:dyDescent="0.25">
      <c r="A114" s="783" t="s">
        <v>472</v>
      </c>
      <c r="B114" s="783"/>
      <c r="C114" s="586" t="s">
        <v>663</v>
      </c>
      <c r="D114" s="586"/>
      <c r="E114" s="586"/>
      <c r="F114" s="586"/>
      <c r="G114" s="586"/>
      <c r="H114" s="586"/>
    </row>
    <row r="115" spans="1:9" s="619" customFormat="1" x14ac:dyDescent="0.25">
      <c r="A115" s="783" t="s">
        <v>473</v>
      </c>
      <c r="B115" s="783"/>
      <c r="C115" s="629" t="s">
        <v>758</v>
      </c>
      <c r="D115" s="629"/>
      <c r="E115" s="629"/>
      <c r="F115" s="629"/>
      <c r="G115" s="629"/>
      <c r="H115" s="629"/>
    </row>
    <row r="116" spans="1:9" s="619" customFormat="1" ht="12" customHeight="1" x14ac:dyDescent="0.25">
      <c r="A116" s="773" t="s">
        <v>474</v>
      </c>
      <c r="B116" s="773" t="s">
        <v>475</v>
      </c>
      <c r="C116" s="773"/>
      <c r="D116" s="773" t="s">
        <v>476</v>
      </c>
      <c r="E116" s="773" t="s">
        <v>477</v>
      </c>
      <c r="F116" s="792" t="s">
        <v>478</v>
      </c>
      <c r="G116" s="773" t="s">
        <v>479</v>
      </c>
      <c r="H116" s="794" t="s">
        <v>318</v>
      </c>
      <c r="I116" s="773" t="s">
        <v>480</v>
      </c>
    </row>
    <row r="117" spans="1:9" s="619" customFormat="1" ht="33.75" customHeight="1" x14ac:dyDescent="0.25">
      <c r="A117" s="773"/>
      <c r="B117" s="773"/>
      <c r="C117" s="773"/>
      <c r="D117" s="773"/>
      <c r="E117" s="773"/>
      <c r="F117" s="793"/>
      <c r="G117" s="773"/>
      <c r="H117" s="795"/>
      <c r="I117" s="773"/>
    </row>
    <row r="118" spans="1:9" s="619" customFormat="1" x14ac:dyDescent="0.25">
      <c r="A118" s="770" t="s">
        <v>481</v>
      </c>
      <c r="B118" s="770"/>
      <c r="C118" s="770"/>
      <c r="D118" s="624"/>
      <c r="E118" s="624">
        <f>SUM(E119:E141)</f>
        <v>499034</v>
      </c>
      <c r="F118" s="624">
        <f>SUM(F119:F141)</f>
        <v>5610</v>
      </c>
      <c r="G118" s="624">
        <f>SUM(G119:G141)</f>
        <v>504644</v>
      </c>
      <c r="H118" s="624"/>
      <c r="I118" s="566"/>
    </row>
    <row r="119" spans="1:9" s="619" customFormat="1" ht="12" customHeight="1" x14ac:dyDescent="0.25">
      <c r="A119" s="565">
        <v>1</v>
      </c>
      <c r="B119" s="771" t="s">
        <v>745</v>
      </c>
      <c r="C119" s="771"/>
      <c r="D119" s="703">
        <v>2241</v>
      </c>
      <c r="E119" s="568">
        <v>6703</v>
      </c>
      <c r="F119" s="626"/>
      <c r="G119" s="568">
        <f t="shared" ref="G119:G141" si="16">SUM(E119:F119)</f>
        <v>6703</v>
      </c>
      <c r="H119" s="568"/>
      <c r="I119" s="566" t="s">
        <v>759</v>
      </c>
    </row>
    <row r="120" spans="1:9" s="619" customFormat="1" x14ac:dyDescent="0.25">
      <c r="A120" s="663">
        <v>2</v>
      </c>
      <c r="B120" s="771" t="s">
        <v>760</v>
      </c>
      <c r="C120" s="771"/>
      <c r="D120" s="703">
        <v>5250</v>
      </c>
      <c r="E120" s="654">
        <v>1640</v>
      </c>
      <c r="F120" s="655"/>
      <c r="G120" s="568">
        <f t="shared" si="16"/>
        <v>1640</v>
      </c>
      <c r="H120" s="654"/>
      <c r="I120" s="566" t="s">
        <v>759</v>
      </c>
    </row>
    <row r="121" spans="1:9" s="619" customFormat="1" ht="12" customHeight="1" x14ac:dyDescent="0.25">
      <c r="A121" s="565">
        <v>3</v>
      </c>
      <c r="B121" s="771" t="s">
        <v>761</v>
      </c>
      <c r="C121" s="771"/>
      <c r="D121" s="703">
        <v>5250</v>
      </c>
      <c r="E121" s="654">
        <v>0</v>
      </c>
      <c r="F121" s="655"/>
      <c r="G121" s="568">
        <f t="shared" si="16"/>
        <v>0</v>
      </c>
      <c r="H121" s="654"/>
      <c r="I121" s="566" t="s">
        <v>759</v>
      </c>
    </row>
    <row r="122" spans="1:9" s="619" customFormat="1" ht="12" customHeight="1" x14ac:dyDescent="0.25">
      <c r="A122" s="569">
        <v>4</v>
      </c>
      <c r="B122" s="771" t="s">
        <v>762</v>
      </c>
      <c r="C122" s="771"/>
      <c r="D122" s="703">
        <v>5250</v>
      </c>
      <c r="E122" s="654">
        <v>0</v>
      </c>
      <c r="F122" s="655"/>
      <c r="G122" s="568">
        <f t="shared" si="16"/>
        <v>0</v>
      </c>
      <c r="H122" s="654"/>
      <c r="I122" s="566" t="s">
        <v>759</v>
      </c>
    </row>
    <row r="123" spans="1:9" s="619" customFormat="1" ht="108" x14ac:dyDescent="0.25">
      <c r="A123" s="625">
        <v>5</v>
      </c>
      <c r="B123" s="790" t="s">
        <v>763</v>
      </c>
      <c r="C123" s="791"/>
      <c r="D123" s="703">
        <v>5250</v>
      </c>
      <c r="E123" s="568">
        <v>76380</v>
      </c>
      <c r="F123" s="568">
        <v>5610</v>
      </c>
      <c r="G123" s="568">
        <f t="shared" si="16"/>
        <v>81990</v>
      </c>
      <c r="H123" s="568" t="s">
        <v>764</v>
      </c>
      <c r="I123" s="566" t="s">
        <v>759</v>
      </c>
    </row>
    <row r="124" spans="1:9" s="619" customFormat="1" ht="12" customHeight="1" x14ac:dyDescent="0.25">
      <c r="A124" s="565">
        <v>6</v>
      </c>
      <c r="B124" s="771" t="s">
        <v>424</v>
      </c>
      <c r="C124" s="771"/>
      <c r="D124" s="703">
        <v>5250</v>
      </c>
      <c r="E124" s="568">
        <v>0</v>
      </c>
      <c r="F124" s="626"/>
      <c r="G124" s="568">
        <f t="shared" si="16"/>
        <v>0</v>
      </c>
      <c r="H124" s="568"/>
      <c r="I124" s="566" t="s">
        <v>759</v>
      </c>
    </row>
    <row r="125" spans="1:9" s="619" customFormat="1" ht="12" customHeight="1" x14ac:dyDescent="0.25">
      <c r="A125" s="581">
        <v>7</v>
      </c>
      <c r="B125" s="779" t="s">
        <v>765</v>
      </c>
      <c r="C125" s="780"/>
      <c r="D125" s="703">
        <v>5240</v>
      </c>
      <c r="E125" s="568">
        <v>139546</v>
      </c>
      <c r="F125" s="669"/>
      <c r="G125" s="568">
        <f t="shared" si="16"/>
        <v>139546</v>
      </c>
      <c r="H125" s="669"/>
      <c r="I125" s="670" t="s">
        <v>759</v>
      </c>
    </row>
    <row r="126" spans="1:9" s="619" customFormat="1" ht="25.5" customHeight="1" x14ac:dyDescent="0.25">
      <c r="A126" s="565">
        <v>8</v>
      </c>
      <c r="B126" s="771" t="s">
        <v>766</v>
      </c>
      <c r="C126" s="771"/>
      <c r="D126" s="703">
        <v>5250</v>
      </c>
      <c r="E126" s="568">
        <v>117299</v>
      </c>
      <c r="F126" s="626"/>
      <c r="G126" s="568">
        <f t="shared" si="16"/>
        <v>117299</v>
      </c>
      <c r="H126" s="568"/>
      <c r="I126" s="664" t="s">
        <v>759</v>
      </c>
    </row>
    <row r="127" spans="1:9" s="619" customFormat="1" ht="38.25" customHeight="1" x14ac:dyDescent="0.25">
      <c r="A127" s="569">
        <v>9</v>
      </c>
      <c r="B127" s="771" t="s">
        <v>767</v>
      </c>
      <c r="C127" s="771"/>
      <c r="D127" s="703">
        <v>5250</v>
      </c>
      <c r="E127" s="568">
        <v>24601</v>
      </c>
      <c r="F127" s="626"/>
      <c r="G127" s="568">
        <f t="shared" si="16"/>
        <v>24601</v>
      </c>
      <c r="H127" s="568"/>
      <c r="I127" s="664" t="s">
        <v>768</v>
      </c>
    </row>
    <row r="128" spans="1:9" s="619" customFormat="1" x14ac:dyDescent="0.25">
      <c r="A128" s="565">
        <v>10</v>
      </c>
      <c r="B128" s="771" t="s">
        <v>361</v>
      </c>
      <c r="C128" s="771"/>
      <c r="D128" s="703">
        <v>5250</v>
      </c>
      <c r="E128" s="568">
        <v>0</v>
      </c>
      <c r="F128" s="626"/>
      <c r="G128" s="568">
        <f t="shared" si="16"/>
        <v>0</v>
      </c>
      <c r="H128" s="568"/>
      <c r="I128" s="566" t="s">
        <v>759</v>
      </c>
    </row>
    <row r="129" spans="1:9" s="619" customFormat="1" ht="34.5" customHeight="1" x14ac:dyDescent="0.25">
      <c r="A129" s="671">
        <v>11</v>
      </c>
      <c r="B129" s="779" t="s">
        <v>769</v>
      </c>
      <c r="C129" s="780"/>
      <c r="D129" s="703">
        <v>5250</v>
      </c>
      <c r="E129" s="568">
        <v>58392</v>
      </c>
      <c r="F129" s="568"/>
      <c r="G129" s="568">
        <f t="shared" si="16"/>
        <v>58392</v>
      </c>
      <c r="H129" s="568"/>
      <c r="I129" s="566"/>
    </row>
    <row r="130" spans="1:9" s="619" customFormat="1" ht="12" customHeight="1" x14ac:dyDescent="0.25">
      <c r="A130" s="565">
        <v>12</v>
      </c>
      <c r="B130" s="771" t="s">
        <v>770</v>
      </c>
      <c r="C130" s="771"/>
      <c r="D130" s="703">
        <v>5250</v>
      </c>
      <c r="E130" s="568">
        <v>0</v>
      </c>
      <c r="F130" s="626"/>
      <c r="G130" s="568">
        <f t="shared" si="16"/>
        <v>0</v>
      </c>
      <c r="H130" s="568"/>
      <c r="I130" s="566" t="s">
        <v>759</v>
      </c>
    </row>
    <row r="131" spans="1:9" s="619" customFormat="1" x14ac:dyDescent="0.25">
      <c r="A131" s="569">
        <v>13</v>
      </c>
      <c r="B131" s="771" t="s">
        <v>332</v>
      </c>
      <c r="C131" s="771"/>
      <c r="D131" s="703">
        <v>5250</v>
      </c>
      <c r="E131" s="568">
        <v>0</v>
      </c>
      <c r="F131" s="626"/>
      <c r="G131" s="568">
        <f t="shared" si="16"/>
        <v>0</v>
      </c>
      <c r="H131" s="568"/>
      <c r="I131" s="566" t="s">
        <v>759</v>
      </c>
    </row>
    <row r="132" spans="1:9" s="619" customFormat="1" ht="12" customHeight="1" x14ac:dyDescent="0.25">
      <c r="A132" s="569">
        <v>14</v>
      </c>
      <c r="B132" s="771" t="s">
        <v>376</v>
      </c>
      <c r="C132" s="771"/>
      <c r="D132" s="703">
        <v>5250</v>
      </c>
      <c r="E132" s="568">
        <v>0</v>
      </c>
      <c r="F132" s="626"/>
      <c r="G132" s="568">
        <f t="shared" si="16"/>
        <v>0</v>
      </c>
      <c r="H132" s="568"/>
      <c r="I132" s="566" t="s">
        <v>759</v>
      </c>
    </row>
    <row r="133" spans="1:9" s="619" customFormat="1" ht="21" customHeight="1" x14ac:dyDescent="0.25">
      <c r="A133" s="784">
        <v>15</v>
      </c>
      <c r="B133" s="779" t="s">
        <v>771</v>
      </c>
      <c r="C133" s="780"/>
      <c r="D133" s="703">
        <v>2239</v>
      </c>
      <c r="E133" s="568">
        <v>12040</v>
      </c>
      <c r="F133" s="626"/>
      <c r="G133" s="568">
        <f t="shared" si="16"/>
        <v>12040</v>
      </c>
      <c r="H133" s="568"/>
      <c r="I133" s="788" t="s">
        <v>759</v>
      </c>
    </row>
    <row r="134" spans="1:9" s="619" customFormat="1" ht="22.5" customHeight="1" x14ac:dyDescent="0.25">
      <c r="A134" s="785"/>
      <c r="B134" s="786"/>
      <c r="C134" s="787"/>
      <c r="D134" s="703">
        <v>5250</v>
      </c>
      <c r="E134" s="568">
        <v>3388</v>
      </c>
      <c r="F134" s="626"/>
      <c r="G134" s="568">
        <f t="shared" si="16"/>
        <v>3388</v>
      </c>
      <c r="H134" s="568"/>
      <c r="I134" s="789"/>
    </row>
    <row r="135" spans="1:9" s="619" customFormat="1" ht="12" customHeight="1" x14ac:dyDescent="0.25">
      <c r="A135" s="565">
        <v>16</v>
      </c>
      <c r="B135" s="771" t="s">
        <v>772</v>
      </c>
      <c r="C135" s="771"/>
      <c r="D135" s="703">
        <v>5250</v>
      </c>
      <c r="E135" s="568">
        <v>1936</v>
      </c>
      <c r="F135" s="626"/>
      <c r="G135" s="568">
        <f t="shared" si="16"/>
        <v>1936</v>
      </c>
      <c r="H135" s="568"/>
      <c r="I135" s="566" t="s">
        <v>759</v>
      </c>
    </row>
    <row r="136" spans="1:9" s="619" customFormat="1" x14ac:dyDescent="0.25">
      <c r="A136" s="565">
        <v>17</v>
      </c>
      <c r="B136" s="771" t="s">
        <v>446</v>
      </c>
      <c r="C136" s="771"/>
      <c r="D136" s="703">
        <v>5250</v>
      </c>
      <c r="E136" s="568">
        <v>0</v>
      </c>
      <c r="F136" s="626"/>
      <c r="G136" s="568">
        <f t="shared" si="16"/>
        <v>0</v>
      </c>
      <c r="H136" s="568"/>
      <c r="I136" s="566" t="s">
        <v>759</v>
      </c>
    </row>
    <row r="137" spans="1:9" s="619" customFormat="1" ht="15" customHeight="1" x14ac:dyDescent="0.25">
      <c r="A137" s="671">
        <v>18</v>
      </c>
      <c r="B137" s="779" t="s">
        <v>445</v>
      </c>
      <c r="C137" s="780"/>
      <c r="D137" s="703">
        <v>5250</v>
      </c>
      <c r="E137" s="568">
        <v>0</v>
      </c>
      <c r="F137" s="630"/>
      <c r="G137" s="568">
        <f t="shared" si="16"/>
        <v>0</v>
      </c>
      <c r="H137" s="631"/>
      <c r="I137" s="582" t="s">
        <v>759</v>
      </c>
    </row>
    <row r="138" spans="1:9" s="619" customFormat="1" ht="12" customHeight="1" x14ac:dyDescent="0.25">
      <c r="A138" s="569">
        <v>19</v>
      </c>
      <c r="B138" s="771" t="s">
        <v>773</v>
      </c>
      <c r="C138" s="771"/>
      <c r="D138" s="703">
        <v>5250</v>
      </c>
      <c r="E138" s="568">
        <v>0</v>
      </c>
      <c r="F138" s="626"/>
      <c r="G138" s="568">
        <f t="shared" si="16"/>
        <v>0</v>
      </c>
      <c r="H138" s="568"/>
      <c r="I138" s="566" t="s">
        <v>759</v>
      </c>
    </row>
    <row r="139" spans="1:9" s="619" customFormat="1" ht="12" customHeight="1" x14ac:dyDescent="0.25">
      <c r="A139" s="569">
        <v>20</v>
      </c>
      <c r="B139" s="771" t="s">
        <v>774</v>
      </c>
      <c r="C139" s="771"/>
      <c r="D139" s="703">
        <v>5240</v>
      </c>
      <c r="E139" s="568">
        <v>50000</v>
      </c>
      <c r="F139" s="568"/>
      <c r="G139" s="568">
        <f t="shared" si="16"/>
        <v>50000</v>
      </c>
      <c r="H139" s="568"/>
      <c r="I139" s="566" t="s">
        <v>759</v>
      </c>
    </row>
    <row r="140" spans="1:9" s="619" customFormat="1" x14ac:dyDescent="0.25">
      <c r="A140" s="569">
        <v>21</v>
      </c>
      <c r="B140" s="771" t="s">
        <v>388</v>
      </c>
      <c r="C140" s="771"/>
      <c r="D140" s="703">
        <v>5250</v>
      </c>
      <c r="E140" s="568">
        <v>7109</v>
      </c>
      <c r="F140" s="626"/>
      <c r="G140" s="568">
        <f>SUM(E140:F140)</f>
        <v>7109</v>
      </c>
      <c r="H140" s="640"/>
      <c r="I140" s="566" t="s">
        <v>759</v>
      </c>
    </row>
    <row r="141" spans="1:9" s="619" customFormat="1" x14ac:dyDescent="0.25">
      <c r="A141" s="569">
        <v>22</v>
      </c>
      <c r="B141" s="771" t="s">
        <v>775</v>
      </c>
      <c r="C141" s="771"/>
      <c r="D141" s="703">
        <v>5250</v>
      </c>
      <c r="E141" s="568">
        <v>0</v>
      </c>
      <c r="F141" s="626"/>
      <c r="G141" s="568">
        <f t="shared" si="16"/>
        <v>0</v>
      </c>
      <c r="H141" s="640"/>
      <c r="I141" s="566" t="s">
        <v>759</v>
      </c>
    </row>
    <row r="142" spans="1:9" s="619" customFormat="1" x14ac:dyDescent="0.25">
      <c r="A142" s="672"/>
      <c r="B142" s="628"/>
      <c r="C142" s="628"/>
      <c r="D142" s="667"/>
      <c r="E142" s="633"/>
      <c r="F142" s="633"/>
      <c r="G142" s="633"/>
      <c r="H142" s="633"/>
      <c r="I142" s="634"/>
    </row>
    <row r="143" spans="1:9" s="619" customFormat="1" x14ac:dyDescent="0.25">
      <c r="A143" s="783" t="s">
        <v>472</v>
      </c>
      <c r="B143" s="783"/>
      <c r="C143" s="586" t="s">
        <v>776</v>
      </c>
      <c r="D143" s="586"/>
      <c r="E143" s="586"/>
      <c r="F143" s="586"/>
      <c r="G143" s="586"/>
      <c r="H143" s="586"/>
      <c r="I143" s="586"/>
    </row>
    <row r="144" spans="1:9" s="619" customFormat="1" x14ac:dyDescent="0.25">
      <c r="A144" s="782" t="s">
        <v>473</v>
      </c>
      <c r="B144" s="782"/>
      <c r="C144" s="629" t="s">
        <v>777</v>
      </c>
      <c r="D144" s="629"/>
      <c r="E144" s="629"/>
      <c r="F144" s="629"/>
      <c r="G144" s="629"/>
      <c r="H144" s="629"/>
      <c r="I144" s="629"/>
    </row>
    <row r="145" spans="1:9" s="619" customFormat="1" ht="12" customHeight="1" x14ac:dyDescent="0.25">
      <c r="A145" s="774" t="s">
        <v>474</v>
      </c>
      <c r="B145" s="774" t="s">
        <v>475</v>
      </c>
      <c r="C145" s="774"/>
      <c r="D145" s="773" t="s">
        <v>476</v>
      </c>
      <c r="E145" s="774" t="s">
        <v>477</v>
      </c>
      <c r="F145" s="775" t="s">
        <v>478</v>
      </c>
      <c r="G145" s="774" t="s">
        <v>479</v>
      </c>
      <c r="H145" s="777" t="s">
        <v>318</v>
      </c>
      <c r="I145" s="773" t="s">
        <v>480</v>
      </c>
    </row>
    <row r="146" spans="1:9" s="619" customFormat="1" ht="35.25" customHeight="1" x14ac:dyDescent="0.25">
      <c r="A146" s="774"/>
      <c r="B146" s="774"/>
      <c r="C146" s="774"/>
      <c r="D146" s="773"/>
      <c r="E146" s="774"/>
      <c r="F146" s="776"/>
      <c r="G146" s="774"/>
      <c r="H146" s="778"/>
      <c r="I146" s="773"/>
    </row>
    <row r="147" spans="1:9" s="619" customFormat="1" x14ac:dyDescent="0.25">
      <c r="A147" s="770" t="s">
        <v>481</v>
      </c>
      <c r="B147" s="770"/>
      <c r="C147" s="770"/>
      <c r="D147" s="624"/>
      <c r="E147" s="624">
        <f>SUM(E148:E151)</f>
        <v>54095</v>
      </c>
      <c r="F147" s="624">
        <f>SUM(F148:F151)</f>
        <v>0</v>
      </c>
      <c r="G147" s="624">
        <f>SUM(G148:G151)</f>
        <v>54095</v>
      </c>
      <c r="H147" s="624"/>
      <c r="I147" s="660"/>
    </row>
    <row r="148" spans="1:9" s="619" customFormat="1" x14ac:dyDescent="0.25">
      <c r="A148" s="565">
        <v>1</v>
      </c>
      <c r="B148" s="771" t="s">
        <v>778</v>
      </c>
      <c r="C148" s="771"/>
      <c r="D148" s="703">
        <v>5250</v>
      </c>
      <c r="E148" s="568">
        <v>0</v>
      </c>
      <c r="F148" s="626"/>
      <c r="G148" s="568">
        <f t="shared" ref="G148:G151" si="17">SUM(E148:F148)</f>
        <v>0</v>
      </c>
      <c r="H148" s="568"/>
      <c r="I148" s="566" t="s">
        <v>779</v>
      </c>
    </row>
    <row r="149" spans="1:9" s="619" customFormat="1" ht="27.75" customHeight="1" x14ac:dyDescent="0.25">
      <c r="A149" s="581">
        <v>2</v>
      </c>
      <c r="B149" s="779" t="s">
        <v>780</v>
      </c>
      <c r="C149" s="780"/>
      <c r="D149" s="703">
        <v>5250</v>
      </c>
      <c r="E149" s="568">
        <v>54095</v>
      </c>
      <c r="F149" s="630"/>
      <c r="G149" s="568">
        <f t="shared" si="17"/>
        <v>54095</v>
      </c>
      <c r="H149" s="631"/>
      <c r="I149" s="582" t="s">
        <v>779</v>
      </c>
    </row>
    <row r="150" spans="1:9" s="619" customFormat="1" ht="12" customHeight="1" x14ac:dyDescent="0.25">
      <c r="A150" s="565">
        <v>3</v>
      </c>
      <c r="B150" s="771" t="s">
        <v>781</v>
      </c>
      <c r="C150" s="771"/>
      <c r="D150" s="703">
        <v>5250</v>
      </c>
      <c r="E150" s="568">
        <v>0</v>
      </c>
      <c r="F150" s="630"/>
      <c r="G150" s="568">
        <f t="shared" si="17"/>
        <v>0</v>
      </c>
      <c r="H150" s="631"/>
      <c r="I150" s="582" t="s">
        <v>779</v>
      </c>
    </row>
    <row r="151" spans="1:9" s="619" customFormat="1" x14ac:dyDescent="0.25">
      <c r="A151" s="565">
        <v>4</v>
      </c>
      <c r="B151" s="771" t="s">
        <v>745</v>
      </c>
      <c r="C151" s="771"/>
      <c r="D151" s="703">
        <v>2241</v>
      </c>
      <c r="E151" s="568">
        <v>0</v>
      </c>
      <c r="F151" s="626"/>
      <c r="G151" s="568">
        <f t="shared" si="17"/>
        <v>0</v>
      </c>
      <c r="H151" s="568"/>
      <c r="I151" s="566" t="s">
        <v>779</v>
      </c>
    </row>
    <row r="152" spans="1:9" s="619" customFormat="1" x14ac:dyDescent="0.25">
      <c r="A152" s="583"/>
      <c r="B152" s="636"/>
      <c r="C152" s="636"/>
      <c r="D152" s="657"/>
      <c r="E152" s="637"/>
      <c r="F152" s="637"/>
      <c r="G152" s="637"/>
      <c r="H152" s="637"/>
      <c r="I152" s="637"/>
    </row>
    <row r="153" spans="1:9" s="619" customFormat="1" x14ac:dyDescent="0.25">
      <c r="A153" s="781" t="s">
        <v>472</v>
      </c>
      <c r="B153" s="781"/>
      <c r="C153" s="659" t="s">
        <v>667</v>
      </c>
      <c r="D153" s="659"/>
      <c r="E153" s="659"/>
      <c r="F153" s="659"/>
      <c r="G153" s="659"/>
      <c r="H153" s="659"/>
      <c r="I153" s="659"/>
    </row>
    <row r="154" spans="1:9" s="619" customFormat="1" x14ac:dyDescent="0.25">
      <c r="A154" s="782" t="s">
        <v>473</v>
      </c>
      <c r="B154" s="782"/>
      <c r="C154" s="649" t="s">
        <v>782</v>
      </c>
      <c r="D154" s="649"/>
      <c r="E154" s="649"/>
      <c r="F154" s="649"/>
      <c r="G154" s="649"/>
      <c r="H154" s="649"/>
      <c r="I154" s="649"/>
    </row>
    <row r="155" spans="1:9" s="619" customFormat="1" ht="12" customHeight="1" x14ac:dyDescent="0.25">
      <c r="A155" s="774" t="s">
        <v>474</v>
      </c>
      <c r="B155" s="774" t="s">
        <v>475</v>
      </c>
      <c r="C155" s="774"/>
      <c r="D155" s="773" t="s">
        <v>476</v>
      </c>
      <c r="E155" s="774" t="s">
        <v>477</v>
      </c>
      <c r="F155" s="775" t="s">
        <v>478</v>
      </c>
      <c r="G155" s="774" t="s">
        <v>479</v>
      </c>
      <c r="H155" s="777" t="s">
        <v>318</v>
      </c>
      <c r="I155" s="773" t="s">
        <v>480</v>
      </c>
    </row>
    <row r="156" spans="1:9" s="619" customFormat="1" ht="34.5" customHeight="1" x14ac:dyDescent="0.25">
      <c r="A156" s="774"/>
      <c r="B156" s="774"/>
      <c r="C156" s="774"/>
      <c r="D156" s="773"/>
      <c r="E156" s="774"/>
      <c r="F156" s="776"/>
      <c r="G156" s="774"/>
      <c r="H156" s="778"/>
      <c r="I156" s="773"/>
    </row>
    <row r="157" spans="1:9" s="619" customFormat="1" x14ac:dyDescent="0.25">
      <c r="A157" s="770" t="s">
        <v>481</v>
      </c>
      <c r="B157" s="770"/>
      <c r="C157" s="770"/>
      <c r="D157" s="624"/>
      <c r="E157" s="624">
        <f>SUM(E158:E164)</f>
        <v>562973</v>
      </c>
      <c r="F157" s="624">
        <f t="shared" ref="F157:G157" si="18">SUM(F158:F164)</f>
        <v>-5610</v>
      </c>
      <c r="G157" s="624">
        <f t="shared" si="18"/>
        <v>557363</v>
      </c>
      <c r="H157" s="624"/>
      <c r="I157" s="566"/>
    </row>
    <row r="158" spans="1:9" s="619" customFormat="1" ht="12" customHeight="1" x14ac:dyDescent="0.25">
      <c r="A158" s="565">
        <v>1</v>
      </c>
      <c r="B158" s="771" t="s">
        <v>783</v>
      </c>
      <c r="C158" s="771"/>
      <c r="D158" s="703">
        <v>5250</v>
      </c>
      <c r="E158" s="568">
        <v>11992</v>
      </c>
      <c r="F158" s="626"/>
      <c r="G158" s="568">
        <f t="shared" ref="G158:G164" si="19">SUM(E158:F158)</f>
        <v>11992</v>
      </c>
      <c r="H158" s="568"/>
      <c r="I158" s="566" t="s">
        <v>784</v>
      </c>
    </row>
    <row r="159" spans="1:9" s="619" customFormat="1" ht="22.5" customHeight="1" x14ac:dyDescent="0.25">
      <c r="A159" s="565">
        <v>2</v>
      </c>
      <c r="B159" s="771" t="s">
        <v>785</v>
      </c>
      <c r="C159" s="771"/>
      <c r="D159" s="703">
        <v>5250</v>
      </c>
      <c r="E159" s="568">
        <v>35085</v>
      </c>
      <c r="F159" s="626"/>
      <c r="G159" s="568">
        <f t="shared" si="19"/>
        <v>35085</v>
      </c>
      <c r="H159" s="568"/>
      <c r="I159" s="663" t="s">
        <v>786</v>
      </c>
    </row>
    <row r="160" spans="1:9" s="619" customFormat="1" ht="12" customHeight="1" x14ac:dyDescent="0.25">
      <c r="A160" s="565">
        <v>3</v>
      </c>
      <c r="B160" s="771" t="s">
        <v>787</v>
      </c>
      <c r="C160" s="771"/>
      <c r="D160" s="703">
        <v>5250</v>
      </c>
      <c r="E160" s="568">
        <v>9216</v>
      </c>
      <c r="F160" s="626"/>
      <c r="G160" s="568">
        <f t="shared" si="19"/>
        <v>9216</v>
      </c>
      <c r="H160" s="568"/>
      <c r="I160" s="566" t="s">
        <v>788</v>
      </c>
    </row>
    <row r="161" spans="1:9" s="619" customFormat="1" ht="25.5" customHeight="1" x14ac:dyDescent="0.25">
      <c r="A161" s="641">
        <v>4</v>
      </c>
      <c r="B161" s="772" t="s">
        <v>789</v>
      </c>
      <c r="C161" s="772"/>
      <c r="D161" s="703">
        <v>5250</v>
      </c>
      <c r="E161" s="642">
        <v>407216</v>
      </c>
      <c r="F161" s="643"/>
      <c r="G161" s="568">
        <f t="shared" si="19"/>
        <v>407216</v>
      </c>
      <c r="H161" s="642"/>
      <c r="I161" s="644" t="s">
        <v>788</v>
      </c>
    </row>
    <row r="162" spans="1:9" s="619" customFormat="1" ht="72" x14ac:dyDescent="0.25">
      <c r="A162" s="565">
        <v>5</v>
      </c>
      <c r="B162" s="771" t="s">
        <v>790</v>
      </c>
      <c r="C162" s="771"/>
      <c r="D162" s="703">
        <v>5240</v>
      </c>
      <c r="E162" s="568">
        <v>38365</v>
      </c>
      <c r="F162" s="568">
        <v>-5610</v>
      </c>
      <c r="G162" s="568">
        <f t="shared" si="19"/>
        <v>32755</v>
      </c>
      <c r="H162" s="568" t="s">
        <v>668</v>
      </c>
      <c r="I162" s="644" t="s">
        <v>791</v>
      </c>
    </row>
    <row r="163" spans="1:9" s="619" customFormat="1" ht="25.5" customHeight="1" x14ac:dyDescent="0.25">
      <c r="A163" s="673">
        <v>6</v>
      </c>
      <c r="B163" s="767" t="s">
        <v>792</v>
      </c>
      <c r="C163" s="768"/>
      <c r="D163" s="704">
        <v>5240</v>
      </c>
      <c r="E163" s="654">
        <v>12099</v>
      </c>
      <c r="F163" s="654"/>
      <c r="G163" s="568">
        <f t="shared" si="19"/>
        <v>12099</v>
      </c>
      <c r="H163" s="654"/>
      <c r="I163" s="644" t="s">
        <v>788</v>
      </c>
    </row>
    <row r="164" spans="1:9" s="619" customFormat="1" ht="55.5" customHeight="1" x14ac:dyDescent="0.25">
      <c r="A164" s="673">
        <v>7</v>
      </c>
      <c r="B164" s="767" t="s">
        <v>793</v>
      </c>
      <c r="C164" s="768"/>
      <c r="D164" s="704">
        <v>5250</v>
      </c>
      <c r="E164" s="654">
        <v>49000</v>
      </c>
      <c r="F164" s="654"/>
      <c r="G164" s="568">
        <f t="shared" si="19"/>
        <v>49000</v>
      </c>
      <c r="H164" s="623"/>
      <c r="I164" s="644" t="s">
        <v>794</v>
      </c>
    </row>
    <row r="165" spans="1:9" s="619" customFormat="1" x14ac:dyDescent="0.25">
      <c r="A165" s="674"/>
      <c r="B165" s="674"/>
      <c r="C165" s="674"/>
      <c r="D165" s="675"/>
      <c r="E165" s="676"/>
      <c r="F165" s="676"/>
      <c r="G165" s="676"/>
      <c r="H165" s="676"/>
      <c r="I165" s="675"/>
    </row>
    <row r="166" spans="1:9" x14ac:dyDescent="0.25">
      <c r="A166" s="769" t="s">
        <v>795</v>
      </c>
      <c r="B166" s="769"/>
      <c r="C166" s="769"/>
      <c r="D166" s="769"/>
      <c r="E166" s="769"/>
      <c r="F166" s="769"/>
      <c r="G166" s="769"/>
      <c r="H166" s="769"/>
      <c r="I166" s="769"/>
    </row>
    <row r="167" spans="1:9" x14ac:dyDescent="0.25">
      <c r="A167" s="677" t="s">
        <v>796</v>
      </c>
      <c r="B167" s="677"/>
      <c r="C167" s="678"/>
      <c r="D167" s="678"/>
      <c r="E167" s="678"/>
      <c r="F167" s="678"/>
      <c r="G167" s="678"/>
      <c r="H167" s="678"/>
      <c r="I167" s="679"/>
    </row>
    <row r="168" spans="1:9" x14ac:dyDescent="0.25">
      <c r="A168" s="677" t="s">
        <v>797</v>
      </c>
      <c r="B168" s="677"/>
      <c r="C168" s="678"/>
      <c r="D168" s="678"/>
      <c r="E168" s="678"/>
      <c r="F168" s="678"/>
      <c r="G168" s="678"/>
      <c r="H168" s="678"/>
      <c r="I168" s="679"/>
    </row>
    <row r="169" spans="1:9" x14ac:dyDescent="0.25">
      <c r="A169" s="677"/>
      <c r="B169" s="677"/>
      <c r="C169" s="678"/>
      <c r="D169" s="678"/>
      <c r="E169" s="678"/>
      <c r="F169" s="678"/>
      <c r="G169" s="678"/>
      <c r="H169" s="678"/>
      <c r="I169" s="679"/>
    </row>
    <row r="170" spans="1:9" x14ac:dyDescent="0.25">
      <c r="A170" s="677"/>
      <c r="B170" s="677"/>
      <c r="C170" s="678"/>
      <c r="D170" s="678"/>
      <c r="E170" s="678"/>
      <c r="F170" s="678"/>
      <c r="G170" s="678"/>
      <c r="H170" s="678"/>
      <c r="I170" s="679"/>
    </row>
    <row r="171" spans="1:9" s="680" customFormat="1" ht="15" x14ac:dyDescent="0.25">
      <c r="A171" s="681"/>
      <c r="B171" s="682"/>
      <c r="C171" s="682"/>
      <c r="D171" s="683"/>
      <c r="E171" s="682"/>
      <c r="F171" s="683"/>
      <c r="G171" s="682"/>
      <c r="H171" s="619"/>
      <c r="I171" s="619"/>
    </row>
    <row r="172" spans="1:9" s="680" customFormat="1" ht="15" x14ac:dyDescent="0.25">
      <c r="A172" s="682"/>
      <c r="B172" s="682"/>
      <c r="C172" s="682"/>
      <c r="D172" s="683"/>
      <c r="E172" s="682"/>
      <c r="F172" s="683"/>
      <c r="G172" s="682"/>
      <c r="H172" s="619"/>
      <c r="I172" s="619"/>
    </row>
    <row r="173" spans="1:9" s="680" customFormat="1" ht="15" x14ac:dyDescent="0.25">
      <c r="A173" s="681"/>
      <c r="B173" s="681"/>
      <c r="C173" s="681"/>
      <c r="D173" s="683"/>
      <c r="E173" s="681"/>
      <c r="F173" s="684"/>
      <c r="G173" s="681"/>
      <c r="H173" s="619"/>
      <c r="I173" s="619"/>
    </row>
    <row r="174" spans="1:9" s="680" customFormat="1" ht="15" x14ac:dyDescent="0.25">
      <c r="A174" s="682"/>
      <c r="B174" s="682"/>
      <c r="C174" s="682"/>
      <c r="D174" s="683"/>
      <c r="E174" s="682"/>
      <c r="F174" s="683"/>
      <c r="G174" s="682"/>
      <c r="H174" s="619"/>
      <c r="I174" s="619"/>
    </row>
    <row r="175" spans="1:9" s="680" customFormat="1" ht="15" x14ac:dyDescent="0.25">
      <c r="A175" s="682"/>
      <c r="B175" s="682"/>
      <c r="C175" s="682"/>
      <c r="D175" s="683"/>
      <c r="E175" s="682"/>
      <c r="F175" s="683"/>
      <c r="G175" s="682"/>
      <c r="H175" s="619"/>
      <c r="I175" s="619"/>
    </row>
    <row r="176" spans="1:9" s="680" customFormat="1" ht="15" x14ac:dyDescent="0.25">
      <c r="A176" s="682"/>
      <c r="B176" s="682"/>
      <c r="C176" s="682"/>
      <c r="D176" s="683"/>
      <c r="E176" s="682"/>
      <c r="F176" s="683"/>
      <c r="G176" s="682"/>
      <c r="H176" s="619"/>
      <c r="I176" s="619"/>
    </row>
    <row r="177" spans="1:9" s="680" customFormat="1" ht="15" x14ac:dyDescent="0.25">
      <c r="A177" s="682"/>
      <c r="B177" s="682"/>
      <c r="C177" s="682"/>
      <c r="D177" s="683"/>
      <c r="E177" s="682"/>
      <c r="F177" s="683"/>
      <c r="G177" s="682"/>
      <c r="H177" s="619"/>
      <c r="I177" s="619"/>
    </row>
    <row r="178" spans="1:9" s="680" customFormat="1" ht="15" x14ac:dyDescent="0.25">
      <c r="A178" s="682"/>
      <c r="B178" s="682"/>
      <c r="C178" s="682"/>
      <c r="D178" s="683"/>
      <c r="E178" s="682"/>
      <c r="F178" s="683"/>
      <c r="G178" s="682"/>
      <c r="H178" s="619"/>
      <c r="I178" s="619"/>
    </row>
    <row r="179" spans="1:9" s="680" customFormat="1" ht="15" x14ac:dyDescent="0.25">
      <c r="A179" s="682"/>
      <c r="B179" s="682"/>
      <c r="C179" s="682"/>
      <c r="D179" s="683"/>
      <c r="E179" s="682"/>
      <c r="F179" s="683"/>
      <c r="G179" s="682"/>
      <c r="H179" s="619"/>
      <c r="I179" s="619"/>
    </row>
    <row r="180" spans="1:9" s="680" customFormat="1" ht="15" x14ac:dyDescent="0.25">
      <c r="A180" s="682"/>
      <c r="B180" s="682"/>
      <c r="C180" s="682"/>
      <c r="D180" s="683"/>
      <c r="E180" s="682"/>
      <c r="F180" s="683"/>
      <c r="G180" s="682"/>
      <c r="H180" s="619"/>
      <c r="I180" s="619"/>
    </row>
    <row r="181" spans="1:9" s="680" customFormat="1" ht="15" x14ac:dyDescent="0.25">
      <c r="A181" s="682"/>
      <c r="B181" s="682"/>
      <c r="C181" s="682"/>
      <c r="D181" s="683"/>
      <c r="E181" s="682"/>
      <c r="F181" s="683"/>
      <c r="G181" s="682"/>
      <c r="H181" s="619"/>
      <c r="I181" s="619"/>
    </row>
    <row r="182" spans="1:9" s="680" customFormat="1" ht="15" x14ac:dyDescent="0.25">
      <c r="A182" s="682"/>
      <c r="B182" s="682"/>
      <c r="C182" s="682"/>
      <c r="D182" s="683"/>
      <c r="E182" s="682"/>
      <c r="F182" s="683"/>
      <c r="G182" s="682"/>
      <c r="H182" s="619"/>
      <c r="I182" s="619"/>
    </row>
    <row r="183" spans="1:9" s="680" customFormat="1" ht="15" x14ac:dyDescent="0.25">
      <c r="A183" s="682"/>
      <c r="B183" s="682"/>
      <c r="C183" s="682"/>
      <c r="D183" s="683"/>
      <c r="E183" s="682"/>
      <c r="F183" s="683"/>
      <c r="G183" s="682"/>
      <c r="H183" s="619"/>
      <c r="I183" s="619"/>
    </row>
    <row r="184" spans="1:9" s="680" customFormat="1" ht="15" x14ac:dyDescent="0.25">
      <c r="A184" s="682"/>
      <c r="B184" s="682"/>
      <c r="C184" s="682"/>
      <c r="D184" s="683"/>
      <c r="E184" s="682"/>
      <c r="F184" s="683"/>
      <c r="G184" s="682"/>
      <c r="H184" s="619"/>
      <c r="I184" s="619"/>
    </row>
    <row r="185" spans="1:9" s="680" customFormat="1" ht="15" x14ac:dyDescent="0.25">
      <c r="A185" s="619"/>
      <c r="B185" s="619"/>
      <c r="C185" s="619"/>
      <c r="D185" s="619"/>
      <c r="E185" s="619"/>
      <c r="F185" s="619"/>
      <c r="G185" s="619"/>
      <c r="H185" s="619"/>
      <c r="I185" s="619"/>
    </row>
    <row r="186" spans="1:9" s="680" customFormat="1" ht="15" x14ac:dyDescent="0.25">
      <c r="A186" s="619"/>
      <c r="B186" s="619"/>
      <c r="C186" s="619"/>
      <c r="D186" s="619"/>
      <c r="E186" s="619"/>
      <c r="F186" s="619"/>
      <c r="G186" s="619"/>
      <c r="H186" s="619"/>
      <c r="I186" s="619"/>
    </row>
    <row r="187" spans="1:9" s="619" customFormat="1" x14ac:dyDescent="0.25">
      <c r="A187" s="685"/>
      <c r="B187" s="552"/>
      <c r="C187" s="552"/>
      <c r="D187" s="552"/>
      <c r="E187" s="552"/>
      <c r="G187" s="552"/>
      <c r="H187" s="552"/>
    </row>
    <row r="188" spans="1:9" s="619" customFormat="1" x14ac:dyDescent="0.25">
      <c r="A188" s="685"/>
      <c r="B188" s="552"/>
      <c r="C188" s="552"/>
      <c r="D188" s="552"/>
      <c r="E188" s="552"/>
      <c r="G188" s="552"/>
      <c r="H188" s="552"/>
    </row>
    <row r="189" spans="1:9" s="619" customFormat="1" x14ac:dyDescent="0.25">
      <c r="A189" s="685"/>
      <c r="B189" s="552"/>
      <c r="C189" s="552"/>
      <c r="D189" s="552"/>
      <c r="E189" s="552"/>
      <c r="G189" s="552"/>
      <c r="H189" s="552"/>
    </row>
    <row r="190" spans="1:9" s="619" customFormat="1" x14ac:dyDescent="0.25">
      <c r="A190" s="685"/>
      <c r="B190" s="552"/>
      <c r="C190" s="552"/>
      <c r="D190" s="552"/>
      <c r="E190" s="552"/>
      <c r="G190" s="552"/>
      <c r="H190" s="552"/>
    </row>
  </sheetData>
  <sheetProtection algorithmName="SHA-512" hashValue="AOuVYYP9nKEm/VlMHYKRG+uqh/HJtCxURlNa2ooQ+PDn0BrGw6PrRwqolYUyPub1OZdvQ7BVL/xRjd1whHA/zg==" saltValue="AW2GDCteljVtPMlTNN7yPQ==" spinCount="100000" sheet="1" objects="1" scenarios="1"/>
  <mergeCells count="231">
    <mergeCell ref="A3:B3"/>
    <mergeCell ref="A4:B4"/>
    <mergeCell ref="A5:I5"/>
    <mergeCell ref="A7:B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B23:C23"/>
    <mergeCell ref="A25:B25"/>
    <mergeCell ref="A19:A20"/>
    <mergeCell ref="B19:C20"/>
    <mergeCell ref="D19:D20"/>
    <mergeCell ref="E19:E20"/>
    <mergeCell ref="F19:F20"/>
    <mergeCell ref="G19:G20"/>
    <mergeCell ref="G27:G28"/>
    <mergeCell ref="H27:H28"/>
    <mergeCell ref="I27:I28"/>
    <mergeCell ref="A29:C29"/>
    <mergeCell ref="B30:C30"/>
    <mergeCell ref="A32:B32"/>
    <mergeCell ref="A26:B26"/>
    <mergeCell ref="A27:A28"/>
    <mergeCell ref="B27:C28"/>
    <mergeCell ref="D27:D28"/>
    <mergeCell ref="E27:E28"/>
    <mergeCell ref="F27:F28"/>
    <mergeCell ref="G34:G35"/>
    <mergeCell ref="H34:H35"/>
    <mergeCell ref="I34:I35"/>
    <mergeCell ref="A36:C36"/>
    <mergeCell ref="B37:C37"/>
    <mergeCell ref="A38:A39"/>
    <mergeCell ref="B38:C39"/>
    <mergeCell ref="I38:I39"/>
    <mergeCell ref="A33:B33"/>
    <mergeCell ref="A34:A35"/>
    <mergeCell ref="B34:C35"/>
    <mergeCell ref="D34:D35"/>
    <mergeCell ref="E34:E35"/>
    <mergeCell ref="F34:F35"/>
    <mergeCell ref="B45:C45"/>
    <mergeCell ref="B46:C46"/>
    <mergeCell ref="B47:C47"/>
    <mergeCell ref="B48:C48"/>
    <mergeCell ref="B49:C49"/>
    <mergeCell ref="B50:C50"/>
    <mergeCell ref="A40:A41"/>
    <mergeCell ref="B40:C41"/>
    <mergeCell ref="I40:I41"/>
    <mergeCell ref="B42:C42"/>
    <mergeCell ref="B43:C43"/>
    <mergeCell ref="B44:C44"/>
    <mergeCell ref="H55:H56"/>
    <mergeCell ref="I55:I56"/>
    <mergeCell ref="A57:C57"/>
    <mergeCell ref="B58:C58"/>
    <mergeCell ref="B59:C59"/>
    <mergeCell ref="B60:C60"/>
    <mergeCell ref="B51:C51"/>
    <mergeCell ref="A53:B53"/>
    <mergeCell ref="C53:I53"/>
    <mergeCell ref="A54:B54"/>
    <mergeCell ref="A55:A56"/>
    <mergeCell ref="B55:C56"/>
    <mergeCell ref="D55:D56"/>
    <mergeCell ref="E55:E56"/>
    <mergeCell ref="F55:F56"/>
    <mergeCell ref="G55:G56"/>
    <mergeCell ref="B67:C67"/>
    <mergeCell ref="B68:C68"/>
    <mergeCell ref="B69:C69"/>
    <mergeCell ref="A71:B71"/>
    <mergeCell ref="A72:B72"/>
    <mergeCell ref="A73:A74"/>
    <mergeCell ref="B73:C74"/>
    <mergeCell ref="B61:C61"/>
    <mergeCell ref="B62:C62"/>
    <mergeCell ref="B63:C63"/>
    <mergeCell ref="B64:C64"/>
    <mergeCell ref="B65:C65"/>
    <mergeCell ref="B66:C66"/>
    <mergeCell ref="A75:C75"/>
    <mergeCell ref="A76:A77"/>
    <mergeCell ref="B76:C77"/>
    <mergeCell ref="I76:I77"/>
    <mergeCell ref="A79:B79"/>
    <mergeCell ref="A80:B80"/>
    <mergeCell ref="D73:D74"/>
    <mergeCell ref="E73:E74"/>
    <mergeCell ref="F73:F74"/>
    <mergeCell ref="G73:G74"/>
    <mergeCell ref="H73:H74"/>
    <mergeCell ref="I73:I74"/>
    <mergeCell ref="H81:H82"/>
    <mergeCell ref="I81:I82"/>
    <mergeCell ref="A83:C83"/>
    <mergeCell ref="B84:C84"/>
    <mergeCell ref="B85:C85"/>
    <mergeCell ref="A87:B87"/>
    <mergeCell ref="A81:A82"/>
    <mergeCell ref="B81:C82"/>
    <mergeCell ref="D81:D82"/>
    <mergeCell ref="E81:E82"/>
    <mergeCell ref="F81:F82"/>
    <mergeCell ref="G81:G82"/>
    <mergeCell ref="G89:G90"/>
    <mergeCell ref="H89:H90"/>
    <mergeCell ref="I89:I90"/>
    <mergeCell ref="A91:C91"/>
    <mergeCell ref="B92:C92"/>
    <mergeCell ref="B93:C93"/>
    <mergeCell ref="A88:B88"/>
    <mergeCell ref="A89:A90"/>
    <mergeCell ref="B89:C90"/>
    <mergeCell ref="D89:D90"/>
    <mergeCell ref="E89:E90"/>
    <mergeCell ref="F89:F90"/>
    <mergeCell ref="F97:F98"/>
    <mergeCell ref="G97:G98"/>
    <mergeCell ref="H97:H98"/>
    <mergeCell ref="I97:I98"/>
    <mergeCell ref="A99:C99"/>
    <mergeCell ref="B100:C100"/>
    <mergeCell ref="A95:B95"/>
    <mergeCell ref="A96:B96"/>
    <mergeCell ref="A97:A98"/>
    <mergeCell ref="B97:C98"/>
    <mergeCell ref="D97:D98"/>
    <mergeCell ref="E97:E98"/>
    <mergeCell ref="A107:A108"/>
    <mergeCell ref="B107:C108"/>
    <mergeCell ref="I107:I108"/>
    <mergeCell ref="B109:C109"/>
    <mergeCell ref="B110:C110"/>
    <mergeCell ref="B111:C111"/>
    <mergeCell ref="B101:C101"/>
    <mergeCell ref="B102:C102"/>
    <mergeCell ref="B103:C103"/>
    <mergeCell ref="B104:C104"/>
    <mergeCell ref="B105:C105"/>
    <mergeCell ref="B106:C106"/>
    <mergeCell ref="E116:E117"/>
    <mergeCell ref="F116:F117"/>
    <mergeCell ref="G116:G117"/>
    <mergeCell ref="H116:H117"/>
    <mergeCell ref="I116:I117"/>
    <mergeCell ref="A118:C118"/>
    <mergeCell ref="B112:C112"/>
    <mergeCell ref="A114:B114"/>
    <mergeCell ref="A115:B115"/>
    <mergeCell ref="A116:A117"/>
    <mergeCell ref="B116:C117"/>
    <mergeCell ref="D116:D117"/>
    <mergeCell ref="I133:I134"/>
    <mergeCell ref="B135:C135"/>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36:C136"/>
    <mergeCell ref="B137:C137"/>
    <mergeCell ref="B138:C138"/>
    <mergeCell ref="B139:C139"/>
    <mergeCell ref="B140:C140"/>
    <mergeCell ref="B141:C141"/>
    <mergeCell ref="B131:C131"/>
    <mergeCell ref="B132:C132"/>
    <mergeCell ref="A133:A134"/>
    <mergeCell ref="B133:C134"/>
    <mergeCell ref="F145:F146"/>
    <mergeCell ref="G145:G146"/>
    <mergeCell ref="H145:H146"/>
    <mergeCell ref="I145:I146"/>
    <mergeCell ref="A147:C147"/>
    <mergeCell ref="B148:C148"/>
    <mergeCell ref="A143:B143"/>
    <mergeCell ref="A144:B144"/>
    <mergeCell ref="A145:A146"/>
    <mergeCell ref="B145:C146"/>
    <mergeCell ref="D145:D146"/>
    <mergeCell ref="E145:E146"/>
    <mergeCell ref="D155:D156"/>
    <mergeCell ref="E155:E156"/>
    <mergeCell ref="F155:F156"/>
    <mergeCell ref="G155:G156"/>
    <mergeCell ref="H155:H156"/>
    <mergeCell ref="I155:I156"/>
    <mergeCell ref="B149:C149"/>
    <mergeCell ref="B150:C150"/>
    <mergeCell ref="B151:C151"/>
    <mergeCell ref="A153:B153"/>
    <mergeCell ref="A154:B154"/>
    <mergeCell ref="A155:A156"/>
    <mergeCell ref="B155:C156"/>
    <mergeCell ref="B163:C163"/>
    <mergeCell ref="B164:C164"/>
    <mergeCell ref="A166:I166"/>
    <mergeCell ref="A157:C157"/>
    <mergeCell ref="B158:C158"/>
    <mergeCell ref="B159:C159"/>
    <mergeCell ref="B160:C160"/>
    <mergeCell ref="B161:C161"/>
    <mergeCell ref="B162:C162"/>
  </mergeCells>
  <pageMargins left="0.59055118110236227"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23.pielikums Jūrmalas pilsētas domes
2018.gada 5.septembra saistošajiem noteikumiem Nr.32 
(protokols Nr.12, 1.punkts) 
 </firstHeader>
    <firstFooter>&amp;L&amp;9&amp;D; &amp;T&amp;R&amp;9&amp;P (&amp;N)</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45"/>
  <sheetViews>
    <sheetView tabSelected="1" view="pageLayout" zoomScaleNormal="100" workbookViewId="0">
      <selection activeCell="N8" sqref="N8"/>
    </sheetView>
  </sheetViews>
  <sheetFormatPr defaultColWidth="9.140625" defaultRowHeight="12" outlineLevelCol="1" x14ac:dyDescent="0.2"/>
  <cols>
    <col min="1" max="1" width="3.85546875" style="552" customWidth="1"/>
    <col min="2" max="2" width="17" style="553" customWidth="1"/>
    <col min="3" max="3" width="23.85546875" style="553" customWidth="1"/>
    <col min="4" max="4" width="10.5703125" style="554" customWidth="1"/>
    <col min="5" max="5" width="11.42578125" style="553" hidden="1" customWidth="1" outlineLevel="1"/>
    <col min="6" max="6" width="11.28515625" style="553" hidden="1" customWidth="1" outlineLevel="1"/>
    <col min="7" max="7" width="13.85546875" style="553" customWidth="1" collapsed="1"/>
    <col min="8" max="8" width="27.7109375" style="553" hidden="1" customWidth="1" outlineLevel="1"/>
    <col min="9" max="9" width="18.140625" style="553" customWidth="1" collapsed="1"/>
    <col min="10" max="16384" width="9.140625" style="553"/>
  </cols>
  <sheetData>
    <row r="1" spans="1:13" x14ac:dyDescent="0.2">
      <c r="I1" s="555" t="s">
        <v>467</v>
      </c>
    </row>
    <row r="2" spans="1:13" x14ac:dyDescent="0.2">
      <c r="I2" s="555" t="s">
        <v>468</v>
      </c>
    </row>
    <row r="3" spans="1:13" x14ac:dyDescent="0.2">
      <c r="A3" s="851" t="s">
        <v>0</v>
      </c>
      <c r="B3" s="851"/>
      <c r="C3" s="851" t="s">
        <v>461</v>
      </c>
      <c r="D3" s="851"/>
      <c r="E3" s="851"/>
      <c r="F3" s="851"/>
      <c r="G3" s="851"/>
      <c r="H3" s="851"/>
      <c r="I3" s="851"/>
    </row>
    <row r="4" spans="1:13" x14ac:dyDescent="0.2">
      <c r="A4" s="851" t="s">
        <v>1</v>
      </c>
      <c r="B4" s="851"/>
      <c r="C4" s="851">
        <v>90000056357</v>
      </c>
      <c r="D4" s="851"/>
      <c r="E4" s="851"/>
      <c r="F4" s="851"/>
      <c r="G4" s="851"/>
      <c r="H4" s="851"/>
      <c r="I4" s="851"/>
    </row>
    <row r="5" spans="1:13" ht="15.75" x14ac:dyDescent="0.25">
      <c r="A5" s="852" t="s">
        <v>469</v>
      </c>
      <c r="B5" s="852"/>
      <c r="C5" s="852"/>
      <c r="D5" s="852"/>
      <c r="E5" s="852"/>
      <c r="F5" s="852"/>
      <c r="G5" s="852"/>
      <c r="H5" s="852"/>
      <c r="I5" s="852"/>
    </row>
    <row r="6" spans="1:13" ht="15.75" x14ac:dyDescent="0.25">
      <c r="A6" s="556"/>
      <c r="B6" s="557"/>
      <c r="C6" s="557"/>
      <c r="D6" s="557"/>
      <c r="E6" s="557"/>
      <c r="F6" s="557"/>
      <c r="G6" s="557"/>
      <c r="H6" s="557"/>
      <c r="I6" s="557"/>
    </row>
    <row r="7" spans="1:13" ht="15.75" x14ac:dyDescent="0.25">
      <c r="A7" s="851" t="s">
        <v>470</v>
      </c>
      <c r="B7" s="851"/>
      <c r="C7" s="853" t="s">
        <v>471</v>
      </c>
      <c r="D7" s="853"/>
      <c r="E7" s="853"/>
      <c r="F7" s="853"/>
      <c r="G7" s="853"/>
      <c r="H7" s="853"/>
      <c r="I7" s="853"/>
    </row>
    <row r="8" spans="1:13" x14ac:dyDescent="0.2">
      <c r="A8" s="851" t="s">
        <v>472</v>
      </c>
      <c r="B8" s="851"/>
      <c r="C8" s="851" t="s">
        <v>465</v>
      </c>
      <c r="D8" s="851"/>
      <c r="E8" s="851"/>
      <c r="F8" s="851"/>
      <c r="G8" s="851"/>
      <c r="H8" s="851"/>
      <c r="I8" s="851"/>
    </row>
    <row r="9" spans="1:13" x14ac:dyDescent="0.2">
      <c r="A9" s="851" t="s">
        <v>473</v>
      </c>
      <c r="B9" s="851"/>
      <c r="C9" s="825" t="s">
        <v>464</v>
      </c>
      <c r="D9" s="825"/>
      <c r="E9" s="825"/>
      <c r="F9" s="825"/>
      <c r="G9" s="825"/>
      <c r="H9" s="825"/>
      <c r="I9" s="825"/>
    </row>
    <row r="10" spans="1:13" ht="12" customHeight="1" x14ac:dyDescent="0.2">
      <c r="A10" s="774" t="s">
        <v>474</v>
      </c>
      <c r="B10" s="774" t="s">
        <v>475</v>
      </c>
      <c r="C10" s="774"/>
      <c r="D10" s="773" t="s">
        <v>476</v>
      </c>
      <c r="E10" s="774" t="s">
        <v>477</v>
      </c>
      <c r="F10" s="792" t="s">
        <v>478</v>
      </c>
      <c r="G10" s="774" t="s">
        <v>479</v>
      </c>
      <c r="H10" s="775" t="s">
        <v>318</v>
      </c>
      <c r="I10" s="773" t="s">
        <v>480</v>
      </c>
    </row>
    <row r="11" spans="1:13" ht="36.75" customHeight="1" x14ac:dyDescent="0.2">
      <c r="A11" s="774"/>
      <c r="B11" s="774"/>
      <c r="C11" s="774"/>
      <c r="D11" s="773"/>
      <c r="E11" s="774"/>
      <c r="F11" s="793"/>
      <c r="G11" s="774"/>
      <c r="H11" s="776"/>
      <c r="I11" s="773"/>
    </row>
    <row r="12" spans="1:13" ht="12.75" customHeight="1" x14ac:dyDescent="0.2">
      <c r="A12" s="820" t="s">
        <v>481</v>
      </c>
      <c r="B12" s="821"/>
      <c r="C12" s="822"/>
      <c r="D12" s="558"/>
      <c r="E12" s="559">
        <f>SUM(E13:E145)</f>
        <v>36101</v>
      </c>
      <c r="F12" s="559">
        <f t="shared" ref="F12:G12" si="0">SUM(F13:F145)</f>
        <v>600</v>
      </c>
      <c r="G12" s="559">
        <f t="shared" si="0"/>
        <v>36701</v>
      </c>
      <c r="H12" s="559"/>
      <c r="I12" s="559"/>
    </row>
    <row r="13" spans="1:13" ht="12.75" customHeight="1" x14ac:dyDescent="0.2">
      <c r="A13" s="560"/>
      <c r="B13" s="849" t="s">
        <v>482</v>
      </c>
      <c r="C13" s="850"/>
      <c r="D13" s="561"/>
      <c r="E13" s="562"/>
      <c r="F13" s="562"/>
      <c r="G13" s="562"/>
      <c r="H13" s="562"/>
      <c r="I13" s="562"/>
      <c r="M13" s="563"/>
    </row>
    <row r="14" spans="1:13" ht="12" customHeight="1" x14ac:dyDescent="0.2">
      <c r="A14" s="784">
        <v>1</v>
      </c>
      <c r="B14" s="833" t="s">
        <v>483</v>
      </c>
      <c r="C14" s="834"/>
      <c r="D14" s="564">
        <v>2314</v>
      </c>
      <c r="E14" s="562">
        <v>214</v>
      </c>
      <c r="F14" s="562"/>
      <c r="G14" s="562">
        <f>SUM(E14:F14)</f>
        <v>214</v>
      </c>
      <c r="H14" s="562"/>
      <c r="I14" s="788" t="s">
        <v>484</v>
      </c>
      <c r="M14" s="563"/>
    </row>
    <row r="15" spans="1:13" ht="12.75" customHeight="1" x14ac:dyDescent="0.2">
      <c r="A15" s="819"/>
      <c r="B15" s="835"/>
      <c r="C15" s="836"/>
      <c r="D15" s="564">
        <v>2363</v>
      </c>
      <c r="E15" s="562">
        <v>430</v>
      </c>
      <c r="F15" s="562"/>
      <c r="G15" s="562">
        <f t="shared" ref="G15:G80" si="1">SUM(E15:F15)</f>
        <v>430</v>
      </c>
      <c r="H15" s="562"/>
      <c r="I15" s="797"/>
      <c r="M15" s="563"/>
    </row>
    <row r="16" spans="1:13" ht="12.75" customHeight="1" x14ac:dyDescent="0.2">
      <c r="A16" s="819"/>
      <c r="B16" s="835"/>
      <c r="C16" s="836"/>
      <c r="D16" s="564">
        <v>2264</v>
      </c>
      <c r="E16" s="562">
        <v>1100</v>
      </c>
      <c r="F16" s="562"/>
      <c r="G16" s="562">
        <f t="shared" si="1"/>
        <v>1100</v>
      </c>
      <c r="H16" s="562"/>
      <c r="I16" s="797"/>
      <c r="M16" s="563"/>
    </row>
    <row r="17" spans="1:13" ht="12.75" customHeight="1" x14ac:dyDescent="0.2">
      <c r="A17" s="819"/>
      <c r="B17" s="835"/>
      <c r="C17" s="836"/>
      <c r="D17" s="564">
        <v>1150</v>
      </c>
      <c r="E17" s="562">
        <v>236</v>
      </c>
      <c r="F17" s="562"/>
      <c r="G17" s="562">
        <f t="shared" si="1"/>
        <v>236</v>
      </c>
      <c r="H17" s="562"/>
      <c r="I17" s="797"/>
      <c r="M17" s="563"/>
    </row>
    <row r="18" spans="1:13" ht="12.75" customHeight="1" x14ac:dyDescent="0.2">
      <c r="A18" s="785"/>
      <c r="B18" s="844"/>
      <c r="C18" s="845"/>
      <c r="D18" s="564">
        <v>1210</v>
      </c>
      <c r="E18" s="562">
        <v>57</v>
      </c>
      <c r="F18" s="562"/>
      <c r="G18" s="562">
        <f t="shared" si="1"/>
        <v>57</v>
      </c>
      <c r="H18" s="562"/>
      <c r="I18" s="789"/>
      <c r="M18" s="563"/>
    </row>
    <row r="19" spans="1:13" x14ac:dyDescent="0.2">
      <c r="A19" s="565">
        <v>2</v>
      </c>
      <c r="B19" s="829" t="s">
        <v>485</v>
      </c>
      <c r="C19" s="830"/>
      <c r="D19" s="564">
        <v>2314</v>
      </c>
      <c r="E19" s="562">
        <v>50</v>
      </c>
      <c r="F19" s="562"/>
      <c r="G19" s="562">
        <f t="shared" si="1"/>
        <v>50</v>
      </c>
      <c r="H19" s="562"/>
      <c r="I19" s="566" t="s">
        <v>486</v>
      </c>
      <c r="M19" s="563"/>
    </row>
    <row r="20" spans="1:13" ht="12" customHeight="1" x14ac:dyDescent="0.2">
      <c r="A20" s="831">
        <v>3</v>
      </c>
      <c r="B20" s="833" t="s">
        <v>487</v>
      </c>
      <c r="C20" s="834"/>
      <c r="D20" s="567">
        <v>2314</v>
      </c>
      <c r="E20" s="562">
        <v>250</v>
      </c>
      <c r="F20" s="562"/>
      <c r="G20" s="562">
        <f t="shared" si="1"/>
        <v>250</v>
      </c>
      <c r="H20" s="562"/>
      <c r="I20" s="788" t="s">
        <v>486</v>
      </c>
      <c r="M20" s="563"/>
    </row>
    <row r="21" spans="1:13" ht="12.75" customHeight="1" x14ac:dyDescent="0.2">
      <c r="A21" s="839"/>
      <c r="B21" s="844"/>
      <c r="C21" s="845"/>
      <c r="D21" s="567">
        <v>2363</v>
      </c>
      <c r="E21" s="562">
        <v>200</v>
      </c>
      <c r="F21" s="562"/>
      <c r="G21" s="562">
        <f t="shared" si="1"/>
        <v>200</v>
      </c>
      <c r="H21" s="562"/>
      <c r="I21" s="789"/>
      <c r="M21" s="563"/>
    </row>
    <row r="22" spans="1:13" ht="12" customHeight="1" x14ac:dyDescent="0.2">
      <c r="A22" s="831">
        <v>4</v>
      </c>
      <c r="B22" s="833" t="s">
        <v>488</v>
      </c>
      <c r="C22" s="834"/>
      <c r="D22" s="567">
        <v>1150</v>
      </c>
      <c r="E22" s="562">
        <v>420</v>
      </c>
      <c r="F22" s="562"/>
      <c r="G22" s="562">
        <f t="shared" si="1"/>
        <v>420</v>
      </c>
      <c r="H22" s="562"/>
      <c r="I22" s="788" t="s">
        <v>489</v>
      </c>
      <c r="M22" s="563"/>
    </row>
    <row r="23" spans="1:13" ht="12.75" customHeight="1" x14ac:dyDescent="0.2">
      <c r="A23" s="832"/>
      <c r="B23" s="835"/>
      <c r="C23" s="836"/>
      <c r="D23" s="567">
        <v>1210</v>
      </c>
      <c r="E23" s="562">
        <v>102</v>
      </c>
      <c r="F23" s="562"/>
      <c r="G23" s="562">
        <f t="shared" si="1"/>
        <v>102</v>
      </c>
      <c r="H23" s="562"/>
      <c r="I23" s="797"/>
      <c r="M23" s="563"/>
    </row>
    <row r="24" spans="1:13" ht="12.75" customHeight="1" x14ac:dyDescent="0.2">
      <c r="A24" s="832"/>
      <c r="B24" s="835"/>
      <c r="C24" s="836"/>
      <c r="D24" s="567">
        <v>2314</v>
      </c>
      <c r="E24" s="562">
        <f>200+75</f>
        <v>275</v>
      </c>
      <c r="F24" s="562"/>
      <c r="G24" s="562">
        <f t="shared" si="1"/>
        <v>275</v>
      </c>
      <c r="H24" s="562"/>
      <c r="I24" s="797"/>
      <c r="M24" s="563"/>
    </row>
    <row r="25" spans="1:13" ht="12.75" customHeight="1" x14ac:dyDescent="0.2">
      <c r="A25" s="831">
        <v>5</v>
      </c>
      <c r="B25" s="833" t="s">
        <v>490</v>
      </c>
      <c r="C25" s="834"/>
      <c r="D25" s="567">
        <v>1150</v>
      </c>
      <c r="E25" s="562">
        <v>190</v>
      </c>
      <c r="F25" s="562"/>
      <c r="G25" s="562">
        <f t="shared" si="1"/>
        <v>190</v>
      </c>
      <c r="H25" s="562"/>
      <c r="I25" s="788" t="s">
        <v>489</v>
      </c>
    </row>
    <row r="26" spans="1:13" ht="12.75" customHeight="1" x14ac:dyDescent="0.2">
      <c r="A26" s="832"/>
      <c r="B26" s="835"/>
      <c r="C26" s="836"/>
      <c r="D26" s="567">
        <v>1210</v>
      </c>
      <c r="E26" s="562">
        <v>46</v>
      </c>
      <c r="F26" s="562"/>
      <c r="G26" s="562">
        <f t="shared" si="1"/>
        <v>46</v>
      </c>
      <c r="H26" s="562"/>
      <c r="I26" s="797"/>
      <c r="M26" s="563"/>
    </row>
    <row r="27" spans="1:13" ht="12.75" customHeight="1" x14ac:dyDescent="0.2">
      <c r="A27" s="832"/>
      <c r="B27" s="835"/>
      <c r="C27" s="836"/>
      <c r="D27" s="567">
        <v>2363</v>
      </c>
      <c r="E27" s="562">
        <v>80</v>
      </c>
      <c r="F27" s="562"/>
      <c r="G27" s="562">
        <f t="shared" si="1"/>
        <v>80</v>
      </c>
      <c r="H27" s="562"/>
      <c r="I27" s="797"/>
      <c r="M27" s="563"/>
    </row>
    <row r="28" spans="1:13" ht="12.75" customHeight="1" x14ac:dyDescent="0.2">
      <c r="A28" s="839"/>
      <c r="B28" s="844"/>
      <c r="C28" s="845"/>
      <c r="D28" s="567">
        <v>2314</v>
      </c>
      <c r="E28" s="562">
        <v>150</v>
      </c>
      <c r="F28" s="562"/>
      <c r="G28" s="562">
        <f t="shared" si="1"/>
        <v>150</v>
      </c>
      <c r="H28" s="562"/>
      <c r="I28" s="789"/>
      <c r="M28" s="563"/>
    </row>
    <row r="29" spans="1:13" ht="12.75" customHeight="1" x14ac:dyDescent="0.2">
      <c r="A29" s="831">
        <v>6</v>
      </c>
      <c r="B29" s="833" t="s">
        <v>491</v>
      </c>
      <c r="C29" s="834"/>
      <c r="D29" s="567">
        <v>1150</v>
      </c>
      <c r="E29" s="562">
        <v>140</v>
      </c>
      <c r="F29" s="562"/>
      <c r="G29" s="562">
        <f t="shared" si="1"/>
        <v>140</v>
      </c>
      <c r="H29" s="562"/>
      <c r="I29" s="788" t="s">
        <v>489</v>
      </c>
      <c r="M29" s="563"/>
    </row>
    <row r="30" spans="1:13" ht="12.75" customHeight="1" x14ac:dyDescent="0.2">
      <c r="A30" s="832"/>
      <c r="B30" s="835"/>
      <c r="C30" s="836"/>
      <c r="D30" s="567">
        <v>1210</v>
      </c>
      <c r="E30" s="562">
        <v>34</v>
      </c>
      <c r="F30" s="562"/>
      <c r="G30" s="562">
        <f t="shared" si="1"/>
        <v>34</v>
      </c>
      <c r="H30" s="562"/>
      <c r="I30" s="797"/>
      <c r="M30" s="563"/>
    </row>
    <row r="31" spans="1:13" ht="12.75" customHeight="1" x14ac:dyDescent="0.2">
      <c r="A31" s="839"/>
      <c r="B31" s="844"/>
      <c r="C31" s="845"/>
      <c r="D31" s="567">
        <v>2314</v>
      </c>
      <c r="E31" s="562">
        <v>100</v>
      </c>
      <c r="F31" s="562"/>
      <c r="G31" s="562">
        <f t="shared" si="1"/>
        <v>100</v>
      </c>
      <c r="H31" s="562"/>
      <c r="I31" s="789"/>
      <c r="M31" s="563"/>
    </row>
    <row r="32" spans="1:13" ht="12.75" customHeight="1" x14ac:dyDescent="0.2">
      <c r="A32" s="831">
        <v>7</v>
      </c>
      <c r="B32" s="833" t="s">
        <v>492</v>
      </c>
      <c r="C32" s="834"/>
      <c r="D32" s="567">
        <v>2314</v>
      </c>
      <c r="E32" s="562">
        <v>200</v>
      </c>
      <c r="F32" s="562"/>
      <c r="G32" s="562">
        <f t="shared" si="1"/>
        <v>200</v>
      </c>
      <c r="H32" s="562"/>
      <c r="I32" s="788" t="s">
        <v>489</v>
      </c>
      <c r="M32" s="563"/>
    </row>
    <row r="33" spans="1:13" ht="12.75" customHeight="1" x14ac:dyDescent="0.2">
      <c r="A33" s="839"/>
      <c r="B33" s="844"/>
      <c r="C33" s="845"/>
      <c r="D33" s="567">
        <v>2264</v>
      </c>
      <c r="E33" s="562">
        <v>150</v>
      </c>
      <c r="F33" s="562"/>
      <c r="G33" s="562">
        <f t="shared" si="1"/>
        <v>150</v>
      </c>
      <c r="H33" s="562"/>
      <c r="I33" s="789"/>
      <c r="M33" s="563"/>
    </row>
    <row r="34" spans="1:13" ht="12.75" customHeight="1" x14ac:dyDescent="0.2">
      <c r="A34" s="831">
        <v>8</v>
      </c>
      <c r="B34" s="833" t="s">
        <v>493</v>
      </c>
      <c r="C34" s="834"/>
      <c r="D34" s="567">
        <v>2264</v>
      </c>
      <c r="E34" s="562">
        <v>150</v>
      </c>
      <c r="F34" s="562"/>
      <c r="G34" s="562">
        <f t="shared" si="1"/>
        <v>150</v>
      </c>
      <c r="H34" s="562"/>
      <c r="I34" s="788" t="s">
        <v>489</v>
      </c>
      <c r="M34" s="563"/>
    </row>
    <row r="35" spans="1:13" ht="12.75" customHeight="1" x14ac:dyDescent="0.2">
      <c r="A35" s="839"/>
      <c r="B35" s="844"/>
      <c r="C35" s="845"/>
      <c r="D35" s="567">
        <v>2314</v>
      </c>
      <c r="E35" s="562">
        <v>150</v>
      </c>
      <c r="F35" s="562"/>
      <c r="G35" s="562">
        <f t="shared" si="1"/>
        <v>150</v>
      </c>
      <c r="H35" s="562"/>
      <c r="I35" s="789"/>
      <c r="M35" s="563"/>
    </row>
    <row r="36" spans="1:13" ht="12.75" customHeight="1" x14ac:dyDescent="0.2">
      <c r="A36" s="831">
        <v>9</v>
      </c>
      <c r="B36" s="833" t="s">
        <v>494</v>
      </c>
      <c r="C36" s="834"/>
      <c r="D36" s="567">
        <v>2314</v>
      </c>
      <c r="E36" s="562">
        <v>150</v>
      </c>
      <c r="F36" s="562"/>
      <c r="G36" s="562">
        <f t="shared" si="1"/>
        <v>150</v>
      </c>
      <c r="H36" s="562"/>
      <c r="I36" s="788" t="s">
        <v>489</v>
      </c>
      <c r="M36" s="563"/>
    </row>
    <row r="37" spans="1:13" ht="12.75" customHeight="1" x14ac:dyDescent="0.2">
      <c r="A37" s="832"/>
      <c r="B37" s="835"/>
      <c r="C37" s="836"/>
      <c r="D37" s="567">
        <v>1150</v>
      </c>
      <c r="E37" s="562">
        <v>140</v>
      </c>
      <c r="F37" s="562"/>
      <c r="G37" s="562">
        <f t="shared" si="1"/>
        <v>140</v>
      </c>
      <c r="H37" s="562"/>
      <c r="I37" s="797"/>
      <c r="M37" s="563"/>
    </row>
    <row r="38" spans="1:13" ht="12.75" customHeight="1" x14ac:dyDescent="0.2">
      <c r="A38" s="839"/>
      <c r="B38" s="844"/>
      <c r="C38" s="845"/>
      <c r="D38" s="567">
        <v>1210</v>
      </c>
      <c r="E38" s="562">
        <v>34</v>
      </c>
      <c r="F38" s="562"/>
      <c r="G38" s="562">
        <f t="shared" si="1"/>
        <v>34</v>
      </c>
      <c r="H38" s="562"/>
      <c r="I38" s="789"/>
    </row>
    <row r="39" spans="1:13" ht="12.75" customHeight="1" x14ac:dyDescent="0.2">
      <c r="A39" s="831">
        <v>10</v>
      </c>
      <c r="B39" s="833" t="s">
        <v>495</v>
      </c>
      <c r="C39" s="834"/>
      <c r="D39" s="567">
        <v>2264</v>
      </c>
      <c r="E39" s="562">
        <v>150</v>
      </c>
      <c r="F39" s="562"/>
      <c r="G39" s="568">
        <f t="shared" si="1"/>
        <v>150</v>
      </c>
      <c r="H39" s="562"/>
      <c r="I39" s="788" t="s">
        <v>489</v>
      </c>
      <c r="M39" s="563"/>
    </row>
    <row r="40" spans="1:13" ht="12.75" customHeight="1" x14ac:dyDescent="0.2">
      <c r="A40" s="839"/>
      <c r="B40" s="844"/>
      <c r="C40" s="845"/>
      <c r="D40" s="567">
        <v>2314</v>
      </c>
      <c r="E40" s="562">
        <f>180+30</f>
        <v>210</v>
      </c>
      <c r="F40" s="562"/>
      <c r="G40" s="568">
        <f t="shared" si="1"/>
        <v>210</v>
      </c>
      <c r="H40" s="562"/>
      <c r="I40" s="789"/>
    </row>
    <row r="41" spans="1:13" ht="12.75" customHeight="1" x14ac:dyDescent="0.2">
      <c r="A41" s="831">
        <v>11</v>
      </c>
      <c r="B41" s="833" t="s">
        <v>496</v>
      </c>
      <c r="C41" s="834"/>
      <c r="D41" s="567">
        <v>2314</v>
      </c>
      <c r="E41" s="562">
        <v>160</v>
      </c>
      <c r="F41" s="562"/>
      <c r="G41" s="568">
        <f t="shared" si="1"/>
        <v>160</v>
      </c>
      <c r="H41" s="562"/>
      <c r="I41" s="788" t="s">
        <v>489</v>
      </c>
    </row>
    <row r="42" spans="1:13" ht="12.75" customHeight="1" x14ac:dyDescent="0.2">
      <c r="A42" s="832"/>
      <c r="B42" s="835"/>
      <c r="C42" s="836"/>
      <c r="D42" s="567">
        <v>1150</v>
      </c>
      <c r="E42" s="562">
        <v>150</v>
      </c>
      <c r="F42" s="562"/>
      <c r="G42" s="568">
        <f t="shared" si="1"/>
        <v>150</v>
      </c>
      <c r="H42" s="562"/>
      <c r="I42" s="797"/>
    </row>
    <row r="43" spans="1:13" ht="12.75" customHeight="1" x14ac:dyDescent="0.2">
      <c r="A43" s="832"/>
      <c r="B43" s="835"/>
      <c r="C43" s="836"/>
      <c r="D43" s="567">
        <v>1210</v>
      </c>
      <c r="E43" s="562">
        <v>37</v>
      </c>
      <c r="F43" s="562"/>
      <c r="G43" s="568">
        <f t="shared" si="1"/>
        <v>37</v>
      </c>
      <c r="H43" s="562"/>
      <c r="I43" s="797"/>
    </row>
    <row r="44" spans="1:13" ht="12.75" customHeight="1" x14ac:dyDescent="0.2">
      <c r="A44" s="839"/>
      <c r="B44" s="844"/>
      <c r="C44" s="845"/>
      <c r="D44" s="567">
        <v>2363</v>
      </c>
      <c r="E44" s="562">
        <v>40</v>
      </c>
      <c r="F44" s="562"/>
      <c r="G44" s="568">
        <f t="shared" si="1"/>
        <v>40</v>
      </c>
      <c r="H44" s="562"/>
      <c r="I44" s="789"/>
    </row>
    <row r="45" spans="1:13" x14ac:dyDescent="0.2">
      <c r="A45" s="569">
        <v>12</v>
      </c>
      <c r="B45" s="829" t="s">
        <v>497</v>
      </c>
      <c r="C45" s="830"/>
      <c r="D45" s="567">
        <v>2314</v>
      </c>
      <c r="E45" s="562">
        <v>150</v>
      </c>
      <c r="F45" s="562"/>
      <c r="G45" s="568">
        <f t="shared" si="1"/>
        <v>150</v>
      </c>
      <c r="H45" s="562"/>
      <c r="I45" s="566" t="s">
        <v>489</v>
      </c>
    </row>
    <row r="46" spans="1:13" ht="21.75" customHeight="1" x14ac:dyDescent="0.2">
      <c r="A46" s="569">
        <v>13</v>
      </c>
      <c r="B46" s="829" t="s">
        <v>498</v>
      </c>
      <c r="C46" s="830"/>
      <c r="D46" s="567">
        <v>2314</v>
      </c>
      <c r="E46" s="562">
        <v>150</v>
      </c>
      <c r="F46" s="562"/>
      <c r="G46" s="568">
        <f t="shared" si="1"/>
        <v>150</v>
      </c>
      <c r="H46" s="562"/>
      <c r="I46" s="566" t="s">
        <v>489</v>
      </c>
    </row>
    <row r="47" spans="1:13" x14ac:dyDescent="0.2">
      <c r="A47" s="569">
        <v>14</v>
      </c>
      <c r="B47" s="829" t="s">
        <v>499</v>
      </c>
      <c r="C47" s="830"/>
      <c r="D47" s="567">
        <v>2314</v>
      </c>
      <c r="E47" s="562">
        <v>70</v>
      </c>
      <c r="F47" s="562"/>
      <c r="G47" s="568">
        <f t="shared" si="1"/>
        <v>70</v>
      </c>
      <c r="H47" s="562"/>
      <c r="I47" s="566" t="s">
        <v>489</v>
      </c>
    </row>
    <row r="48" spans="1:13" ht="12.75" customHeight="1" x14ac:dyDescent="0.2">
      <c r="A48" s="569">
        <v>15</v>
      </c>
      <c r="B48" s="829" t="s">
        <v>500</v>
      </c>
      <c r="C48" s="830"/>
      <c r="D48" s="567">
        <v>2314</v>
      </c>
      <c r="E48" s="562">
        <v>60</v>
      </c>
      <c r="F48" s="562"/>
      <c r="G48" s="568">
        <f t="shared" si="1"/>
        <v>60</v>
      </c>
      <c r="H48" s="562"/>
      <c r="I48" s="566" t="s">
        <v>489</v>
      </c>
    </row>
    <row r="49" spans="1:9" ht="12.75" customHeight="1" x14ac:dyDescent="0.2">
      <c r="A49" s="569">
        <v>16</v>
      </c>
      <c r="B49" s="829" t="s">
        <v>501</v>
      </c>
      <c r="C49" s="830"/>
      <c r="D49" s="567">
        <v>2314</v>
      </c>
      <c r="E49" s="562">
        <v>50</v>
      </c>
      <c r="F49" s="562"/>
      <c r="G49" s="568">
        <f t="shared" si="1"/>
        <v>50</v>
      </c>
      <c r="H49" s="562"/>
      <c r="I49" s="566" t="s">
        <v>489</v>
      </c>
    </row>
    <row r="50" spans="1:9" ht="12.75" customHeight="1" x14ac:dyDescent="0.2">
      <c r="A50" s="569">
        <v>17</v>
      </c>
      <c r="B50" s="829" t="s">
        <v>502</v>
      </c>
      <c r="C50" s="830"/>
      <c r="D50" s="567">
        <v>2314</v>
      </c>
      <c r="E50" s="562">
        <v>60</v>
      </c>
      <c r="F50" s="562"/>
      <c r="G50" s="562">
        <f t="shared" si="1"/>
        <v>60</v>
      </c>
      <c r="H50" s="562"/>
      <c r="I50" s="566" t="s">
        <v>489</v>
      </c>
    </row>
    <row r="51" spans="1:9" ht="12.75" customHeight="1" x14ac:dyDescent="0.2">
      <c r="A51" s="569">
        <v>18</v>
      </c>
      <c r="B51" s="829" t="s">
        <v>503</v>
      </c>
      <c r="C51" s="830"/>
      <c r="D51" s="567">
        <v>2314</v>
      </c>
      <c r="E51" s="562">
        <v>100</v>
      </c>
      <c r="F51" s="562"/>
      <c r="G51" s="562">
        <f t="shared" si="1"/>
        <v>100</v>
      </c>
      <c r="H51" s="562"/>
      <c r="I51" s="566" t="s">
        <v>489</v>
      </c>
    </row>
    <row r="52" spans="1:9" ht="12.75" customHeight="1" x14ac:dyDescent="0.2">
      <c r="A52" s="569">
        <v>19</v>
      </c>
      <c r="B52" s="829" t="s">
        <v>504</v>
      </c>
      <c r="C52" s="830"/>
      <c r="D52" s="567">
        <v>2314</v>
      </c>
      <c r="E52" s="562">
        <v>60</v>
      </c>
      <c r="F52" s="562"/>
      <c r="G52" s="562">
        <f t="shared" si="1"/>
        <v>60</v>
      </c>
      <c r="H52" s="562"/>
      <c r="I52" s="566" t="s">
        <v>489</v>
      </c>
    </row>
    <row r="53" spans="1:9" ht="12.75" customHeight="1" x14ac:dyDescent="0.2">
      <c r="A53" s="569">
        <v>20</v>
      </c>
      <c r="B53" s="829" t="s">
        <v>505</v>
      </c>
      <c r="C53" s="830"/>
      <c r="D53" s="567">
        <v>2314</v>
      </c>
      <c r="E53" s="562">
        <v>80</v>
      </c>
      <c r="F53" s="562"/>
      <c r="G53" s="562">
        <f t="shared" si="1"/>
        <v>80</v>
      </c>
      <c r="H53" s="562"/>
      <c r="I53" s="566" t="s">
        <v>489</v>
      </c>
    </row>
    <row r="54" spans="1:9" ht="12" customHeight="1" x14ac:dyDescent="0.2">
      <c r="A54" s="831">
        <v>21</v>
      </c>
      <c r="B54" s="833" t="s">
        <v>506</v>
      </c>
      <c r="C54" s="834"/>
      <c r="D54" s="567">
        <v>2363</v>
      </c>
      <c r="E54" s="562">
        <v>300</v>
      </c>
      <c r="F54" s="562"/>
      <c r="G54" s="562">
        <f t="shared" si="1"/>
        <v>300</v>
      </c>
      <c r="H54" s="562"/>
      <c r="I54" s="788" t="s">
        <v>507</v>
      </c>
    </row>
    <row r="55" spans="1:9" ht="12.75" customHeight="1" x14ac:dyDescent="0.2">
      <c r="A55" s="839"/>
      <c r="B55" s="844"/>
      <c r="C55" s="845"/>
      <c r="D55" s="567">
        <v>2314</v>
      </c>
      <c r="E55" s="562">
        <v>200</v>
      </c>
      <c r="F55" s="562"/>
      <c r="G55" s="562">
        <f t="shared" si="1"/>
        <v>200</v>
      </c>
      <c r="H55" s="562"/>
      <c r="I55" s="789"/>
    </row>
    <row r="56" spans="1:9" ht="12.75" customHeight="1" x14ac:dyDescent="0.2">
      <c r="A56" s="569">
        <v>22</v>
      </c>
      <c r="B56" s="829" t="s">
        <v>508</v>
      </c>
      <c r="C56" s="830"/>
      <c r="D56" s="567">
        <v>2314</v>
      </c>
      <c r="E56" s="562">
        <v>50</v>
      </c>
      <c r="F56" s="562"/>
      <c r="G56" s="562">
        <f t="shared" si="1"/>
        <v>50</v>
      </c>
      <c r="H56" s="562"/>
      <c r="I56" s="566" t="s">
        <v>489</v>
      </c>
    </row>
    <row r="57" spans="1:9" ht="12.75" customHeight="1" x14ac:dyDescent="0.2">
      <c r="A57" s="569">
        <v>23</v>
      </c>
      <c r="B57" s="829" t="s">
        <v>509</v>
      </c>
      <c r="C57" s="830"/>
      <c r="D57" s="567">
        <v>2314</v>
      </c>
      <c r="E57" s="562">
        <v>120</v>
      </c>
      <c r="F57" s="562"/>
      <c r="G57" s="562">
        <f t="shared" si="1"/>
        <v>120</v>
      </c>
      <c r="H57" s="562"/>
      <c r="I57" s="566" t="s">
        <v>489</v>
      </c>
    </row>
    <row r="58" spans="1:9" x14ac:dyDescent="0.2">
      <c r="A58" s="831">
        <v>24</v>
      </c>
      <c r="B58" s="833" t="s">
        <v>510</v>
      </c>
      <c r="C58" s="834"/>
      <c r="D58" s="567">
        <v>2279</v>
      </c>
      <c r="E58" s="568">
        <v>100</v>
      </c>
      <c r="F58" s="568"/>
      <c r="G58" s="562">
        <f t="shared" si="1"/>
        <v>100</v>
      </c>
      <c r="H58" s="568"/>
      <c r="I58" s="788" t="s">
        <v>511</v>
      </c>
    </row>
    <row r="59" spans="1:9" x14ac:dyDescent="0.2">
      <c r="A59" s="832"/>
      <c r="B59" s="835"/>
      <c r="C59" s="836"/>
      <c r="D59" s="567">
        <v>1150</v>
      </c>
      <c r="E59" s="568">
        <v>1500</v>
      </c>
      <c r="F59" s="568"/>
      <c r="G59" s="562">
        <f t="shared" si="1"/>
        <v>1500</v>
      </c>
      <c r="H59" s="568"/>
      <c r="I59" s="797"/>
    </row>
    <row r="60" spans="1:9" x14ac:dyDescent="0.2">
      <c r="A60" s="832"/>
      <c r="B60" s="835"/>
      <c r="C60" s="836"/>
      <c r="D60" s="567">
        <v>1210</v>
      </c>
      <c r="E60" s="568">
        <v>75</v>
      </c>
      <c r="F60" s="568"/>
      <c r="G60" s="562">
        <f t="shared" si="1"/>
        <v>75</v>
      </c>
      <c r="H60" s="568"/>
      <c r="I60" s="797"/>
    </row>
    <row r="61" spans="1:9" x14ac:dyDescent="0.2">
      <c r="A61" s="832"/>
      <c r="B61" s="835"/>
      <c r="C61" s="836"/>
      <c r="D61" s="567">
        <v>2264</v>
      </c>
      <c r="E61" s="568">
        <v>2000</v>
      </c>
      <c r="F61" s="568"/>
      <c r="G61" s="562">
        <f t="shared" si="1"/>
        <v>2000</v>
      </c>
      <c r="H61" s="568"/>
      <c r="I61" s="797"/>
    </row>
    <row r="62" spans="1:9" x14ac:dyDescent="0.2">
      <c r="A62" s="832"/>
      <c r="B62" s="835"/>
      <c r="C62" s="836"/>
      <c r="D62" s="567">
        <v>2370</v>
      </c>
      <c r="E62" s="568">
        <f>700-75</f>
        <v>625</v>
      </c>
      <c r="F62" s="568"/>
      <c r="G62" s="562">
        <f t="shared" si="1"/>
        <v>625</v>
      </c>
      <c r="H62" s="568"/>
      <c r="I62" s="797"/>
    </row>
    <row r="63" spans="1:9" x14ac:dyDescent="0.2">
      <c r="A63" s="832"/>
      <c r="B63" s="835"/>
      <c r="C63" s="836"/>
      <c r="D63" s="567">
        <v>2223</v>
      </c>
      <c r="E63" s="568">
        <v>120</v>
      </c>
      <c r="F63" s="568"/>
      <c r="G63" s="562">
        <f t="shared" si="1"/>
        <v>120</v>
      </c>
      <c r="H63" s="568"/>
      <c r="I63" s="797"/>
    </row>
    <row r="64" spans="1:9" x14ac:dyDescent="0.2">
      <c r="A64" s="832"/>
      <c r="B64" s="835"/>
      <c r="C64" s="836"/>
      <c r="D64" s="567">
        <v>2314</v>
      </c>
      <c r="E64" s="568">
        <v>80</v>
      </c>
      <c r="F64" s="568"/>
      <c r="G64" s="562">
        <f t="shared" si="1"/>
        <v>80</v>
      </c>
      <c r="H64" s="568"/>
      <c r="I64" s="797"/>
    </row>
    <row r="65" spans="1:9" x14ac:dyDescent="0.2">
      <c r="A65" s="839"/>
      <c r="B65" s="844"/>
      <c r="C65" s="845"/>
      <c r="D65" s="567">
        <v>2239</v>
      </c>
      <c r="E65" s="568">
        <v>120</v>
      </c>
      <c r="F65" s="568"/>
      <c r="G65" s="562">
        <f t="shared" si="1"/>
        <v>120</v>
      </c>
      <c r="H65" s="568"/>
      <c r="I65" s="789"/>
    </row>
    <row r="66" spans="1:9" ht="12.75" customHeight="1" x14ac:dyDescent="0.2">
      <c r="A66" s="831">
        <v>25</v>
      </c>
      <c r="B66" s="833" t="s">
        <v>512</v>
      </c>
      <c r="C66" s="834"/>
      <c r="D66" s="567">
        <v>2314</v>
      </c>
      <c r="E66" s="562">
        <v>150</v>
      </c>
      <c r="F66" s="568"/>
      <c r="G66" s="562">
        <f t="shared" si="1"/>
        <v>150</v>
      </c>
      <c r="H66" s="562"/>
      <c r="I66" s="788" t="s">
        <v>486</v>
      </c>
    </row>
    <row r="67" spans="1:9" ht="14.25" customHeight="1" x14ac:dyDescent="0.2">
      <c r="A67" s="839"/>
      <c r="B67" s="844"/>
      <c r="C67" s="845"/>
      <c r="D67" s="567">
        <v>2370</v>
      </c>
      <c r="E67" s="562">
        <v>350</v>
      </c>
      <c r="F67" s="568"/>
      <c r="G67" s="568">
        <f t="shared" si="1"/>
        <v>350</v>
      </c>
      <c r="H67" s="562"/>
      <c r="I67" s="797"/>
    </row>
    <row r="68" spans="1:9" x14ac:dyDescent="0.2">
      <c r="A68" s="569">
        <v>26</v>
      </c>
      <c r="B68" s="829" t="s">
        <v>513</v>
      </c>
      <c r="C68" s="830"/>
      <c r="D68" s="567">
        <v>2370</v>
      </c>
      <c r="E68" s="562">
        <v>200</v>
      </c>
      <c r="F68" s="568"/>
      <c r="G68" s="568">
        <f t="shared" si="1"/>
        <v>200</v>
      </c>
      <c r="H68" s="562"/>
      <c r="I68" s="570" t="s">
        <v>486</v>
      </c>
    </row>
    <row r="69" spans="1:9" ht="13.5" customHeight="1" x14ac:dyDescent="0.2">
      <c r="A69" s="831">
        <v>27</v>
      </c>
      <c r="B69" s="779" t="s">
        <v>514</v>
      </c>
      <c r="C69" s="780"/>
      <c r="D69" s="567">
        <v>1150</v>
      </c>
      <c r="E69" s="568">
        <f>300-15</f>
        <v>285</v>
      </c>
      <c r="F69" s="568"/>
      <c r="G69" s="568">
        <f t="shared" si="1"/>
        <v>285</v>
      </c>
      <c r="H69" s="568"/>
      <c r="I69" s="788" t="s">
        <v>486</v>
      </c>
    </row>
    <row r="70" spans="1:9" ht="13.5" customHeight="1" x14ac:dyDescent="0.2">
      <c r="A70" s="839"/>
      <c r="B70" s="786"/>
      <c r="C70" s="787"/>
      <c r="D70" s="567">
        <v>1210</v>
      </c>
      <c r="E70" s="568">
        <v>15</v>
      </c>
      <c r="F70" s="568"/>
      <c r="G70" s="568">
        <f t="shared" si="1"/>
        <v>15</v>
      </c>
      <c r="H70" s="568"/>
      <c r="I70" s="789"/>
    </row>
    <row r="71" spans="1:9" ht="13.5" customHeight="1" x14ac:dyDescent="0.2">
      <c r="A71" s="831">
        <v>28</v>
      </c>
      <c r="B71" s="833" t="s">
        <v>515</v>
      </c>
      <c r="C71" s="834"/>
      <c r="D71" s="567">
        <v>2370</v>
      </c>
      <c r="E71" s="562">
        <v>700</v>
      </c>
      <c r="F71" s="568"/>
      <c r="G71" s="568">
        <f t="shared" si="1"/>
        <v>700</v>
      </c>
      <c r="H71" s="562"/>
      <c r="I71" s="788" t="s">
        <v>486</v>
      </c>
    </row>
    <row r="72" spans="1:9" ht="12.75" customHeight="1" x14ac:dyDescent="0.2">
      <c r="A72" s="832"/>
      <c r="B72" s="835"/>
      <c r="C72" s="836"/>
      <c r="D72" s="567">
        <v>2314</v>
      </c>
      <c r="E72" s="562">
        <v>350</v>
      </c>
      <c r="F72" s="562"/>
      <c r="G72" s="568">
        <f t="shared" si="1"/>
        <v>350</v>
      </c>
      <c r="H72" s="562"/>
      <c r="I72" s="797"/>
    </row>
    <row r="73" spans="1:9" ht="12.75" customHeight="1" x14ac:dyDescent="0.2">
      <c r="A73" s="832"/>
      <c r="B73" s="835"/>
      <c r="C73" s="836"/>
      <c r="D73" s="567">
        <v>1150</v>
      </c>
      <c r="E73" s="562">
        <v>100</v>
      </c>
      <c r="F73" s="562"/>
      <c r="G73" s="568">
        <f t="shared" si="1"/>
        <v>100</v>
      </c>
      <c r="H73" s="562"/>
      <c r="I73" s="797"/>
    </row>
    <row r="74" spans="1:9" x14ac:dyDescent="0.2">
      <c r="A74" s="839"/>
      <c r="B74" s="844"/>
      <c r="C74" s="845"/>
      <c r="D74" s="567">
        <v>1210</v>
      </c>
      <c r="E74" s="562">
        <v>25</v>
      </c>
      <c r="F74" s="562"/>
      <c r="G74" s="568">
        <f t="shared" si="1"/>
        <v>25</v>
      </c>
      <c r="H74" s="562"/>
      <c r="I74" s="789"/>
    </row>
    <row r="75" spans="1:9" ht="23.25" customHeight="1" x14ac:dyDescent="0.2">
      <c r="A75" s="831">
        <v>29</v>
      </c>
      <c r="B75" s="833" t="s">
        <v>516</v>
      </c>
      <c r="C75" s="834"/>
      <c r="D75" s="567">
        <v>2314</v>
      </c>
      <c r="E75" s="568">
        <v>200</v>
      </c>
      <c r="F75" s="568"/>
      <c r="G75" s="568">
        <f t="shared" si="1"/>
        <v>200</v>
      </c>
      <c r="H75" s="568"/>
      <c r="I75" s="788" t="s">
        <v>486</v>
      </c>
    </row>
    <row r="76" spans="1:9" ht="14.25" customHeight="1" x14ac:dyDescent="0.2">
      <c r="A76" s="839"/>
      <c r="B76" s="844"/>
      <c r="C76" s="845"/>
      <c r="D76" s="567">
        <v>2370</v>
      </c>
      <c r="E76" s="568">
        <v>150</v>
      </c>
      <c r="F76" s="568"/>
      <c r="G76" s="568">
        <f t="shared" si="1"/>
        <v>150</v>
      </c>
      <c r="H76" s="568"/>
      <c r="I76" s="789"/>
    </row>
    <row r="77" spans="1:9" ht="14.25" customHeight="1" x14ac:dyDescent="0.2">
      <c r="A77" s="831">
        <v>30</v>
      </c>
      <c r="B77" s="833" t="s">
        <v>517</v>
      </c>
      <c r="C77" s="834"/>
      <c r="D77" s="567">
        <v>1150</v>
      </c>
      <c r="E77" s="562">
        <v>172</v>
      </c>
      <c r="F77" s="562"/>
      <c r="G77" s="568">
        <f t="shared" si="1"/>
        <v>172</v>
      </c>
      <c r="H77" s="562"/>
      <c r="I77" s="788" t="s">
        <v>518</v>
      </c>
    </row>
    <row r="78" spans="1:9" ht="11.25" customHeight="1" x14ac:dyDescent="0.2">
      <c r="A78" s="832"/>
      <c r="B78" s="835"/>
      <c r="C78" s="836"/>
      <c r="D78" s="567">
        <v>1210</v>
      </c>
      <c r="E78" s="562">
        <v>42</v>
      </c>
      <c r="F78" s="562"/>
      <c r="G78" s="568">
        <f t="shared" si="1"/>
        <v>42</v>
      </c>
      <c r="H78" s="562"/>
      <c r="I78" s="797"/>
    </row>
    <row r="79" spans="1:9" ht="12" customHeight="1" x14ac:dyDescent="0.2">
      <c r="A79" s="832"/>
      <c r="B79" s="835"/>
      <c r="C79" s="836"/>
      <c r="D79" s="567">
        <v>2264</v>
      </c>
      <c r="E79" s="562">
        <v>250</v>
      </c>
      <c r="F79" s="562"/>
      <c r="G79" s="568">
        <f t="shared" si="1"/>
        <v>250</v>
      </c>
      <c r="H79" s="562"/>
      <c r="I79" s="797"/>
    </row>
    <row r="80" spans="1:9" ht="12" customHeight="1" x14ac:dyDescent="0.2">
      <c r="A80" s="832"/>
      <c r="B80" s="835"/>
      <c r="C80" s="836"/>
      <c r="D80" s="567">
        <v>2314</v>
      </c>
      <c r="E80" s="562">
        <v>150</v>
      </c>
      <c r="F80" s="562"/>
      <c r="G80" s="568">
        <f t="shared" si="1"/>
        <v>150</v>
      </c>
      <c r="H80" s="562"/>
      <c r="I80" s="797"/>
    </row>
    <row r="81" spans="1:9" ht="12" customHeight="1" x14ac:dyDescent="0.2">
      <c r="A81" s="839"/>
      <c r="B81" s="844"/>
      <c r="C81" s="845"/>
      <c r="D81" s="567">
        <v>2311</v>
      </c>
      <c r="E81" s="562">
        <v>50</v>
      </c>
      <c r="F81" s="562"/>
      <c r="G81" s="568">
        <f t="shared" ref="G81:G143" si="2">SUM(E81:F81)</f>
        <v>50</v>
      </c>
      <c r="H81" s="562"/>
      <c r="I81" s="789"/>
    </row>
    <row r="82" spans="1:9" ht="12.75" customHeight="1" x14ac:dyDescent="0.2">
      <c r="A82" s="831">
        <v>31</v>
      </c>
      <c r="B82" s="833" t="s">
        <v>519</v>
      </c>
      <c r="C82" s="834"/>
      <c r="D82" s="567">
        <v>2279</v>
      </c>
      <c r="E82" s="562">
        <v>110</v>
      </c>
      <c r="F82" s="562"/>
      <c r="G82" s="568">
        <f t="shared" si="2"/>
        <v>110</v>
      </c>
      <c r="H82" s="562"/>
      <c r="I82" s="788" t="s">
        <v>518</v>
      </c>
    </row>
    <row r="83" spans="1:9" ht="12.75" customHeight="1" x14ac:dyDescent="0.2">
      <c r="A83" s="839"/>
      <c r="B83" s="844"/>
      <c r="C83" s="845"/>
      <c r="D83" s="567">
        <v>2314</v>
      </c>
      <c r="E83" s="562">
        <v>150</v>
      </c>
      <c r="F83" s="562"/>
      <c r="G83" s="562">
        <f t="shared" si="2"/>
        <v>150</v>
      </c>
      <c r="H83" s="562"/>
      <c r="I83" s="789"/>
    </row>
    <row r="84" spans="1:9" ht="12.75" customHeight="1" x14ac:dyDescent="0.2">
      <c r="A84" s="831">
        <v>32</v>
      </c>
      <c r="B84" s="833" t="s">
        <v>520</v>
      </c>
      <c r="C84" s="834"/>
      <c r="D84" s="567">
        <v>2279</v>
      </c>
      <c r="E84" s="562">
        <v>110</v>
      </c>
      <c r="F84" s="562"/>
      <c r="G84" s="562">
        <f t="shared" si="2"/>
        <v>110</v>
      </c>
      <c r="H84" s="562"/>
      <c r="I84" s="788" t="s">
        <v>518</v>
      </c>
    </row>
    <row r="85" spans="1:9" ht="12.75" customHeight="1" x14ac:dyDescent="0.2">
      <c r="A85" s="839"/>
      <c r="B85" s="844"/>
      <c r="C85" s="845"/>
      <c r="D85" s="567">
        <v>2314</v>
      </c>
      <c r="E85" s="562">
        <v>150</v>
      </c>
      <c r="F85" s="562"/>
      <c r="G85" s="562">
        <f t="shared" si="2"/>
        <v>150</v>
      </c>
      <c r="H85" s="562"/>
      <c r="I85" s="789"/>
    </row>
    <row r="86" spans="1:9" ht="12.75" customHeight="1" x14ac:dyDescent="0.2">
      <c r="A86" s="831">
        <v>33</v>
      </c>
      <c r="B86" s="833" t="s">
        <v>521</v>
      </c>
      <c r="C86" s="834"/>
      <c r="D86" s="567">
        <v>2311</v>
      </c>
      <c r="E86" s="562">
        <v>110</v>
      </c>
      <c r="F86" s="562"/>
      <c r="G86" s="562">
        <f t="shared" si="2"/>
        <v>110</v>
      </c>
      <c r="H86" s="562"/>
      <c r="I86" s="788" t="s">
        <v>518</v>
      </c>
    </row>
    <row r="87" spans="1:9" ht="12.75" customHeight="1" x14ac:dyDescent="0.2">
      <c r="A87" s="839"/>
      <c r="B87" s="844"/>
      <c r="C87" s="845"/>
      <c r="D87" s="567">
        <v>2314</v>
      </c>
      <c r="E87" s="562">
        <v>150</v>
      </c>
      <c r="F87" s="562"/>
      <c r="G87" s="562">
        <f t="shared" si="2"/>
        <v>150</v>
      </c>
      <c r="H87" s="562"/>
      <c r="I87" s="789"/>
    </row>
    <row r="88" spans="1:9" ht="12.75" customHeight="1" x14ac:dyDescent="0.2">
      <c r="A88" s="569">
        <v>34</v>
      </c>
      <c r="B88" s="829" t="s">
        <v>522</v>
      </c>
      <c r="C88" s="830"/>
      <c r="D88" s="567">
        <v>2314</v>
      </c>
      <c r="E88" s="562">
        <v>80</v>
      </c>
      <c r="F88" s="562"/>
      <c r="G88" s="562">
        <f t="shared" si="2"/>
        <v>80</v>
      </c>
      <c r="H88" s="562"/>
      <c r="I88" s="566" t="s">
        <v>489</v>
      </c>
    </row>
    <row r="89" spans="1:9" ht="12.75" customHeight="1" x14ac:dyDescent="0.2">
      <c r="A89" s="569">
        <v>35</v>
      </c>
      <c r="B89" s="829" t="s">
        <v>523</v>
      </c>
      <c r="C89" s="830"/>
      <c r="D89" s="567">
        <v>2314</v>
      </c>
      <c r="E89" s="562">
        <v>80</v>
      </c>
      <c r="F89" s="562"/>
      <c r="G89" s="562">
        <f t="shared" si="2"/>
        <v>80</v>
      </c>
      <c r="H89" s="562"/>
      <c r="I89" s="566" t="s">
        <v>489</v>
      </c>
    </row>
    <row r="90" spans="1:9" ht="12.75" customHeight="1" x14ac:dyDescent="0.2">
      <c r="A90" s="569">
        <v>36</v>
      </c>
      <c r="B90" s="829" t="s">
        <v>524</v>
      </c>
      <c r="C90" s="830"/>
      <c r="D90" s="567">
        <v>2314</v>
      </c>
      <c r="E90" s="562">
        <v>110</v>
      </c>
      <c r="F90" s="562"/>
      <c r="G90" s="562">
        <f t="shared" si="2"/>
        <v>110</v>
      </c>
      <c r="H90" s="562"/>
      <c r="I90" s="566" t="s">
        <v>489</v>
      </c>
    </row>
    <row r="91" spans="1:9" ht="12.75" customHeight="1" x14ac:dyDescent="0.2">
      <c r="A91" s="831">
        <v>37</v>
      </c>
      <c r="B91" s="779" t="s">
        <v>525</v>
      </c>
      <c r="C91" s="780"/>
      <c r="D91" s="567">
        <v>2262</v>
      </c>
      <c r="E91" s="562">
        <v>300</v>
      </c>
      <c r="F91" s="562"/>
      <c r="G91" s="562">
        <f t="shared" si="2"/>
        <v>300</v>
      </c>
      <c r="H91" s="562"/>
      <c r="I91" s="788" t="s">
        <v>489</v>
      </c>
    </row>
    <row r="92" spans="1:9" ht="12.75" customHeight="1" x14ac:dyDescent="0.2">
      <c r="A92" s="832"/>
      <c r="B92" s="806"/>
      <c r="C92" s="807"/>
      <c r="D92" s="567">
        <v>2363</v>
      </c>
      <c r="E92" s="562">
        <v>120</v>
      </c>
      <c r="F92" s="562"/>
      <c r="G92" s="562">
        <f t="shared" si="2"/>
        <v>120</v>
      </c>
      <c r="H92" s="562"/>
      <c r="I92" s="797"/>
    </row>
    <row r="93" spans="1:9" ht="12.75" customHeight="1" x14ac:dyDescent="0.2">
      <c r="A93" s="839"/>
      <c r="B93" s="786"/>
      <c r="C93" s="787"/>
      <c r="D93" s="567">
        <v>2314</v>
      </c>
      <c r="E93" s="562">
        <v>190</v>
      </c>
      <c r="F93" s="562"/>
      <c r="G93" s="562">
        <f t="shared" si="2"/>
        <v>190</v>
      </c>
      <c r="H93" s="562"/>
      <c r="I93" s="789"/>
    </row>
    <row r="94" spans="1:9" ht="25.5" customHeight="1" x14ac:dyDescent="0.2">
      <c r="A94" s="571"/>
      <c r="B94" s="847" t="s">
        <v>526</v>
      </c>
      <c r="C94" s="848"/>
      <c r="D94" s="567"/>
      <c r="E94" s="562"/>
      <c r="F94" s="562"/>
      <c r="G94" s="562"/>
      <c r="H94" s="562"/>
      <c r="I94" s="566"/>
    </row>
    <row r="95" spans="1:9" ht="12.75" customHeight="1" x14ac:dyDescent="0.2">
      <c r="A95" s="831">
        <v>38</v>
      </c>
      <c r="B95" s="833" t="s">
        <v>527</v>
      </c>
      <c r="C95" s="834"/>
      <c r="D95" s="567">
        <v>2363</v>
      </c>
      <c r="E95" s="562">
        <v>80</v>
      </c>
      <c r="F95" s="562"/>
      <c r="G95" s="562">
        <f t="shared" si="2"/>
        <v>80</v>
      </c>
      <c r="H95" s="562"/>
      <c r="I95" s="788" t="s">
        <v>489</v>
      </c>
    </row>
    <row r="96" spans="1:9" ht="12.75" customHeight="1" x14ac:dyDescent="0.2">
      <c r="A96" s="839"/>
      <c r="B96" s="844"/>
      <c r="C96" s="845"/>
      <c r="D96" s="567">
        <v>2314</v>
      </c>
      <c r="E96" s="562">
        <v>180</v>
      </c>
      <c r="F96" s="562"/>
      <c r="G96" s="562">
        <f t="shared" si="2"/>
        <v>180</v>
      </c>
      <c r="H96" s="562"/>
      <c r="I96" s="789"/>
    </row>
    <row r="97" spans="1:9" ht="13.5" customHeight="1" x14ac:dyDescent="0.2">
      <c r="A97" s="831">
        <v>39</v>
      </c>
      <c r="B97" s="833" t="s">
        <v>528</v>
      </c>
      <c r="C97" s="834"/>
      <c r="D97" s="567">
        <v>2322</v>
      </c>
      <c r="E97" s="568">
        <v>40</v>
      </c>
      <c r="F97" s="568"/>
      <c r="G97" s="562">
        <f t="shared" si="2"/>
        <v>40</v>
      </c>
      <c r="H97" s="568"/>
      <c r="I97" s="788" t="s">
        <v>489</v>
      </c>
    </row>
    <row r="98" spans="1:9" ht="12" customHeight="1" x14ac:dyDescent="0.2">
      <c r="A98" s="832"/>
      <c r="B98" s="835"/>
      <c r="C98" s="836"/>
      <c r="D98" s="567">
        <v>2370</v>
      </c>
      <c r="E98" s="568">
        <v>150</v>
      </c>
      <c r="F98" s="568"/>
      <c r="G98" s="562">
        <f t="shared" si="2"/>
        <v>150</v>
      </c>
      <c r="H98" s="568"/>
      <c r="I98" s="797"/>
    </row>
    <row r="99" spans="1:9" ht="12" customHeight="1" x14ac:dyDescent="0.2">
      <c r="A99" s="839"/>
      <c r="B99" s="844"/>
      <c r="C99" s="845"/>
      <c r="D99" s="567">
        <v>2279</v>
      </c>
      <c r="E99" s="562">
        <v>125</v>
      </c>
      <c r="F99" s="568"/>
      <c r="G99" s="562">
        <f t="shared" si="2"/>
        <v>125</v>
      </c>
      <c r="H99" s="562"/>
      <c r="I99" s="789"/>
    </row>
    <row r="100" spans="1:9" ht="12.75" customHeight="1" x14ac:dyDescent="0.2">
      <c r="A100" s="831">
        <v>40</v>
      </c>
      <c r="B100" s="833" t="s">
        <v>529</v>
      </c>
      <c r="C100" s="834"/>
      <c r="D100" s="567">
        <v>2279</v>
      </c>
      <c r="E100" s="562">
        <f>40-30</f>
        <v>10</v>
      </c>
      <c r="F100" s="568"/>
      <c r="G100" s="562">
        <f t="shared" si="2"/>
        <v>10</v>
      </c>
      <c r="H100" s="562"/>
      <c r="I100" s="788" t="s">
        <v>489</v>
      </c>
    </row>
    <row r="101" spans="1:9" ht="12.75" customHeight="1" x14ac:dyDescent="0.2">
      <c r="A101" s="839"/>
      <c r="B101" s="844"/>
      <c r="C101" s="845"/>
      <c r="D101" s="567">
        <v>2262</v>
      </c>
      <c r="E101" s="562">
        <v>200</v>
      </c>
      <c r="F101" s="568"/>
      <c r="G101" s="562">
        <f t="shared" si="2"/>
        <v>200</v>
      </c>
      <c r="H101" s="562"/>
      <c r="I101" s="789"/>
    </row>
    <row r="102" spans="1:9" ht="12.75" customHeight="1" x14ac:dyDescent="0.2">
      <c r="A102" s="569">
        <v>41</v>
      </c>
      <c r="B102" s="829" t="s">
        <v>530</v>
      </c>
      <c r="C102" s="830"/>
      <c r="D102" s="567">
        <v>2262</v>
      </c>
      <c r="E102" s="562">
        <v>200</v>
      </c>
      <c r="F102" s="568"/>
      <c r="G102" s="562">
        <f t="shared" si="2"/>
        <v>200</v>
      </c>
      <c r="H102" s="562"/>
      <c r="I102" s="566" t="s">
        <v>489</v>
      </c>
    </row>
    <row r="103" spans="1:9" ht="12.75" customHeight="1" x14ac:dyDescent="0.2">
      <c r="A103" s="831">
        <v>42</v>
      </c>
      <c r="B103" s="833" t="s">
        <v>531</v>
      </c>
      <c r="C103" s="834"/>
      <c r="D103" s="567">
        <v>2262</v>
      </c>
      <c r="E103" s="562">
        <v>200</v>
      </c>
      <c r="F103" s="568"/>
      <c r="G103" s="562">
        <f t="shared" si="2"/>
        <v>200</v>
      </c>
      <c r="H103" s="562"/>
      <c r="I103" s="788" t="s">
        <v>489</v>
      </c>
    </row>
    <row r="104" spans="1:9" ht="12.75" customHeight="1" x14ac:dyDescent="0.2">
      <c r="A104" s="839"/>
      <c r="B104" s="844"/>
      <c r="C104" s="845"/>
      <c r="D104" s="567">
        <v>2279</v>
      </c>
      <c r="E104" s="562">
        <f>45-45</f>
        <v>0</v>
      </c>
      <c r="F104" s="568"/>
      <c r="G104" s="562">
        <f t="shared" si="2"/>
        <v>0</v>
      </c>
      <c r="H104" s="562"/>
      <c r="I104" s="789"/>
    </row>
    <row r="105" spans="1:9" ht="12.75" customHeight="1" x14ac:dyDescent="0.2">
      <c r="A105" s="831">
        <v>43</v>
      </c>
      <c r="B105" s="833" t="s">
        <v>532</v>
      </c>
      <c r="C105" s="834"/>
      <c r="D105" s="567">
        <v>2262</v>
      </c>
      <c r="E105" s="562">
        <v>400</v>
      </c>
      <c r="F105" s="568"/>
      <c r="G105" s="562">
        <f t="shared" si="2"/>
        <v>400</v>
      </c>
      <c r="H105" s="562"/>
      <c r="I105" s="788" t="s">
        <v>489</v>
      </c>
    </row>
    <row r="106" spans="1:9" ht="12.75" customHeight="1" x14ac:dyDescent="0.2">
      <c r="A106" s="839"/>
      <c r="B106" s="844"/>
      <c r="C106" s="845"/>
      <c r="D106" s="567">
        <v>2279</v>
      </c>
      <c r="E106" s="562">
        <f>30-30</f>
        <v>0</v>
      </c>
      <c r="F106" s="568"/>
      <c r="G106" s="562">
        <f t="shared" si="2"/>
        <v>0</v>
      </c>
      <c r="H106" s="562"/>
      <c r="I106" s="789"/>
    </row>
    <row r="107" spans="1:9" ht="12.75" customHeight="1" x14ac:dyDescent="0.2">
      <c r="A107" s="831">
        <v>44</v>
      </c>
      <c r="B107" s="833" t="s">
        <v>533</v>
      </c>
      <c r="C107" s="834"/>
      <c r="D107" s="567">
        <v>2262</v>
      </c>
      <c r="E107" s="562">
        <v>1000</v>
      </c>
      <c r="F107" s="568"/>
      <c r="G107" s="562">
        <f t="shared" si="2"/>
        <v>1000</v>
      </c>
      <c r="H107" s="562"/>
      <c r="I107" s="788" t="s">
        <v>489</v>
      </c>
    </row>
    <row r="108" spans="1:9" ht="12.75" customHeight="1" x14ac:dyDescent="0.2">
      <c r="A108" s="832"/>
      <c r="B108" s="835"/>
      <c r="C108" s="836"/>
      <c r="D108" s="567">
        <v>2279</v>
      </c>
      <c r="E108" s="562">
        <v>120</v>
      </c>
      <c r="F108" s="568"/>
      <c r="G108" s="562">
        <f t="shared" si="2"/>
        <v>120</v>
      </c>
      <c r="H108" s="562"/>
      <c r="I108" s="797"/>
    </row>
    <row r="109" spans="1:9" ht="12.75" customHeight="1" x14ac:dyDescent="0.2">
      <c r="A109" s="839"/>
      <c r="B109" s="844"/>
      <c r="C109" s="845"/>
      <c r="D109" s="567">
        <v>2363</v>
      </c>
      <c r="E109" s="562">
        <v>500</v>
      </c>
      <c r="F109" s="562"/>
      <c r="G109" s="562">
        <f t="shared" si="2"/>
        <v>500</v>
      </c>
      <c r="H109" s="562"/>
      <c r="I109" s="789"/>
    </row>
    <row r="110" spans="1:9" ht="12.75" customHeight="1" x14ac:dyDescent="0.2">
      <c r="A110" s="831">
        <v>45</v>
      </c>
      <c r="B110" s="833" t="s">
        <v>534</v>
      </c>
      <c r="C110" s="834"/>
      <c r="D110" s="567">
        <v>2363</v>
      </c>
      <c r="E110" s="562">
        <v>250</v>
      </c>
      <c r="F110" s="562"/>
      <c r="G110" s="562">
        <f t="shared" si="2"/>
        <v>250</v>
      </c>
      <c r="H110" s="562"/>
      <c r="I110" s="788" t="s">
        <v>489</v>
      </c>
    </row>
    <row r="111" spans="1:9" ht="12.75" customHeight="1" x14ac:dyDescent="0.2">
      <c r="A111" s="832"/>
      <c r="B111" s="835"/>
      <c r="C111" s="836"/>
      <c r="D111" s="567">
        <v>2314</v>
      </c>
      <c r="E111" s="562">
        <v>350</v>
      </c>
      <c r="F111" s="562"/>
      <c r="G111" s="562">
        <f t="shared" si="2"/>
        <v>350</v>
      </c>
      <c r="H111" s="562"/>
      <c r="I111" s="797"/>
    </row>
    <row r="112" spans="1:9" ht="12.75" customHeight="1" x14ac:dyDescent="0.2">
      <c r="A112" s="832"/>
      <c r="B112" s="835"/>
      <c r="C112" s="836"/>
      <c r="D112" s="567">
        <v>1150</v>
      </c>
      <c r="E112" s="562">
        <v>420</v>
      </c>
      <c r="F112" s="562"/>
      <c r="G112" s="562">
        <f t="shared" si="2"/>
        <v>420</v>
      </c>
      <c r="H112" s="562"/>
      <c r="I112" s="797"/>
    </row>
    <row r="113" spans="1:9" ht="12.75" customHeight="1" x14ac:dyDescent="0.2">
      <c r="A113" s="839"/>
      <c r="B113" s="844"/>
      <c r="C113" s="845"/>
      <c r="D113" s="567">
        <v>1210</v>
      </c>
      <c r="E113" s="562">
        <v>102</v>
      </c>
      <c r="F113" s="562"/>
      <c r="G113" s="562">
        <f t="shared" si="2"/>
        <v>102</v>
      </c>
      <c r="H113" s="562"/>
      <c r="I113" s="789"/>
    </row>
    <row r="114" spans="1:9" ht="12.75" customHeight="1" x14ac:dyDescent="0.2">
      <c r="A114" s="831">
        <v>46</v>
      </c>
      <c r="B114" s="833" t="s">
        <v>535</v>
      </c>
      <c r="C114" s="834"/>
      <c r="D114" s="567">
        <v>2262</v>
      </c>
      <c r="E114" s="562">
        <v>900</v>
      </c>
      <c r="F114" s="562"/>
      <c r="G114" s="562">
        <f t="shared" si="2"/>
        <v>900</v>
      </c>
      <c r="H114" s="562"/>
      <c r="I114" s="788" t="s">
        <v>489</v>
      </c>
    </row>
    <row r="115" spans="1:9" ht="12.75" customHeight="1" x14ac:dyDescent="0.2">
      <c r="A115" s="832"/>
      <c r="B115" s="835"/>
      <c r="C115" s="836"/>
      <c r="D115" s="567">
        <v>2363</v>
      </c>
      <c r="E115" s="572">
        <v>875</v>
      </c>
      <c r="F115" s="572"/>
      <c r="G115" s="562">
        <f t="shared" si="2"/>
        <v>875</v>
      </c>
      <c r="H115" s="572"/>
      <c r="I115" s="797"/>
    </row>
    <row r="116" spans="1:9" ht="12.75" customHeight="1" x14ac:dyDescent="0.2">
      <c r="A116" s="832"/>
      <c r="B116" s="835"/>
      <c r="C116" s="836"/>
      <c r="D116" s="567">
        <v>2231</v>
      </c>
      <c r="E116" s="572">
        <v>160</v>
      </c>
      <c r="F116" s="572"/>
      <c r="G116" s="562">
        <f t="shared" si="2"/>
        <v>160</v>
      </c>
      <c r="H116" s="572"/>
      <c r="I116" s="797"/>
    </row>
    <row r="117" spans="1:9" ht="12.75" customHeight="1" x14ac:dyDescent="0.2">
      <c r="A117" s="839"/>
      <c r="B117" s="844"/>
      <c r="C117" s="845"/>
      <c r="D117" s="567">
        <v>2279</v>
      </c>
      <c r="E117" s="572">
        <v>60</v>
      </c>
      <c r="F117" s="572"/>
      <c r="G117" s="562">
        <f t="shared" si="2"/>
        <v>60</v>
      </c>
      <c r="H117" s="572"/>
      <c r="I117" s="789"/>
    </row>
    <row r="118" spans="1:9" ht="12.75" customHeight="1" x14ac:dyDescent="0.2">
      <c r="A118" s="831">
        <v>47</v>
      </c>
      <c r="B118" s="833" t="s">
        <v>536</v>
      </c>
      <c r="C118" s="834"/>
      <c r="D118" s="567">
        <v>2262</v>
      </c>
      <c r="E118" s="572">
        <v>900</v>
      </c>
      <c r="F118" s="572"/>
      <c r="G118" s="562">
        <f t="shared" si="2"/>
        <v>900</v>
      </c>
      <c r="H118" s="572"/>
      <c r="I118" s="837" t="s">
        <v>489</v>
      </c>
    </row>
    <row r="119" spans="1:9" ht="12.75" customHeight="1" x14ac:dyDescent="0.2">
      <c r="A119" s="832"/>
      <c r="B119" s="835"/>
      <c r="C119" s="836"/>
      <c r="D119" s="567">
        <v>2363</v>
      </c>
      <c r="E119" s="572">
        <v>680</v>
      </c>
      <c r="F119" s="572"/>
      <c r="G119" s="562">
        <f t="shared" si="2"/>
        <v>680</v>
      </c>
      <c r="H119" s="572"/>
      <c r="I119" s="846"/>
    </row>
    <row r="120" spans="1:9" ht="12.75" customHeight="1" x14ac:dyDescent="0.2">
      <c r="A120" s="832"/>
      <c r="B120" s="835"/>
      <c r="C120" s="836"/>
      <c r="D120" s="567">
        <v>2279</v>
      </c>
      <c r="E120" s="572">
        <v>80</v>
      </c>
      <c r="F120" s="572"/>
      <c r="G120" s="562">
        <f t="shared" si="2"/>
        <v>80</v>
      </c>
      <c r="H120" s="572"/>
      <c r="I120" s="846"/>
    </row>
    <row r="121" spans="1:9" ht="12.75" customHeight="1" x14ac:dyDescent="0.2">
      <c r="A121" s="839"/>
      <c r="B121" s="844"/>
      <c r="C121" s="845"/>
      <c r="D121" s="567">
        <v>2231</v>
      </c>
      <c r="E121" s="572">
        <v>120</v>
      </c>
      <c r="F121" s="572"/>
      <c r="G121" s="562">
        <f t="shared" si="2"/>
        <v>120</v>
      </c>
      <c r="H121" s="572"/>
      <c r="I121" s="838"/>
    </row>
    <row r="122" spans="1:9" ht="12.75" customHeight="1" x14ac:dyDescent="0.2">
      <c r="A122" s="831">
        <v>48</v>
      </c>
      <c r="B122" s="833" t="s">
        <v>537</v>
      </c>
      <c r="C122" s="834"/>
      <c r="D122" s="567">
        <v>1150</v>
      </c>
      <c r="E122" s="572">
        <f>800-39</f>
        <v>761</v>
      </c>
      <c r="F122" s="572"/>
      <c r="G122" s="562">
        <f t="shared" si="2"/>
        <v>761</v>
      </c>
      <c r="H122" s="572"/>
      <c r="I122" s="837" t="s">
        <v>538</v>
      </c>
    </row>
    <row r="123" spans="1:9" ht="12.75" customHeight="1" x14ac:dyDescent="0.2">
      <c r="A123" s="832"/>
      <c r="B123" s="835"/>
      <c r="C123" s="836"/>
      <c r="D123" s="567">
        <v>1210</v>
      </c>
      <c r="E123" s="572">
        <v>39</v>
      </c>
      <c r="F123" s="572"/>
      <c r="G123" s="562">
        <f t="shared" si="2"/>
        <v>39</v>
      </c>
      <c r="H123" s="572"/>
      <c r="I123" s="846"/>
    </row>
    <row r="124" spans="1:9" ht="12.75" customHeight="1" x14ac:dyDescent="0.2">
      <c r="A124" s="832"/>
      <c r="B124" s="835"/>
      <c r="C124" s="836"/>
      <c r="D124" s="567">
        <v>2219</v>
      </c>
      <c r="E124" s="572">
        <v>160</v>
      </c>
      <c r="F124" s="572"/>
      <c r="G124" s="562">
        <f t="shared" si="2"/>
        <v>160</v>
      </c>
      <c r="H124" s="572"/>
      <c r="I124" s="846"/>
    </row>
    <row r="125" spans="1:9" ht="12.75" customHeight="1" x14ac:dyDescent="0.2">
      <c r="A125" s="832"/>
      <c r="B125" s="835"/>
      <c r="C125" s="836"/>
      <c r="D125" s="567">
        <v>2279</v>
      </c>
      <c r="E125" s="572">
        <v>100</v>
      </c>
      <c r="F125" s="572"/>
      <c r="G125" s="562">
        <f t="shared" si="2"/>
        <v>100</v>
      </c>
      <c r="H125" s="572"/>
      <c r="I125" s="846"/>
    </row>
    <row r="126" spans="1:9" ht="12.75" customHeight="1" x14ac:dyDescent="0.2">
      <c r="A126" s="832"/>
      <c r="B126" s="835"/>
      <c r="C126" s="836"/>
      <c r="D126" s="567">
        <v>2311</v>
      </c>
      <c r="E126" s="572">
        <v>100</v>
      </c>
      <c r="F126" s="572"/>
      <c r="G126" s="562">
        <f t="shared" si="2"/>
        <v>100</v>
      </c>
      <c r="H126" s="572"/>
      <c r="I126" s="846"/>
    </row>
    <row r="127" spans="1:9" ht="12.75" customHeight="1" x14ac:dyDescent="0.2">
      <c r="A127" s="832"/>
      <c r="B127" s="835"/>
      <c r="C127" s="836"/>
      <c r="D127" s="567">
        <v>2314</v>
      </c>
      <c r="E127" s="572">
        <v>1100</v>
      </c>
      <c r="F127" s="572"/>
      <c r="G127" s="562">
        <f t="shared" si="2"/>
        <v>1100</v>
      </c>
      <c r="H127" s="572"/>
      <c r="I127" s="846"/>
    </row>
    <row r="128" spans="1:9" ht="12.75" customHeight="1" x14ac:dyDescent="0.2">
      <c r="A128" s="832"/>
      <c r="B128" s="835"/>
      <c r="C128" s="836"/>
      <c r="D128" s="567">
        <v>2231</v>
      </c>
      <c r="E128" s="572">
        <v>300</v>
      </c>
      <c r="F128" s="572"/>
      <c r="G128" s="562">
        <f t="shared" si="2"/>
        <v>300</v>
      </c>
      <c r="H128" s="572"/>
      <c r="I128" s="846"/>
    </row>
    <row r="129" spans="1:9" ht="12.75" customHeight="1" x14ac:dyDescent="0.2">
      <c r="A129" s="839"/>
      <c r="B129" s="844"/>
      <c r="C129" s="845"/>
      <c r="D129" s="567">
        <v>2314</v>
      </c>
      <c r="E129" s="572">
        <v>1000</v>
      </c>
      <c r="F129" s="572"/>
      <c r="G129" s="562">
        <f t="shared" si="2"/>
        <v>1000</v>
      </c>
      <c r="H129" s="572"/>
      <c r="I129" s="838"/>
    </row>
    <row r="130" spans="1:9" ht="12.75" customHeight="1" x14ac:dyDescent="0.2">
      <c r="A130" s="831">
        <v>49</v>
      </c>
      <c r="B130" s="833" t="s">
        <v>539</v>
      </c>
      <c r="C130" s="834"/>
      <c r="D130" s="567">
        <v>1150</v>
      </c>
      <c r="E130" s="572">
        <f>3090-148</f>
        <v>2942</v>
      </c>
      <c r="F130" s="572"/>
      <c r="G130" s="568">
        <f t="shared" si="2"/>
        <v>2942</v>
      </c>
      <c r="H130" s="572"/>
      <c r="I130" s="837" t="s">
        <v>489</v>
      </c>
    </row>
    <row r="131" spans="1:9" ht="12.75" customHeight="1" x14ac:dyDescent="0.2">
      <c r="A131" s="832"/>
      <c r="B131" s="835"/>
      <c r="C131" s="836"/>
      <c r="D131" s="567">
        <v>1210</v>
      </c>
      <c r="E131" s="572">
        <v>148</v>
      </c>
      <c r="F131" s="572"/>
      <c r="G131" s="568">
        <f t="shared" si="2"/>
        <v>148</v>
      </c>
      <c r="H131" s="572"/>
      <c r="I131" s="846"/>
    </row>
    <row r="132" spans="1:9" ht="12.75" customHeight="1" x14ac:dyDescent="0.2">
      <c r="A132" s="832"/>
      <c r="B132" s="835"/>
      <c r="C132" s="836"/>
      <c r="D132" s="567">
        <v>2314</v>
      </c>
      <c r="E132" s="572">
        <v>375</v>
      </c>
      <c r="F132" s="572"/>
      <c r="G132" s="568">
        <f t="shared" si="2"/>
        <v>375</v>
      </c>
      <c r="H132" s="572"/>
      <c r="I132" s="846"/>
    </row>
    <row r="133" spans="1:9" ht="12.75" customHeight="1" x14ac:dyDescent="0.2">
      <c r="A133" s="832"/>
      <c r="B133" s="835"/>
      <c r="C133" s="836"/>
      <c r="D133" s="567">
        <v>6422</v>
      </c>
      <c r="E133" s="572">
        <v>2000</v>
      </c>
      <c r="F133" s="572"/>
      <c r="G133" s="568">
        <f t="shared" si="2"/>
        <v>2000</v>
      </c>
      <c r="H133" s="572"/>
      <c r="I133" s="846"/>
    </row>
    <row r="134" spans="1:9" ht="12.75" customHeight="1" x14ac:dyDescent="0.2">
      <c r="A134" s="839"/>
      <c r="B134" s="844"/>
      <c r="C134" s="845"/>
      <c r="D134" s="567">
        <v>2231</v>
      </c>
      <c r="E134" s="572">
        <v>625</v>
      </c>
      <c r="F134" s="572"/>
      <c r="G134" s="568">
        <f t="shared" si="2"/>
        <v>625</v>
      </c>
      <c r="H134" s="572"/>
      <c r="I134" s="838"/>
    </row>
    <row r="135" spans="1:9" x14ac:dyDescent="0.2">
      <c r="A135" s="569">
        <v>50</v>
      </c>
      <c r="B135" s="829" t="s">
        <v>540</v>
      </c>
      <c r="C135" s="830"/>
      <c r="D135" s="567">
        <v>2314</v>
      </c>
      <c r="E135" s="40">
        <v>150</v>
      </c>
      <c r="F135" s="40"/>
      <c r="G135" s="568">
        <f t="shared" si="2"/>
        <v>150</v>
      </c>
      <c r="H135" s="40"/>
      <c r="I135" s="573" t="s">
        <v>489</v>
      </c>
    </row>
    <row r="136" spans="1:9" ht="12" customHeight="1" x14ac:dyDescent="0.2">
      <c r="A136" s="831">
        <v>51</v>
      </c>
      <c r="B136" s="833" t="s">
        <v>541</v>
      </c>
      <c r="C136" s="834"/>
      <c r="D136" s="567">
        <v>1150</v>
      </c>
      <c r="E136" s="572">
        <v>236</v>
      </c>
      <c r="F136" s="572"/>
      <c r="G136" s="568">
        <f t="shared" si="2"/>
        <v>236</v>
      </c>
      <c r="H136" s="572"/>
      <c r="I136" s="837" t="s">
        <v>489</v>
      </c>
    </row>
    <row r="137" spans="1:9" x14ac:dyDescent="0.2">
      <c r="A137" s="832"/>
      <c r="B137" s="835"/>
      <c r="C137" s="836"/>
      <c r="D137" s="567">
        <v>1210</v>
      </c>
      <c r="E137" s="572">
        <v>56</v>
      </c>
      <c r="F137" s="572"/>
      <c r="G137" s="568">
        <f t="shared" si="2"/>
        <v>56</v>
      </c>
      <c r="H137" s="572"/>
      <c r="I137" s="846"/>
    </row>
    <row r="138" spans="1:9" x14ac:dyDescent="0.2">
      <c r="A138" s="839"/>
      <c r="B138" s="844"/>
      <c r="C138" s="845"/>
      <c r="D138" s="567">
        <v>2314</v>
      </c>
      <c r="E138" s="572">
        <v>100</v>
      </c>
      <c r="F138" s="572"/>
      <c r="G138" s="568">
        <f t="shared" si="2"/>
        <v>100</v>
      </c>
      <c r="H138" s="572"/>
      <c r="I138" s="838"/>
    </row>
    <row r="139" spans="1:9" ht="12.75" customHeight="1" x14ac:dyDescent="0.2">
      <c r="A139" s="831">
        <v>52</v>
      </c>
      <c r="B139" s="833" t="s">
        <v>542</v>
      </c>
      <c r="C139" s="834"/>
      <c r="D139" s="567">
        <v>1150</v>
      </c>
      <c r="E139" s="572">
        <v>236</v>
      </c>
      <c r="F139" s="572"/>
      <c r="G139" s="568">
        <f t="shared" si="2"/>
        <v>236</v>
      </c>
      <c r="H139" s="572"/>
      <c r="I139" s="837" t="s">
        <v>489</v>
      </c>
    </row>
    <row r="140" spans="1:9" ht="12.75" customHeight="1" x14ac:dyDescent="0.2">
      <c r="A140" s="832"/>
      <c r="B140" s="835"/>
      <c r="C140" s="836"/>
      <c r="D140" s="567">
        <v>1210</v>
      </c>
      <c r="E140" s="572">
        <v>57</v>
      </c>
      <c r="F140" s="572"/>
      <c r="G140" s="568">
        <f t="shared" si="2"/>
        <v>57</v>
      </c>
      <c r="H140" s="572"/>
      <c r="I140" s="838"/>
    </row>
    <row r="141" spans="1:9" ht="24.75" customHeight="1" x14ac:dyDescent="0.2">
      <c r="A141" s="569">
        <v>53</v>
      </c>
      <c r="B141" s="829" t="s">
        <v>543</v>
      </c>
      <c r="C141" s="830"/>
      <c r="D141" s="567">
        <v>2314</v>
      </c>
      <c r="E141" s="40">
        <v>400</v>
      </c>
      <c r="F141" s="40"/>
      <c r="G141" s="568">
        <f t="shared" si="2"/>
        <v>400</v>
      </c>
      <c r="H141" s="40"/>
      <c r="I141" s="573" t="s">
        <v>489</v>
      </c>
    </row>
    <row r="142" spans="1:9" ht="12.75" customHeight="1" x14ac:dyDescent="0.2">
      <c r="A142" s="831">
        <v>54</v>
      </c>
      <c r="B142" s="840" t="s">
        <v>544</v>
      </c>
      <c r="C142" s="841"/>
      <c r="D142" s="567">
        <v>2279</v>
      </c>
      <c r="E142" s="572">
        <v>200</v>
      </c>
      <c r="F142" s="572"/>
      <c r="G142" s="568">
        <f t="shared" si="2"/>
        <v>200</v>
      </c>
      <c r="H142" s="572"/>
      <c r="I142" s="837" t="s">
        <v>486</v>
      </c>
    </row>
    <row r="143" spans="1:9" ht="12.75" customHeight="1" x14ac:dyDescent="0.2">
      <c r="A143" s="839"/>
      <c r="B143" s="842"/>
      <c r="C143" s="843"/>
      <c r="D143" s="567">
        <v>2314</v>
      </c>
      <c r="E143" s="572">
        <v>200</v>
      </c>
      <c r="F143" s="572"/>
      <c r="G143" s="568">
        <f t="shared" si="2"/>
        <v>200</v>
      </c>
      <c r="H143" s="572"/>
      <c r="I143" s="838"/>
    </row>
    <row r="144" spans="1:9" ht="12.75" customHeight="1" x14ac:dyDescent="0.2">
      <c r="A144" s="569"/>
      <c r="B144" s="828" t="s">
        <v>545</v>
      </c>
      <c r="C144" s="828"/>
      <c r="D144" s="567"/>
      <c r="E144" s="572"/>
      <c r="F144" s="572"/>
      <c r="G144" s="568"/>
      <c r="H144" s="572"/>
      <c r="I144" s="573"/>
    </row>
    <row r="145" spans="1:9" ht="24" x14ac:dyDescent="0.2">
      <c r="A145" s="569">
        <v>55</v>
      </c>
      <c r="B145" s="829" t="s">
        <v>546</v>
      </c>
      <c r="C145" s="830"/>
      <c r="D145" s="567">
        <v>2262</v>
      </c>
      <c r="E145" s="40">
        <v>0</v>
      </c>
      <c r="F145" s="40">
        <v>600</v>
      </c>
      <c r="G145" s="568">
        <f t="shared" ref="G145" si="3">SUM(E145:F145)</f>
        <v>600</v>
      </c>
      <c r="H145" s="574" t="s">
        <v>547</v>
      </c>
      <c r="I145" s="575" t="s">
        <v>548</v>
      </c>
    </row>
    <row r="146" spans="1:9" x14ac:dyDescent="0.2">
      <c r="A146" s="576"/>
      <c r="B146" s="577"/>
      <c r="C146" s="577"/>
      <c r="D146" s="578"/>
      <c r="E146" s="577"/>
      <c r="F146" s="577"/>
      <c r="G146" s="577"/>
      <c r="H146" s="577"/>
      <c r="I146" s="577"/>
    </row>
    <row r="147" spans="1:9" x14ac:dyDescent="0.2">
      <c r="A147" s="823" t="s">
        <v>472</v>
      </c>
      <c r="B147" s="823"/>
      <c r="C147" s="823" t="s">
        <v>549</v>
      </c>
      <c r="D147" s="823"/>
      <c r="E147" s="823"/>
      <c r="F147" s="823"/>
      <c r="G147" s="823"/>
      <c r="H147" s="823"/>
      <c r="I147" s="823"/>
    </row>
    <row r="148" spans="1:9" x14ac:dyDescent="0.2">
      <c r="A148" s="824" t="s">
        <v>473</v>
      </c>
      <c r="B148" s="824"/>
      <c r="C148" s="825" t="s">
        <v>464</v>
      </c>
      <c r="D148" s="825"/>
      <c r="E148" s="825"/>
      <c r="F148" s="825"/>
      <c r="G148" s="825"/>
      <c r="H148" s="825"/>
      <c r="I148" s="825"/>
    </row>
    <row r="149" spans="1:9" ht="12" customHeight="1" x14ac:dyDescent="0.2">
      <c r="A149" s="774" t="s">
        <v>474</v>
      </c>
      <c r="B149" s="774" t="s">
        <v>475</v>
      </c>
      <c r="C149" s="774"/>
      <c r="D149" s="773" t="s">
        <v>476</v>
      </c>
      <c r="E149" s="774" t="s">
        <v>477</v>
      </c>
      <c r="F149" s="792" t="s">
        <v>478</v>
      </c>
      <c r="G149" s="774" t="s">
        <v>479</v>
      </c>
      <c r="H149" s="775" t="s">
        <v>318</v>
      </c>
      <c r="I149" s="773" t="s">
        <v>480</v>
      </c>
    </row>
    <row r="150" spans="1:9" ht="36.75" customHeight="1" x14ac:dyDescent="0.2">
      <c r="A150" s="774"/>
      <c r="B150" s="774"/>
      <c r="C150" s="774"/>
      <c r="D150" s="773"/>
      <c r="E150" s="774"/>
      <c r="F150" s="793"/>
      <c r="G150" s="774"/>
      <c r="H150" s="776"/>
      <c r="I150" s="773"/>
    </row>
    <row r="151" spans="1:9" x14ac:dyDescent="0.2">
      <c r="A151" s="820" t="s">
        <v>481</v>
      </c>
      <c r="B151" s="821"/>
      <c r="C151" s="822"/>
      <c r="D151" s="558"/>
      <c r="E151" s="559">
        <f>SUM(E152:E233)</f>
        <v>15920</v>
      </c>
      <c r="F151" s="559">
        <f t="shared" ref="F151:G151" si="4">SUM(F152:F233)</f>
        <v>0</v>
      </c>
      <c r="G151" s="559">
        <f t="shared" si="4"/>
        <v>15920</v>
      </c>
      <c r="H151" s="559"/>
      <c r="I151" s="559"/>
    </row>
    <row r="152" spans="1:9" x14ac:dyDescent="0.2">
      <c r="A152" s="560"/>
      <c r="B152" s="826"/>
      <c r="C152" s="827"/>
      <c r="D152" s="561"/>
      <c r="E152" s="562"/>
      <c r="F152" s="562"/>
      <c r="G152" s="562"/>
      <c r="H152" s="562"/>
      <c r="I152" s="562"/>
    </row>
    <row r="153" spans="1:9" x14ac:dyDescent="0.2">
      <c r="A153" s="565">
        <v>1</v>
      </c>
      <c r="B153" s="800" t="s">
        <v>550</v>
      </c>
      <c r="C153" s="801"/>
      <c r="D153" s="564">
        <v>2314</v>
      </c>
      <c r="E153" s="568">
        <v>85</v>
      </c>
      <c r="F153" s="568"/>
      <c r="G153" s="568">
        <f>SUM(E153:F153)</f>
        <v>85</v>
      </c>
      <c r="H153" s="568"/>
      <c r="I153" s="566" t="s">
        <v>489</v>
      </c>
    </row>
    <row r="154" spans="1:9" ht="12.75" customHeight="1" x14ac:dyDescent="0.2">
      <c r="A154" s="819">
        <v>2</v>
      </c>
      <c r="B154" s="806" t="s">
        <v>551</v>
      </c>
      <c r="C154" s="807"/>
      <c r="D154" s="564">
        <v>2279</v>
      </c>
      <c r="E154" s="568">
        <v>15</v>
      </c>
      <c r="F154" s="568"/>
      <c r="G154" s="568">
        <f t="shared" ref="G154:G221" si="5">SUM(E154:F154)</f>
        <v>15</v>
      </c>
      <c r="H154" s="568"/>
      <c r="I154" s="797" t="s">
        <v>489</v>
      </c>
    </row>
    <row r="155" spans="1:9" ht="12.75" customHeight="1" x14ac:dyDescent="0.2">
      <c r="A155" s="785"/>
      <c r="B155" s="786"/>
      <c r="C155" s="787"/>
      <c r="D155" s="564">
        <v>2262</v>
      </c>
      <c r="E155" s="568">
        <v>210</v>
      </c>
      <c r="F155" s="568"/>
      <c r="G155" s="568">
        <f t="shared" si="5"/>
        <v>210</v>
      </c>
      <c r="H155" s="568"/>
      <c r="I155" s="789"/>
    </row>
    <row r="156" spans="1:9" ht="12.75" customHeight="1" x14ac:dyDescent="0.2">
      <c r="A156" s="784">
        <v>3</v>
      </c>
      <c r="B156" s="779" t="s">
        <v>552</v>
      </c>
      <c r="C156" s="780"/>
      <c r="D156" s="564">
        <v>2314</v>
      </c>
      <c r="E156" s="568">
        <v>110</v>
      </c>
      <c r="F156" s="568"/>
      <c r="G156" s="568">
        <f t="shared" si="5"/>
        <v>110</v>
      </c>
      <c r="H156" s="568"/>
      <c r="I156" s="788" t="s">
        <v>489</v>
      </c>
    </row>
    <row r="157" spans="1:9" ht="12.75" customHeight="1" x14ac:dyDescent="0.2">
      <c r="A157" s="819"/>
      <c r="B157" s="806"/>
      <c r="C157" s="807"/>
      <c r="D157" s="564">
        <v>1150</v>
      </c>
      <c r="E157" s="568">
        <v>86</v>
      </c>
      <c r="F157" s="568"/>
      <c r="G157" s="568">
        <f t="shared" si="5"/>
        <v>86</v>
      </c>
      <c r="H157" s="568"/>
      <c r="I157" s="797"/>
    </row>
    <row r="158" spans="1:9" ht="12.75" customHeight="1" x14ac:dyDescent="0.2">
      <c r="A158" s="785"/>
      <c r="B158" s="786"/>
      <c r="C158" s="787"/>
      <c r="D158" s="564">
        <v>1210</v>
      </c>
      <c r="E158" s="568">
        <v>21</v>
      </c>
      <c r="F158" s="568"/>
      <c r="G158" s="568">
        <f t="shared" si="5"/>
        <v>21</v>
      </c>
      <c r="H158" s="568"/>
      <c r="I158" s="789"/>
    </row>
    <row r="159" spans="1:9" ht="12.75" customHeight="1" x14ac:dyDescent="0.2">
      <c r="A159" s="819">
        <v>4</v>
      </c>
      <c r="B159" s="806" t="s">
        <v>553</v>
      </c>
      <c r="C159" s="807"/>
      <c r="D159" s="564">
        <v>2279</v>
      </c>
      <c r="E159" s="568">
        <v>15</v>
      </c>
      <c r="F159" s="568"/>
      <c r="G159" s="568">
        <f t="shared" si="5"/>
        <v>15</v>
      </c>
      <c r="H159" s="568"/>
      <c r="I159" s="797" t="s">
        <v>489</v>
      </c>
    </row>
    <row r="160" spans="1:9" ht="12.75" customHeight="1" x14ac:dyDescent="0.2">
      <c r="A160" s="819"/>
      <c r="B160" s="806"/>
      <c r="C160" s="807"/>
      <c r="D160" s="564">
        <v>2262</v>
      </c>
      <c r="E160" s="568">
        <f>210-210</f>
        <v>0</v>
      </c>
      <c r="F160" s="568"/>
      <c r="G160" s="568">
        <f t="shared" si="5"/>
        <v>0</v>
      </c>
      <c r="H160" s="568"/>
      <c r="I160" s="797"/>
    </row>
    <row r="161" spans="1:9" ht="12.75" customHeight="1" x14ac:dyDescent="0.2">
      <c r="A161" s="784">
        <v>5</v>
      </c>
      <c r="B161" s="779" t="s">
        <v>554</v>
      </c>
      <c r="C161" s="780"/>
      <c r="D161" s="564">
        <v>2314</v>
      </c>
      <c r="E161" s="568">
        <v>140</v>
      </c>
      <c r="F161" s="568"/>
      <c r="G161" s="568">
        <f t="shared" si="5"/>
        <v>140</v>
      </c>
      <c r="H161" s="568"/>
      <c r="I161" s="788" t="s">
        <v>489</v>
      </c>
    </row>
    <row r="162" spans="1:9" ht="12.75" customHeight="1" x14ac:dyDescent="0.2">
      <c r="A162" s="819"/>
      <c r="B162" s="806"/>
      <c r="C162" s="807"/>
      <c r="D162" s="564">
        <v>1150</v>
      </c>
      <c r="E162" s="568">
        <v>86</v>
      </c>
      <c r="F162" s="568"/>
      <c r="G162" s="568">
        <f t="shared" si="5"/>
        <v>86</v>
      </c>
      <c r="H162" s="568"/>
      <c r="I162" s="797"/>
    </row>
    <row r="163" spans="1:9" ht="12.75" customHeight="1" x14ac:dyDescent="0.2">
      <c r="A163" s="785"/>
      <c r="B163" s="786"/>
      <c r="C163" s="787"/>
      <c r="D163" s="564">
        <v>1210</v>
      </c>
      <c r="E163" s="568">
        <v>21</v>
      </c>
      <c r="F163" s="568"/>
      <c r="G163" s="568">
        <f t="shared" si="5"/>
        <v>21</v>
      </c>
      <c r="H163" s="568"/>
      <c r="I163" s="789"/>
    </row>
    <row r="164" spans="1:9" ht="12.75" customHeight="1" x14ac:dyDescent="0.2">
      <c r="A164" s="565">
        <v>6</v>
      </c>
      <c r="B164" s="800" t="s">
        <v>555</v>
      </c>
      <c r="C164" s="801"/>
      <c r="D164" s="564">
        <v>2262</v>
      </c>
      <c r="E164" s="568">
        <v>300</v>
      </c>
      <c r="F164" s="568"/>
      <c r="G164" s="568">
        <f t="shared" si="5"/>
        <v>300</v>
      </c>
      <c r="H164" s="568"/>
      <c r="I164" s="566" t="s">
        <v>489</v>
      </c>
    </row>
    <row r="165" spans="1:9" ht="12.95" customHeight="1" x14ac:dyDescent="0.2">
      <c r="A165" s="784">
        <v>7</v>
      </c>
      <c r="B165" s="779" t="s">
        <v>556</v>
      </c>
      <c r="C165" s="780"/>
      <c r="D165" s="564">
        <v>1150</v>
      </c>
      <c r="E165" s="568">
        <v>84</v>
      </c>
      <c r="F165" s="568"/>
      <c r="G165" s="568">
        <f t="shared" si="5"/>
        <v>84</v>
      </c>
      <c r="H165" s="568"/>
      <c r="I165" s="788" t="s">
        <v>489</v>
      </c>
    </row>
    <row r="166" spans="1:9" ht="12.95" customHeight="1" x14ac:dyDescent="0.2">
      <c r="A166" s="819"/>
      <c r="B166" s="806"/>
      <c r="C166" s="807"/>
      <c r="D166" s="564">
        <v>1210</v>
      </c>
      <c r="E166" s="568">
        <v>21</v>
      </c>
      <c r="F166" s="568"/>
      <c r="G166" s="568">
        <f t="shared" si="5"/>
        <v>21</v>
      </c>
      <c r="H166" s="568"/>
      <c r="I166" s="797"/>
    </row>
    <row r="167" spans="1:9" ht="12.95" customHeight="1" x14ac:dyDescent="0.2">
      <c r="A167" s="785"/>
      <c r="B167" s="786"/>
      <c r="C167" s="787"/>
      <c r="D167" s="564">
        <v>2314</v>
      </c>
      <c r="E167" s="568">
        <v>260</v>
      </c>
      <c r="F167" s="568"/>
      <c r="G167" s="568">
        <f t="shared" si="5"/>
        <v>260</v>
      </c>
      <c r="H167" s="568"/>
      <c r="I167" s="789"/>
    </row>
    <row r="168" spans="1:9" ht="12.95" customHeight="1" x14ac:dyDescent="0.2">
      <c r="A168" s="784">
        <v>8</v>
      </c>
      <c r="B168" s="779" t="s">
        <v>557</v>
      </c>
      <c r="C168" s="780"/>
      <c r="D168" s="564">
        <v>1150</v>
      </c>
      <c r="E168" s="568">
        <v>84</v>
      </c>
      <c r="F168" s="568"/>
      <c r="G168" s="568">
        <f t="shared" si="5"/>
        <v>84</v>
      </c>
      <c r="H168" s="568"/>
      <c r="I168" s="788" t="s">
        <v>489</v>
      </c>
    </row>
    <row r="169" spans="1:9" ht="12.95" customHeight="1" x14ac:dyDescent="0.2">
      <c r="A169" s="819"/>
      <c r="B169" s="806"/>
      <c r="C169" s="807"/>
      <c r="D169" s="564">
        <v>1210</v>
      </c>
      <c r="E169" s="568">
        <v>21</v>
      </c>
      <c r="F169" s="568"/>
      <c r="G169" s="568">
        <f t="shared" si="5"/>
        <v>21</v>
      </c>
      <c r="H169" s="568"/>
      <c r="I169" s="797"/>
    </row>
    <row r="170" spans="1:9" ht="12.95" customHeight="1" x14ac:dyDescent="0.2">
      <c r="A170" s="785"/>
      <c r="B170" s="786"/>
      <c r="C170" s="787"/>
      <c r="D170" s="564">
        <v>2314</v>
      </c>
      <c r="E170" s="568">
        <v>110</v>
      </c>
      <c r="F170" s="568"/>
      <c r="G170" s="568">
        <f t="shared" si="5"/>
        <v>110</v>
      </c>
      <c r="H170" s="568"/>
      <c r="I170" s="789"/>
    </row>
    <row r="171" spans="1:9" ht="12.75" customHeight="1" x14ac:dyDescent="0.2">
      <c r="A171" s="565">
        <v>9</v>
      </c>
      <c r="B171" s="800" t="s">
        <v>558</v>
      </c>
      <c r="C171" s="801"/>
      <c r="D171" s="564">
        <v>2314</v>
      </c>
      <c r="E171" s="568">
        <v>140</v>
      </c>
      <c r="F171" s="568"/>
      <c r="G171" s="568">
        <f t="shared" si="5"/>
        <v>140</v>
      </c>
      <c r="H171" s="568"/>
      <c r="I171" s="566" t="s">
        <v>489</v>
      </c>
    </row>
    <row r="172" spans="1:9" ht="12.75" customHeight="1" x14ac:dyDescent="0.2">
      <c r="A172" s="784">
        <v>10</v>
      </c>
      <c r="B172" s="779" t="s">
        <v>559</v>
      </c>
      <c r="C172" s="780"/>
      <c r="D172" s="564">
        <v>2314</v>
      </c>
      <c r="E172" s="568">
        <v>140</v>
      </c>
      <c r="F172" s="568"/>
      <c r="G172" s="568">
        <f t="shared" si="5"/>
        <v>140</v>
      </c>
      <c r="H172" s="568"/>
      <c r="I172" s="788" t="s">
        <v>489</v>
      </c>
    </row>
    <row r="173" spans="1:9" ht="12.75" customHeight="1" x14ac:dyDescent="0.2">
      <c r="A173" s="819"/>
      <c r="B173" s="806"/>
      <c r="C173" s="807"/>
      <c r="D173" s="564">
        <v>1150</v>
      </c>
      <c r="E173" s="568">
        <v>86</v>
      </c>
      <c r="F173" s="568"/>
      <c r="G173" s="568">
        <f t="shared" si="5"/>
        <v>86</v>
      </c>
      <c r="H173" s="568"/>
      <c r="I173" s="797"/>
    </row>
    <row r="174" spans="1:9" x14ac:dyDescent="0.2">
      <c r="A174" s="785"/>
      <c r="B174" s="786"/>
      <c r="C174" s="787"/>
      <c r="D174" s="564">
        <v>1210</v>
      </c>
      <c r="E174" s="568">
        <v>21</v>
      </c>
      <c r="F174" s="568"/>
      <c r="G174" s="568">
        <f t="shared" si="5"/>
        <v>21</v>
      </c>
      <c r="H174" s="568"/>
      <c r="I174" s="789"/>
    </row>
    <row r="175" spans="1:9" ht="12.75" customHeight="1" x14ac:dyDescent="0.2">
      <c r="A175" s="784">
        <v>11</v>
      </c>
      <c r="B175" s="779" t="s">
        <v>560</v>
      </c>
      <c r="C175" s="780"/>
      <c r="D175" s="564">
        <v>1150</v>
      </c>
      <c r="E175" s="568">
        <f>1130+24</f>
        <v>1154</v>
      </c>
      <c r="F175" s="568"/>
      <c r="G175" s="568">
        <f t="shared" si="5"/>
        <v>1154</v>
      </c>
      <c r="H175" s="568"/>
      <c r="I175" s="788" t="s">
        <v>489</v>
      </c>
    </row>
    <row r="176" spans="1:9" ht="12.75" customHeight="1" x14ac:dyDescent="0.2">
      <c r="A176" s="819"/>
      <c r="B176" s="806"/>
      <c r="C176" s="807"/>
      <c r="D176" s="564">
        <v>1210</v>
      </c>
      <c r="E176" s="568">
        <f>273+6</f>
        <v>279</v>
      </c>
      <c r="F176" s="568"/>
      <c r="G176" s="568">
        <f t="shared" si="5"/>
        <v>279</v>
      </c>
      <c r="H176" s="568"/>
      <c r="I176" s="797"/>
    </row>
    <row r="177" spans="1:9" ht="12.75" customHeight="1" x14ac:dyDescent="0.2">
      <c r="A177" s="819"/>
      <c r="B177" s="806"/>
      <c r="C177" s="807"/>
      <c r="D177" s="564">
        <v>2262</v>
      </c>
      <c r="E177" s="568">
        <f>30-30</f>
        <v>0</v>
      </c>
      <c r="F177" s="568"/>
      <c r="G177" s="568">
        <f t="shared" si="5"/>
        <v>0</v>
      </c>
      <c r="H177" s="568"/>
      <c r="I177" s="797"/>
    </row>
    <row r="178" spans="1:9" ht="12.75" customHeight="1" x14ac:dyDescent="0.2">
      <c r="A178" s="785"/>
      <c r="B178" s="786"/>
      <c r="C178" s="787"/>
      <c r="D178" s="564">
        <v>2314</v>
      </c>
      <c r="E178" s="568">
        <v>385</v>
      </c>
      <c r="F178" s="568"/>
      <c r="G178" s="568">
        <f t="shared" si="5"/>
        <v>385</v>
      </c>
      <c r="H178" s="568"/>
      <c r="I178" s="789"/>
    </row>
    <row r="179" spans="1:9" ht="12.75" customHeight="1" x14ac:dyDescent="0.2">
      <c r="A179" s="784">
        <v>12</v>
      </c>
      <c r="B179" s="779" t="s">
        <v>561</v>
      </c>
      <c r="C179" s="780"/>
      <c r="D179" s="564">
        <v>1150</v>
      </c>
      <c r="E179" s="568">
        <v>177</v>
      </c>
      <c r="F179" s="568"/>
      <c r="G179" s="568">
        <f t="shared" si="5"/>
        <v>177</v>
      </c>
      <c r="H179" s="568"/>
      <c r="I179" s="788" t="s">
        <v>489</v>
      </c>
    </row>
    <row r="180" spans="1:9" ht="12.75" customHeight="1" x14ac:dyDescent="0.2">
      <c r="A180" s="819"/>
      <c r="B180" s="806"/>
      <c r="C180" s="807"/>
      <c r="D180" s="564">
        <v>1210</v>
      </c>
      <c r="E180" s="568">
        <v>43</v>
      </c>
      <c r="F180" s="568"/>
      <c r="G180" s="568">
        <f t="shared" si="5"/>
        <v>43</v>
      </c>
      <c r="H180" s="568"/>
      <c r="I180" s="797"/>
    </row>
    <row r="181" spans="1:9" ht="12.75" customHeight="1" x14ac:dyDescent="0.2">
      <c r="A181" s="785"/>
      <c r="B181" s="786"/>
      <c r="C181" s="787"/>
      <c r="D181" s="564">
        <v>2314</v>
      </c>
      <c r="E181" s="568">
        <v>160</v>
      </c>
      <c r="F181" s="568"/>
      <c r="G181" s="568">
        <f t="shared" si="5"/>
        <v>160</v>
      </c>
      <c r="H181" s="568"/>
      <c r="I181" s="789"/>
    </row>
    <row r="182" spans="1:9" ht="12.75" customHeight="1" x14ac:dyDescent="0.2">
      <c r="A182" s="784">
        <v>13</v>
      </c>
      <c r="B182" s="779" t="s">
        <v>562</v>
      </c>
      <c r="C182" s="780"/>
      <c r="D182" s="564">
        <v>1150</v>
      </c>
      <c r="E182" s="568">
        <f>1130+24</f>
        <v>1154</v>
      </c>
      <c r="F182" s="568"/>
      <c r="G182" s="568">
        <f t="shared" si="5"/>
        <v>1154</v>
      </c>
      <c r="H182" s="568"/>
      <c r="I182" s="788" t="s">
        <v>489</v>
      </c>
    </row>
    <row r="183" spans="1:9" ht="12.75" customHeight="1" x14ac:dyDescent="0.2">
      <c r="A183" s="819"/>
      <c r="B183" s="806"/>
      <c r="C183" s="807"/>
      <c r="D183" s="564">
        <v>1210</v>
      </c>
      <c r="E183" s="568">
        <f>273+6</f>
        <v>279</v>
      </c>
      <c r="F183" s="568"/>
      <c r="G183" s="568">
        <f t="shared" si="5"/>
        <v>279</v>
      </c>
      <c r="H183" s="568"/>
      <c r="I183" s="797"/>
    </row>
    <row r="184" spans="1:9" ht="12.75" customHeight="1" x14ac:dyDescent="0.2">
      <c r="A184" s="819"/>
      <c r="B184" s="806"/>
      <c r="C184" s="807"/>
      <c r="D184" s="564">
        <v>2262</v>
      </c>
      <c r="E184" s="568">
        <f>30-30</f>
        <v>0</v>
      </c>
      <c r="F184" s="568"/>
      <c r="G184" s="568">
        <f t="shared" si="5"/>
        <v>0</v>
      </c>
      <c r="H184" s="568"/>
      <c r="I184" s="797"/>
    </row>
    <row r="185" spans="1:9" ht="21.75" customHeight="1" x14ac:dyDescent="0.2">
      <c r="A185" s="785"/>
      <c r="B185" s="786"/>
      <c r="C185" s="787"/>
      <c r="D185" s="564">
        <v>2314</v>
      </c>
      <c r="E185" s="568">
        <v>500</v>
      </c>
      <c r="F185" s="568"/>
      <c r="G185" s="568">
        <f t="shared" si="5"/>
        <v>500</v>
      </c>
      <c r="H185" s="568"/>
      <c r="I185" s="789"/>
    </row>
    <row r="186" spans="1:9" ht="12.75" customHeight="1" x14ac:dyDescent="0.2">
      <c r="A186" s="784">
        <v>14</v>
      </c>
      <c r="B186" s="779" t="s">
        <v>563</v>
      </c>
      <c r="C186" s="780"/>
      <c r="D186" s="564">
        <v>1150</v>
      </c>
      <c r="E186" s="568">
        <v>143</v>
      </c>
      <c r="F186" s="568"/>
      <c r="G186" s="568">
        <f t="shared" si="5"/>
        <v>143</v>
      </c>
      <c r="H186" s="568"/>
      <c r="I186" s="788" t="s">
        <v>489</v>
      </c>
    </row>
    <row r="187" spans="1:9" ht="12.75" customHeight="1" x14ac:dyDescent="0.2">
      <c r="A187" s="819"/>
      <c r="B187" s="806"/>
      <c r="C187" s="807"/>
      <c r="D187" s="564">
        <v>1210</v>
      </c>
      <c r="E187" s="568">
        <v>35</v>
      </c>
      <c r="F187" s="568"/>
      <c r="G187" s="568">
        <f t="shared" si="5"/>
        <v>35</v>
      </c>
      <c r="H187" s="568"/>
      <c r="I187" s="797"/>
    </row>
    <row r="188" spans="1:9" ht="12.75" customHeight="1" x14ac:dyDescent="0.2">
      <c r="A188" s="785"/>
      <c r="B188" s="786"/>
      <c r="C188" s="787"/>
      <c r="D188" s="564">
        <v>2314</v>
      </c>
      <c r="E188" s="568">
        <v>140</v>
      </c>
      <c r="F188" s="568"/>
      <c r="G188" s="568">
        <f t="shared" si="5"/>
        <v>140</v>
      </c>
      <c r="H188" s="568"/>
      <c r="I188" s="789"/>
    </row>
    <row r="189" spans="1:9" ht="12.75" customHeight="1" x14ac:dyDescent="0.2">
      <c r="A189" s="784">
        <v>15</v>
      </c>
      <c r="B189" s="779" t="s">
        <v>564</v>
      </c>
      <c r="C189" s="780"/>
      <c r="D189" s="564">
        <v>1150</v>
      </c>
      <c r="E189" s="568">
        <v>177</v>
      </c>
      <c r="F189" s="568"/>
      <c r="G189" s="568">
        <f t="shared" si="5"/>
        <v>177</v>
      </c>
      <c r="H189" s="568"/>
      <c r="I189" s="788" t="s">
        <v>489</v>
      </c>
    </row>
    <row r="190" spans="1:9" ht="12.75" customHeight="1" x14ac:dyDescent="0.2">
      <c r="A190" s="819"/>
      <c r="B190" s="806"/>
      <c r="C190" s="807"/>
      <c r="D190" s="564">
        <v>1210</v>
      </c>
      <c r="E190" s="568">
        <v>43</v>
      </c>
      <c r="F190" s="568"/>
      <c r="G190" s="568">
        <f t="shared" si="5"/>
        <v>43</v>
      </c>
      <c r="H190" s="568"/>
      <c r="I190" s="797"/>
    </row>
    <row r="191" spans="1:9" ht="12.75" customHeight="1" x14ac:dyDescent="0.2">
      <c r="A191" s="785"/>
      <c r="B191" s="786"/>
      <c r="C191" s="787"/>
      <c r="D191" s="564">
        <v>2314</v>
      </c>
      <c r="E191" s="568">
        <v>140</v>
      </c>
      <c r="F191" s="568"/>
      <c r="G191" s="568">
        <f t="shared" si="5"/>
        <v>140</v>
      </c>
      <c r="H191" s="568"/>
      <c r="I191" s="789"/>
    </row>
    <row r="192" spans="1:9" ht="12.75" customHeight="1" x14ac:dyDescent="0.2">
      <c r="A192" s="784">
        <v>16</v>
      </c>
      <c r="B192" s="779" t="s">
        <v>565</v>
      </c>
      <c r="C192" s="780"/>
      <c r="D192" s="564">
        <v>1150</v>
      </c>
      <c r="E192" s="568">
        <v>430</v>
      </c>
      <c r="F192" s="568"/>
      <c r="G192" s="568">
        <f t="shared" si="5"/>
        <v>430</v>
      </c>
      <c r="H192" s="568"/>
      <c r="I192" s="788" t="s">
        <v>489</v>
      </c>
    </row>
    <row r="193" spans="1:9" ht="12.75" customHeight="1" x14ac:dyDescent="0.2">
      <c r="A193" s="819"/>
      <c r="B193" s="806"/>
      <c r="C193" s="807"/>
      <c r="D193" s="564">
        <v>1210</v>
      </c>
      <c r="E193" s="568">
        <v>104</v>
      </c>
      <c r="F193" s="568"/>
      <c r="G193" s="568">
        <f t="shared" si="5"/>
        <v>104</v>
      </c>
      <c r="H193" s="568"/>
      <c r="I193" s="797"/>
    </row>
    <row r="194" spans="1:9" ht="12.75" customHeight="1" x14ac:dyDescent="0.2">
      <c r="A194" s="785"/>
      <c r="B194" s="786"/>
      <c r="C194" s="787"/>
      <c r="D194" s="564">
        <v>2314</v>
      </c>
      <c r="E194" s="568">
        <v>200</v>
      </c>
      <c r="F194" s="568"/>
      <c r="G194" s="568">
        <f t="shared" si="5"/>
        <v>200</v>
      </c>
      <c r="H194" s="568"/>
      <c r="I194" s="789"/>
    </row>
    <row r="195" spans="1:9" ht="12.75" customHeight="1" x14ac:dyDescent="0.2">
      <c r="A195" s="784">
        <v>17</v>
      </c>
      <c r="B195" s="779" t="s">
        <v>566</v>
      </c>
      <c r="C195" s="780"/>
      <c r="D195" s="564">
        <v>2314</v>
      </c>
      <c r="E195" s="568">
        <v>120</v>
      </c>
      <c r="F195" s="568"/>
      <c r="G195" s="568">
        <f t="shared" si="5"/>
        <v>120</v>
      </c>
      <c r="H195" s="568"/>
      <c r="I195" s="788" t="s">
        <v>489</v>
      </c>
    </row>
    <row r="196" spans="1:9" ht="12.75" customHeight="1" x14ac:dyDescent="0.2">
      <c r="A196" s="819"/>
      <c r="B196" s="806"/>
      <c r="C196" s="807"/>
      <c r="D196" s="564">
        <v>1150</v>
      </c>
      <c r="E196" s="568">
        <v>86</v>
      </c>
      <c r="F196" s="568"/>
      <c r="G196" s="568">
        <f t="shared" si="5"/>
        <v>86</v>
      </c>
      <c r="H196" s="568"/>
      <c r="I196" s="797"/>
    </row>
    <row r="197" spans="1:9" ht="12.75" customHeight="1" x14ac:dyDescent="0.2">
      <c r="A197" s="785"/>
      <c r="B197" s="786"/>
      <c r="C197" s="787"/>
      <c r="D197" s="564">
        <v>1210</v>
      </c>
      <c r="E197" s="568">
        <v>21</v>
      </c>
      <c r="F197" s="568"/>
      <c r="G197" s="568">
        <f t="shared" si="5"/>
        <v>21</v>
      </c>
      <c r="H197" s="568"/>
      <c r="I197" s="789"/>
    </row>
    <row r="198" spans="1:9" ht="12.75" customHeight="1" x14ac:dyDescent="0.2">
      <c r="A198" s="819">
        <v>18</v>
      </c>
      <c r="B198" s="806" t="s">
        <v>567</v>
      </c>
      <c r="C198" s="807"/>
      <c r="D198" s="564">
        <v>2279</v>
      </c>
      <c r="E198" s="568">
        <v>15</v>
      </c>
      <c r="F198" s="568"/>
      <c r="G198" s="568">
        <f t="shared" si="5"/>
        <v>15</v>
      </c>
      <c r="H198" s="568"/>
      <c r="I198" s="797"/>
    </row>
    <row r="199" spans="1:9" ht="12.75" customHeight="1" x14ac:dyDescent="0.2">
      <c r="A199" s="819"/>
      <c r="B199" s="806"/>
      <c r="C199" s="807"/>
      <c r="D199" s="564">
        <v>2262</v>
      </c>
      <c r="E199" s="568">
        <v>210</v>
      </c>
      <c r="F199" s="568"/>
      <c r="G199" s="568">
        <f t="shared" si="5"/>
        <v>210</v>
      </c>
      <c r="H199" s="568"/>
      <c r="I199" s="797"/>
    </row>
    <row r="200" spans="1:9" ht="12.75" customHeight="1" x14ac:dyDescent="0.2">
      <c r="A200" s="784">
        <v>19</v>
      </c>
      <c r="B200" s="779" t="s">
        <v>568</v>
      </c>
      <c r="C200" s="780"/>
      <c r="D200" s="564">
        <v>2314</v>
      </c>
      <c r="E200" s="568">
        <v>500</v>
      </c>
      <c r="F200" s="568"/>
      <c r="G200" s="568">
        <f t="shared" si="5"/>
        <v>500</v>
      </c>
      <c r="H200" s="568"/>
      <c r="I200" s="788" t="s">
        <v>489</v>
      </c>
    </row>
    <row r="201" spans="1:9" ht="12.75" customHeight="1" x14ac:dyDescent="0.2">
      <c r="A201" s="819"/>
      <c r="B201" s="806"/>
      <c r="C201" s="807"/>
      <c r="D201" s="564">
        <v>1150</v>
      </c>
      <c r="E201" s="568">
        <v>630</v>
      </c>
      <c r="F201" s="568"/>
      <c r="G201" s="568">
        <f t="shared" si="5"/>
        <v>630</v>
      </c>
      <c r="H201" s="568"/>
      <c r="I201" s="797"/>
    </row>
    <row r="202" spans="1:9" ht="12.75" customHeight="1" x14ac:dyDescent="0.2">
      <c r="A202" s="785"/>
      <c r="B202" s="786"/>
      <c r="C202" s="787"/>
      <c r="D202" s="564">
        <v>1210</v>
      </c>
      <c r="E202" s="568">
        <v>152</v>
      </c>
      <c r="F202" s="568"/>
      <c r="G202" s="568">
        <f t="shared" si="5"/>
        <v>152</v>
      </c>
      <c r="H202" s="568"/>
      <c r="I202" s="789"/>
    </row>
    <row r="203" spans="1:9" ht="12.75" customHeight="1" x14ac:dyDescent="0.2">
      <c r="A203" s="784">
        <v>20</v>
      </c>
      <c r="B203" s="779" t="s">
        <v>569</v>
      </c>
      <c r="C203" s="780"/>
      <c r="D203" s="564">
        <v>2314</v>
      </c>
      <c r="E203" s="568">
        <v>143</v>
      </c>
      <c r="F203" s="568"/>
      <c r="G203" s="568">
        <f t="shared" si="5"/>
        <v>143</v>
      </c>
      <c r="H203" s="568"/>
      <c r="I203" s="788" t="s">
        <v>489</v>
      </c>
    </row>
    <row r="204" spans="1:9" ht="12.75" customHeight="1" x14ac:dyDescent="0.2">
      <c r="A204" s="819"/>
      <c r="B204" s="806"/>
      <c r="C204" s="807"/>
      <c r="D204" s="564">
        <v>1150</v>
      </c>
      <c r="E204" s="568">
        <v>236</v>
      </c>
      <c r="F204" s="568"/>
      <c r="G204" s="568">
        <f t="shared" si="5"/>
        <v>236</v>
      </c>
      <c r="H204" s="568"/>
      <c r="I204" s="797"/>
    </row>
    <row r="205" spans="1:9" ht="12.75" customHeight="1" x14ac:dyDescent="0.2">
      <c r="A205" s="785"/>
      <c r="B205" s="786"/>
      <c r="C205" s="787"/>
      <c r="D205" s="564">
        <v>1210</v>
      </c>
      <c r="E205" s="568">
        <v>57</v>
      </c>
      <c r="F205" s="568"/>
      <c r="G205" s="568">
        <f t="shared" si="5"/>
        <v>57</v>
      </c>
      <c r="H205" s="568"/>
      <c r="I205" s="789"/>
    </row>
    <row r="206" spans="1:9" ht="12.75" customHeight="1" x14ac:dyDescent="0.2">
      <c r="A206" s="784">
        <v>21</v>
      </c>
      <c r="B206" s="779" t="s">
        <v>570</v>
      </c>
      <c r="C206" s="780"/>
      <c r="D206" s="564">
        <v>2314</v>
      </c>
      <c r="E206" s="568">
        <v>140</v>
      </c>
      <c r="F206" s="568"/>
      <c r="G206" s="568">
        <f t="shared" si="5"/>
        <v>140</v>
      </c>
      <c r="H206" s="568"/>
      <c r="I206" s="788" t="s">
        <v>489</v>
      </c>
    </row>
    <row r="207" spans="1:9" ht="12.75" customHeight="1" x14ac:dyDescent="0.2">
      <c r="A207" s="819"/>
      <c r="B207" s="806"/>
      <c r="C207" s="807"/>
      <c r="D207" s="564">
        <v>1150</v>
      </c>
      <c r="E207" s="568">
        <v>86</v>
      </c>
      <c r="F207" s="568"/>
      <c r="G207" s="568">
        <f t="shared" si="5"/>
        <v>86</v>
      </c>
      <c r="H207" s="568"/>
      <c r="I207" s="797"/>
    </row>
    <row r="208" spans="1:9" ht="12.75" customHeight="1" x14ac:dyDescent="0.2">
      <c r="A208" s="785"/>
      <c r="B208" s="786"/>
      <c r="C208" s="787"/>
      <c r="D208" s="564">
        <v>1210</v>
      </c>
      <c r="E208" s="568">
        <v>21</v>
      </c>
      <c r="F208" s="568"/>
      <c r="G208" s="568">
        <f t="shared" si="5"/>
        <v>21</v>
      </c>
      <c r="H208" s="568"/>
      <c r="I208" s="789"/>
    </row>
    <row r="209" spans="1:9" ht="12.75" customHeight="1" x14ac:dyDescent="0.2">
      <c r="A209" s="784">
        <v>22</v>
      </c>
      <c r="B209" s="779" t="s">
        <v>571</v>
      </c>
      <c r="C209" s="780"/>
      <c r="D209" s="564">
        <v>2314</v>
      </c>
      <c r="E209" s="568">
        <v>130</v>
      </c>
      <c r="F209" s="568"/>
      <c r="G209" s="568">
        <f t="shared" si="5"/>
        <v>130</v>
      </c>
      <c r="H209" s="568"/>
      <c r="I209" s="788" t="s">
        <v>489</v>
      </c>
    </row>
    <row r="210" spans="1:9" ht="12.75" customHeight="1" x14ac:dyDescent="0.2">
      <c r="A210" s="819"/>
      <c r="B210" s="806"/>
      <c r="C210" s="807"/>
      <c r="D210" s="564">
        <v>1150</v>
      </c>
      <c r="E210" s="568">
        <v>86</v>
      </c>
      <c r="F210" s="568"/>
      <c r="G210" s="568">
        <f t="shared" si="5"/>
        <v>86</v>
      </c>
      <c r="H210" s="568"/>
      <c r="I210" s="797"/>
    </row>
    <row r="211" spans="1:9" ht="12.75" customHeight="1" x14ac:dyDescent="0.2">
      <c r="A211" s="785"/>
      <c r="B211" s="786"/>
      <c r="C211" s="787"/>
      <c r="D211" s="564">
        <v>1210</v>
      </c>
      <c r="E211" s="568">
        <v>21</v>
      </c>
      <c r="F211" s="568"/>
      <c r="G211" s="568">
        <f t="shared" si="5"/>
        <v>21</v>
      </c>
      <c r="H211" s="568"/>
      <c r="I211" s="789"/>
    </row>
    <row r="212" spans="1:9" ht="12.75" customHeight="1" x14ac:dyDescent="0.2">
      <c r="A212" s="784">
        <v>23</v>
      </c>
      <c r="B212" s="779" t="s">
        <v>572</v>
      </c>
      <c r="C212" s="780"/>
      <c r="D212" s="564">
        <v>2314</v>
      </c>
      <c r="E212" s="568">
        <v>170</v>
      </c>
      <c r="F212" s="568"/>
      <c r="G212" s="568">
        <f t="shared" si="5"/>
        <v>170</v>
      </c>
      <c r="H212" s="568"/>
      <c r="I212" s="788" t="s">
        <v>489</v>
      </c>
    </row>
    <row r="213" spans="1:9" ht="12.75" customHeight="1" x14ac:dyDescent="0.2">
      <c r="A213" s="819"/>
      <c r="B213" s="806"/>
      <c r="C213" s="807"/>
      <c r="D213" s="564">
        <v>1150</v>
      </c>
      <c r="E213" s="568">
        <v>86</v>
      </c>
      <c r="F213" s="568"/>
      <c r="G213" s="568">
        <f t="shared" si="5"/>
        <v>86</v>
      </c>
      <c r="H213" s="568"/>
      <c r="I213" s="797"/>
    </row>
    <row r="214" spans="1:9" ht="12.75" customHeight="1" x14ac:dyDescent="0.2">
      <c r="A214" s="785"/>
      <c r="B214" s="786"/>
      <c r="C214" s="787"/>
      <c r="D214" s="564">
        <v>1210</v>
      </c>
      <c r="E214" s="568">
        <v>21</v>
      </c>
      <c r="F214" s="568"/>
      <c r="G214" s="568">
        <f t="shared" si="5"/>
        <v>21</v>
      </c>
      <c r="H214" s="568"/>
      <c r="I214" s="789"/>
    </row>
    <row r="215" spans="1:9" ht="12.75" customHeight="1" x14ac:dyDescent="0.2">
      <c r="A215" s="565">
        <v>24</v>
      </c>
      <c r="B215" s="800" t="s">
        <v>573</v>
      </c>
      <c r="C215" s="801"/>
      <c r="D215" s="564">
        <v>2314</v>
      </c>
      <c r="E215" s="568">
        <v>140</v>
      </c>
      <c r="F215" s="568"/>
      <c r="G215" s="568">
        <f t="shared" si="5"/>
        <v>140</v>
      </c>
      <c r="H215" s="568"/>
      <c r="I215" s="566" t="s">
        <v>489</v>
      </c>
    </row>
    <row r="216" spans="1:9" ht="12.75" customHeight="1" x14ac:dyDescent="0.2">
      <c r="A216" s="565">
        <v>25</v>
      </c>
      <c r="B216" s="800" t="s">
        <v>574</v>
      </c>
      <c r="C216" s="801"/>
      <c r="D216" s="564">
        <v>2314</v>
      </c>
      <c r="E216" s="568">
        <v>170</v>
      </c>
      <c r="F216" s="568"/>
      <c r="G216" s="568">
        <f t="shared" si="5"/>
        <v>170</v>
      </c>
      <c r="H216" s="568"/>
      <c r="I216" s="566" t="s">
        <v>489</v>
      </c>
    </row>
    <row r="217" spans="1:9" ht="12.75" customHeight="1" x14ac:dyDescent="0.2">
      <c r="A217" s="565">
        <v>26</v>
      </c>
      <c r="B217" s="800" t="s">
        <v>575</v>
      </c>
      <c r="C217" s="801"/>
      <c r="D217" s="564">
        <v>2314</v>
      </c>
      <c r="E217" s="568">
        <v>170</v>
      </c>
      <c r="F217" s="568"/>
      <c r="G217" s="568">
        <f t="shared" si="5"/>
        <v>170</v>
      </c>
      <c r="H217" s="568"/>
      <c r="I217" s="566" t="s">
        <v>489</v>
      </c>
    </row>
    <row r="218" spans="1:9" ht="12.75" customHeight="1" x14ac:dyDescent="0.2">
      <c r="A218" s="565">
        <v>27</v>
      </c>
      <c r="B218" s="800" t="s">
        <v>576</v>
      </c>
      <c r="C218" s="801"/>
      <c r="D218" s="564">
        <v>2314</v>
      </c>
      <c r="E218" s="568">
        <v>170</v>
      </c>
      <c r="F218" s="568"/>
      <c r="G218" s="568">
        <f t="shared" si="5"/>
        <v>170</v>
      </c>
      <c r="H218" s="568"/>
      <c r="I218" s="566" t="s">
        <v>489</v>
      </c>
    </row>
    <row r="219" spans="1:9" ht="12.75" customHeight="1" x14ac:dyDescent="0.2">
      <c r="A219" s="565">
        <v>28</v>
      </c>
      <c r="B219" s="800" t="s">
        <v>577</v>
      </c>
      <c r="C219" s="801"/>
      <c r="D219" s="564">
        <v>2314</v>
      </c>
      <c r="E219" s="568">
        <v>400</v>
      </c>
      <c r="F219" s="568"/>
      <c r="G219" s="568">
        <f t="shared" si="5"/>
        <v>400</v>
      </c>
      <c r="H219" s="568"/>
      <c r="I219" s="566" t="s">
        <v>489</v>
      </c>
    </row>
    <row r="220" spans="1:9" ht="12.75" customHeight="1" x14ac:dyDescent="0.2">
      <c r="A220" s="565">
        <v>29</v>
      </c>
      <c r="B220" s="800" t="s">
        <v>578</v>
      </c>
      <c r="C220" s="801"/>
      <c r="D220" s="564">
        <v>2314</v>
      </c>
      <c r="E220" s="568">
        <v>170</v>
      </c>
      <c r="F220" s="568"/>
      <c r="G220" s="568">
        <f t="shared" si="5"/>
        <v>170</v>
      </c>
      <c r="H220" s="568"/>
      <c r="I220" s="566" t="s">
        <v>489</v>
      </c>
    </row>
    <row r="221" spans="1:9" ht="12.75" customHeight="1" x14ac:dyDescent="0.2">
      <c r="A221" s="565">
        <v>30</v>
      </c>
      <c r="B221" s="800" t="s">
        <v>579</v>
      </c>
      <c r="C221" s="801"/>
      <c r="D221" s="564">
        <v>2314</v>
      </c>
      <c r="E221" s="568">
        <v>170</v>
      </c>
      <c r="F221" s="568"/>
      <c r="G221" s="568">
        <f t="shared" si="5"/>
        <v>170</v>
      </c>
      <c r="H221" s="568"/>
      <c r="I221" s="566" t="s">
        <v>489</v>
      </c>
    </row>
    <row r="222" spans="1:9" x14ac:dyDescent="0.2">
      <c r="A222" s="565">
        <v>31</v>
      </c>
      <c r="B222" s="800" t="s">
        <v>580</v>
      </c>
      <c r="C222" s="801"/>
      <c r="D222" s="564">
        <v>2314</v>
      </c>
      <c r="E222" s="568">
        <v>140</v>
      </c>
      <c r="F222" s="568"/>
      <c r="G222" s="568">
        <f t="shared" ref="G222:G233" si="6">SUM(E222:F222)</f>
        <v>140</v>
      </c>
      <c r="H222" s="568"/>
      <c r="I222" s="566" t="s">
        <v>489</v>
      </c>
    </row>
    <row r="223" spans="1:9" ht="12.75" customHeight="1" x14ac:dyDescent="0.2">
      <c r="A223" s="565">
        <v>32</v>
      </c>
      <c r="B223" s="800" t="s">
        <v>581</v>
      </c>
      <c r="C223" s="801"/>
      <c r="D223" s="564">
        <v>2314</v>
      </c>
      <c r="E223" s="568">
        <v>250</v>
      </c>
      <c r="F223" s="568"/>
      <c r="G223" s="568">
        <f t="shared" si="6"/>
        <v>250</v>
      </c>
      <c r="H223" s="568"/>
      <c r="I223" s="566" t="s">
        <v>489</v>
      </c>
    </row>
    <row r="224" spans="1:9" ht="12.75" customHeight="1" x14ac:dyDescent="0.2">
      <c r="A224" s="565">
        <v>33</v>
      </c>
      <c r="B224" s="800" t="s">
        <v>582</v>
      </c>
      <c r="C224" s="801"/>
      <c r="D224" s="564">
        <v>2314</v>
      </c>
      <c r="E224" s="568">
        <v>850</v>
      </c>
      <c r="F224" s="568"/>
      <c r="G224" s="568">
        <f t="shared" si="6"/>
        <v>850</v>
      </c>
      <c r="H224" s="568"/>
      <c r="I224" s="566" t="s">
        <v>489</v>
      </c>
    </row>
    <row r="225" spans="1:9" ht="12.75" customHeight="1" x14ac:dyDescent="0.2">
      <c r="A225" s="565">
        <v>34</v>
      </c>
      <c r="B225" s="800" t="s">
        <v>583</v>
      </c>
      <c r="C225" s="801"/>
      <c r="D225" s="564">
        <v>2314</v>
      </c>
      <c r="E225" s="568">
        <v>150</v>
      </c>
      <c r="F225" s="568"/>
      <c r="G225" s="568">
        <f t="shared" si="6"/>
        <v>150</v>
      </c>
      <c r="H225" s="568"/>
      <c r="I225" s="566" t="s">
        <v>489</v>
      </c>
    </row>
    <row r="226" spans="1:9" ht="12.75" customHeight="1" x14ac:dyDescent="0.2">
      <c r="A226" s="565">
        <v>35</v>
      </c>
      <c r="B226" s="800" t="s">
        <v>584</v>
      </c>
      <c r="C226" s="801"/>
      <c r="D226" s="564">
        <v>2314</v>
      </c>
      <c r="E226" s="568">
        <v>200</v>
      </c>
      <c r="F226" s="568"/>
      <c r="G226" s="568">
        <f t="shared" si="6"/>
        <v>200</v>
      </c>
      <c r="H226" s="568"/>
      <c r="I226" s="566" t="s">
        <v>489</v>
      </c>
    </row>
    <row r="227" spans="1:9" ht="12.75" customHeight="1" x14ac:dyDescent="0.2">
      <c r="A227" s="565">
        <v>36</v>
      </c>
      <c r="B227" s="800" t="s">
        <v>585</v>
      </c>
      <c r="C227" s="801"/>
      <c r="D227" s="564">
        <v>2314</v>
      </c>
      <c r="E227" s="568">
        <v>180</v>
      </c>
      <c r="F227" s="568"/>
      <c r="G227" s="568">
        <f t="shared" si="6"/>
        <v>180</v>
      </c>
      <c r="H227" s="568"/>
      <c r="I227" s="566" t="s">
        <v>489</v>
      </c>
    </row>
    <row r="228" spans="1:9" ht="26.25" customHeight="1" x14ac:dyDescent="0.2">
      <c r="A228" s="565">
        <v>37</v>
      </c>
      <c r="B228" s="800" t="s">
        <v>586</v>
      </c>
      <c r="C228" s="801"/>
      <c r="D228" s="564">
        <v>2314</v>
      </c>
      <c r="E228" s="568">
        <v>300</v>
      </c>
      <c r="F228" s="568"/>
      <c r="G228" s="568">
        <f t="shared" si="6"/>
        <v>300</v>
      </c>
      <c r="H228" s="568"/>
      <c r="I228" s="566" t="s">
        <v>587</v>
      </c>
    </row>
    <row r="229" spans="1:9" ht="12.75" customHeight="1" x14ac:dyDescent="0.2">
      <c r="A229" s="784">
        <v>38</v>
      </c>
      <c r="B229" s="779" t="s">
        <v>588</v>
      </c>
      <c r="C229" s="780"/>
      <c r="D229" s="564">
        <v>2314</v>
      </c>
      <c r="E229" s="568">
        <v>1030</v>
      </c>
      <c r="F229" s="568"/>
      <c r="G229" s="568">
        <f t="shared" si="6"/>
        <v>1030</v>
      </c>
      <c r="H229" s="568"/>
      <c r="I229" s="788" t="s">
        <v>489</v>
      </c>
    </row>
    <row r="230" spans="1:9" ht="12.75" customHeight="1" x14ac:dyDescent="0.2">
      <c r="A230" s="819"/>
      <c r="B230" s="806"/>
      <c r="C230" s="807"/>
      <c r="D230" s="564">
        <v>2279</v>
      </c>
      <c r="E230" s="568">
        <v>80</v>
      </c>
      <c r="F230" s="568"/>
      <c r="G230" s="568">
        <f t="shared" si="6"/>
        <v>80</v>
      </c>
      <c r="H230" s="568"/>
      <c r="I230" s="797"/>
    </row>
    <row r="231" spans="1:9" ht="12.75" customHeight="1" x14ac:dyDescent="0.2">
      <c r="A231" s="819"/>
      <c r="B231" s="806"/>
      <c r="C231" s="807"/>
      <c r="D231" s="564">
        <v>1150</v>
      </c>
      <c r="E231" s="568">
        <v>280</v>
      </c>
      <c r="F231" s="568"/>
      <c r="G231" s="568">
        <f t="shared" si="6"/>
        <v>280</v>
      </c>
      <c r="H231" s="568"/>
      <c r="I231" s="797"/>
    </row>
    <row r="232" spans="1:9" ht="12.75" customHeight="1" x14ac:dyDescent="0.2">
      <c r="A232" s="819"/>
      <c r="B232" s="806"/>
      <c r="C232" s="807"/>
      <c r="D232" s="564">
        <v>1210</v>
      </c>
      <c r="E232" s="568">
        <v>68</v>
      </c>
      <c r="F232" s="568"/>
      <c r="G232" s="568">
        <f t="shared" si="6"/>
        <v>68</v>
      </c>
      <c r="H232" s="568"/>
      <c r="I232" s="797"/>
    </row>
    <row r="233" spans="1:9" ht="12.75" customHeight="1" x14ac:dyDescent="0.2">
      <c r="A233" s="785"/>
      <c r="B233" s="786"/>
      <c r="C233" s="787"/>
      <c r="D233" s="564">
        <v>2363</v>
      </c>
      <c r="E233" s="568">
        <v>472</v>
      </c>
      <c r="F233" s="568"/>
      <c r="G233" s="568">
        <f t="shared" si="6"/>
        <v>472</v>
      </c>
      <c r="H233" s="568"/>
      <c r="I233" s="789"/>
    </row>
    <row r="234" spans="1:9" x14ac:dyDescent="0.2">
      <c r="A234" s="576"/>
      <c r="B234" s="577"/>
      <c r="C234" s="577"/>
      <c r="D234" s="578"/>
      <c r="E234" s="579"/>
      <c r="F234" s="579"/>
      <c r="G234" s="579"/>
      <c r="H234" s="579"/>
      <c r="I234" s="579"/>
    </row>
    <row r="235" spans="1:9" x14ac:dyDescent="0.2">
      <c r="A235" s="823" t="s">
        <v>472</v>
      </c>
      <c r="B235" s="823"/>
      <c r="C235" s="823" t="s">
        <v>589</v>
      </c>
      <c r="D235" s="823"/>
      <c r="E235" s="823"/>
      <c r="F235" s="823"/>
      <c r="G235" s="823"/>
      <c r="H235" s="823"/>
      <c r="I235" s="823"/>
    </row>
    <row r="236" spans="1:9" x14ac:dyDescent="0.2">
      <c r="A236" s="824" t="s">
        <v>473</v>
      </c>
      <c r="B236" s="824"/>
      <c r="C236" s="825" t="s">
        <v>464</v>
      </c>
      <c r="D236" s="825"/>
      <c r="E236" s="825"/>
      <c r="F236" s="825"/>
      <c r="G236" s="825"/>
      <c r="H236" s="825"/>
      <c r="I236" s="825"/>
    </row>
    <row r="237" spans="1:9" ht="12" customHeight="1" x14ac:dyDescent="0.2">
      <c r="A237" s="774" t="s">
        <v>474</v>
      </c>
      <c r="B237" s="774" t="s">
        <v>475</v>
      </c>
      <c r="C237" s="774"/>
      <c r="D237" s="773" t="s">
        <v>476</v>
      </c>
      <c r="E237" s="774" t="s">
        <v>477</v>
      </c>
      <c r="F237" s="792" t="s">
        <v>478</v>
      </c>
      <c r="G237" s="774" t="s">
        <v>479</v>
      </c>
      <c r="H237" s="775" t="s">
        <v>318</v>
      </c>
      <c r="I237" s="773" t="s">
        <v>480</v>
      </c>
    </row>
    <row r="238" spans="1:9" ht="36" customHeight="1" x14ac:dyDescent="0.2">
      <c r="A238" s="774"/>
      <c r="B238" s="774"/>
      <c r="C238" s="774"/>
      <c r="D238" s="773"/>
      <c r="E238" s="774"/>
      <c r="F238" s="793"/>
      <c r="G238" s="774"/>
      <c r="H238" s="776"/>
      <c r="I238" s="773"/>
    </row>
    <row r="239" spans="1:9" x14ac:dyDescent="0.2">
      <c r="A239" s="820" t="s">
        <v>481</v>
      </c>
      <c r="B239" s="821"/>
      <c r="C239" s="822"/>
      <c r="D239" s="558"/>
      <c r="E239" s="559">
        <f>SUM(E240:E298)</f>
        <v>69503</v>
      </c>
      <c r="F239" s="559">
        <f t="shared" ref="F239:G239" si="7">SUM(F240:F298)</f>
        <v>0</v>
      </c>
      <c r="G239" s="559">
        <f t="shared" si="7"/>
        <v>69503</v>
      </c>
      <c r="H239" s="559"/>
      <c r="I239" s="559"/>
    </row>
    <row r="240" spans="1:9" ht="12" customHeight="1" x14ac:dyDescent="0.2">
      <c r="A240" s="784">
        <v>1</v>
      </c>
      <c r="B240" s="779" t="s">
        <v>590</v>
      </c>
      <c r="C240" s="780"/>
      <c r="D240" s="564">
        <v>2314</v>
      </c>
      <c r="E240" s="568">
        <v>100</v>
      </c>
      <c r="F240" s="568"/>
      <c r="G240" s="568">
        <f t="shared" ref="G240:G298" si="8">SUM(E240:F240)</f>
        <v>100</v>
      </c>
      <c r="H240" s="568"/>
      <c r="I240" s="788" t="s">
        <v>591</v>
      </c>
    </row>
    <row r="241" spans="1:9" ht="12.75" customHeight="1" x14ac:dyDescent="0.2">
      <c r="A241" s="785"/>
      <c r="B241" s="786"/>
      <c r="C241" s="787"/>
      <c r="D241" s="564">
        <v>2363</v>
      </c>
      <c r="E241" s="568">
        <v>100</v>
      </c>
      <c r="F241" s="568"/>
      <c r="G241" s="568">
        <f t="shared" si="8"/>
        <v>100</v>
      </c>
      <c r="H241" s="568"/>
      <c r="I241" s="789"/>
    </row>
    <row r="242" spans="1:9" ht="36.75" customHeight="1" x14ac:dyDescent="0.2">
      <c r="A242" s="565">
        <v>2</v>
      </c>
      <c r="B242" s="800" t="s">
        <v>592</v>
      </c>
      <c r="C242" s="801"/>
      <c r="D242" s="564">
        <v>2314</v>
      </c>
      <c r="E242" s="568">
        <v>80</v>
      </c>
      <c r="F242" s="568"/>
      <c r="G242" s="568">
        <f t="shared" si="8"/>
        <v>80</v>
      </c>
      <c r="H242" s="568"/>
      <c r="I242" s="566" t="s">
        <v>593</v>
      </c>
    </row>
    <row r="243" spans="1:9" ht="12" customHeight="1" x14ac:dyDescent="0.2">
      <c r="A243" s="784">
        <v>3</v>
      </c>
      <c r="B243" s="779" t="s">
        <v>594</v>
      </c>
      <c r="C243" s="780"/>
      <c r="D243" s="564">
        <v>2314</v>
      </c>
      <c r="E243" s="568">
        <v>150</v>
      </c>
      <c r="F243" s="568"/>
      <c r="G243" s="568">
        <f t="shared" si="8"/>
        <v>150</v>
      </c>
      <c r="H243" s="568"/>
      <c r="I243" s="788" t="s">
        <v>507</v>
      </c>
    </row>
    <row r="244" spans="1:9" ht="12.75" customHeight="1" x14ac:dyDescent="0.2">
      <c r="A244" s="785"/>
      <c r="B244" s="786"/>
      <c r="C244" s="787"/>
      <c r="D244" s="564">
        <v>2262</v>
      </c>
      <c r="E244" s="568">
        <v>300</v>
      </c>
      <c r="F244" s="568"/>
      <c r="G244" s="568">
        <f t="shared" si="8"/>
        <v>300</v>
      </c>
      <c r="H244" s="568"/>
      <c r="I244" s="789"/>
    </row>
    <row r="245" spans="1:9" ht="12.75" customHeight="1" x14ac:dyDescent="0.2">
      <c r="A245" s="784">
        <v>4</v>
      </c>
      <c r="B245" s="779" t="s">
        <v>595</v>
      </c>
      <c r="C245" s="780"/>
      <c r="D245" s="567">
        <v>2279</v>
      </c>
      <c r="E245" s="568">
        <v>260</v>
      </c>
      <c r="F245" s="568"/>
      <c r="G245" s="568">
        <f t="shared" si="8"/>
        <v>260</v>
      </c>
      <c r="H245" s="568"/>
      <c r="I245" s="788" t="s">
        <v>489</v>
      </c>
    </row>
    <row r="246" spans="1:9" ht="12.75" customHeight="1" x14ac:dyDescent="0.2">
      <c r="A246" s="819"/>
      <c r="B246" s="806"/>
      <c r="C246" s="807"/>
      <c r="D246" s="567">
        <v>2262</v>
      </c>
      <c r="E246" s="568">
        <v>600</v>
      </c>
      <c r="F246" s="568"/>
      <c r="G246" s="568">
        <f t="shared" si="8"/>
        <v>600</v>
      </c>
      <c r="H246" s="568"/>
      <c r="I246" s="797"/>
    </row>
    <row r="247" spans="1:9" ht="12.75" customHeight="1" x14ac:dyDescent="0.2">
      <c r="A247" s="819"/>
      <c r="B247" s="806"/>
      <c r="C247" s="807"/>
      <c r="D247" s="567">
        <v>2314</v>
      </c>
      <c r="E247" s="568">
        <v>300</v>
      </c>
      <c r="F247" s="568"/>
      <c r="G247" s="568">
        <f t="shared" si="8"/>
        <v>300</v>
      </c>
      <c r="H247" s="568"/>
      <c r="I247" s="797"/>
    </row>
    <row r="248" spans="1:9" ht="12.75" customHeight="1" x14ac:dyDescent="0.2">
      <c r="A248" s="819"/>
      <c r="B248" s="806"/>
      <c r="C248" s="807"/>
      <c r="D248" s="567">
        <v>2363</v>
      </c>
      <c r="E248" s="568">
        <v>900</v>
      </c>
      <c r="F248" s="568"/>
      <c r="G248" s="568">
        <f t="shared" si="8"/>
        <v>900</v>
      </c>
      <c r="H248" s="568"/>
      <c r="I248" s="797"/>
    </row>
    <row r="249" spans="1:9" ht="12.75" customHeight="1" x14ac:dyDescent="0.2">
      <c r="A249" s="819"/>
      <c r="B249" s="806"/>
      <c r="C249" s="807"/>
      <c r="D249" s="567">
        <v>1150</v>
      </c>
      <c r="E249" s="568">
        <v>1250</v>
      </c>
      <c r="F249" s="568"/>
      <c r="G249" s="568">
        <f t="shared" si="8"/>
        <v>1250</v>
      </c>
      <c r="H249" s="568"/>
      <c r="I249" s="797"/>
    </row>
    <row r="250" spans="1:9" ht="12.75" customHeight="1" x14ac:dyDescent="0.2">
      <c r="A250" s="785"/>
      <c r="B250" s="786"/>
      <c r="C250" s="787"/>
      <c r="D250" s="567">
        <v>1210</v>
      </c>
      <c r="E250" s="568">
        <v>302</v>
      </c>
      <c r="F250" s="568"/>
      <c r="G250" s="568">
        <f t="shared" si="8"/>
        <v>302</v>
      </c>
      <c r="H250" s="568"/>
      <c r="I250" s="789"/>
    </row>
    <row r="251" spans="1:9" ht="27.75" customHeight="1" x14ac:dyDescent="0.2">
      <c r="A251" s="580">
        <v>5</v>
      </c>
      <c r="B251" s="800" t="s">
        <v>596</v>
      </c>
      <c r="C251" s="801"/>
      <c r="D251" s="567">
        <v>2279</v>
      </c>
      <c r="E251" s="568">
        <v>1200</v>
      </c>
      <c r="F251" s="568"/>
      <c r="G251" s="568">
        <f t="shared" si="8"/>
        <v>1200</v>
      </c>
      <c r="H251" s="568"/>
      <c r="I251" s="566" t="s">
        <v>593</v>
      </c>
    </row>
    <row r="252" spans="1:9" ht="12.75" customHeight="1" x14ac:dyDescent="0.2">
      <c r="A252" s="784">
        <v>6</v>
      </c>
      <c r="B252" s="779" t="s">
        <v>597</v>
      </c>
      <c r="C252" s="780"/>
      <c r="D252" s="567">
        <v>2311</v>
      </c>
      <c r="E252" s="568">
        <f>100-13</f>
        <v>87</v>
      </c>
      <c r="F252" s="568"/>
      <c r="G252" s="568">
        <f t="shared" si="8"/>
        <v>87</v>
      </c>
      <c r="H252" s="568"/>
      <c r="I252" s="788" t="s">
        <v>598</v>
      </c>
    </row>
    <row r="253" spans="1:9" ht="12.75" customHeight="1" x14ac:dyDescent="0.2">
      <c r="A253" s="819"/>
      <c r="B253" s="806"/>
      <c r="C253" s="807"/>
      <c r="D253" s="567">
        <v>2231</v>
      </c>
      <c r="E253" s="568">
        <v>300</v>
      </c>
      <c r="F253" s="568"/>
      <c r="G253" s="568">
        <f t="shared" si="8"/>
        <v>300</v>
      </c>
      <c r="H253" s="568"/>
      <c r="I253" s="797"/>
    </row>
    <row r="254" spans="1:9" ht="12.75" customHeight="1" x14ac:dyDescent="0.2">
      <c r="A254" s="819"/>
      <c r="B254" s="806"/>
      <c r="C254" s="807"/>
      <c r="D254" s="567">
        <v>2314</v>
      </c>
      <c r="E254" s="568">
        <v>150</v>
      </c>
      <c r="F254" s="568"/>
      <c r="G254" s="568">
        <f t="shared" si="8"/>
        <v>150</v>
      </c>
      <c r="H254" s="568"/>
      <c r="I254" s="797"/>
    </row>
    <row r="255" spans="1:9" ht="12.75" customHeight="1" x14ac:dyDescent="0.2">
      <c r="A255" s="819"/>
      <c r="B255" s="806"/>
      <c r="C255" s="807"/>
      <c r="D255" s="567">
        <v>1150</v>
      </c>
      <c r="E255" s="568">
        <v>250</v>
      </c>
      <c r="F255" s="568"/>
      <c r="G255" s="568">
        <f t="shared" si="8"/>
        <v>250</v>
      </c>
      <c r="H255" s="568"/>
      <c r="I255" s="797"/>
    </row>
    <row r="256" spans="1:9" ht="12.75" customHeight="1" x14ac:dyDescent="0.2">
      <c r="A256" s="785"/>
      <c r="B256" s="786"/>
      <c r="C256" s="787"/>
      <c r="D256" s="567">
        <v>1210</v>
      </c>
      <c r="E256" s="568">
        <v>13</v>
      </c>
      <c r="F256" s="568"/>
      <c r="G256" s="568">
        <f t="shared" si="8"/>
        <v>13</v>
      </c>
      <c r="H256" s="568"/>
      <c r="I256" s="789"/>
    </row>
    <row r="257" spans="1:9" ht="13.5" customHeight="1" x14ac:dyDescent="0.2">
      <c r="A257" s="580">
        <v>7</v>
      </c>
      <c r="B257" s="800" t="s">
        <v>599</v>
      </c>
      <c r="C257" s="801"/>
      <c r="D257" s="567">
        <v>2314</v>
      </c>
      <c r="E257" s="568">
        <v>180</v>
      </c>
      <c r="F257" s="568"/>
      <c r="G257" s="568">
        <f t="shared" si="8"/>
        <v>180</v>
      </c>
      <c r="H257" s="568"/>
      <c r="I257" s="566" t="s">
        <v>598</v>
      </c>
    </row>
    <row r="258" spans="1:9" ht="12.75" customHeight="1" x14ac:dyDescent="0.2">
      <c r="A258" s="784">
        <v>8</v>
      </c>
      <c r="B258" s="779" t="s">
        <v>600</v>
      </c>
      <c r="C258" s="780"/>
      <c r="D258" s="567">
        <v>2231</v>
      </c>
      <c r="E258" s="568">
        <v>500</v>
      </c>
      <c r="F258" s="568"/>
      <c r="G258" s="568">
        <f t="shared" si="8"/>
        <v>500</v>
      </c>
      <c r="H258" s="568"/>
      <c r="I258" s="788" t="s">
        <v>601</v>
      </c>
    </row>
    <row r="259" spans="1:9" ht="12.75" customHeight="1" x14ac:dyDescent="0.2">
      <c r="A259" s="785"/>
      <c r="B259" s="786"/>
      <c r="C259" s="787"/>
      <c r="D259" s="567">
        <v>2314</v>
      </c>
      <c r="E259" s="568">
        <v>1000</v>
      </c>
      <c r="F259" s="568"/>
      <c r="G259" s="568">
        <f t="shared" si="8"/>
        <v>1000</v>
      </c>
      <c r="H259" s="568"/>
      <c r="I259" s="789"/>
    </row>
    <row r="260" spans="1:9" ht="12.95" customHeight="1" x14ac:dyDescent="0.2">
      <c r="A260" s="784">
        <v>9</v>
      </c>
      <c r="B260" s="779" t="s">
        <v>602</v>
      </c>
      <c r="C260" s="780"/>
      <c r="D260" s="567">
        <v>1150</v>
      </c>
      <c r="E260" s="568">
        <v>300</v>
      </c>
      <c r="F260" s="568"/>
      <c r="G260" s="568">
        <f t="shared" si="8"/>
        <v>300</v>
      </c>
      <c r="H260" s="568"/>
      <c r="I260" s="788" t="s">
        <v>489</v>
      </c>
    </row>
    <row r="261" spans="1:9" ht="12.95" customHeight="1" x14ac:dyDescent="0.2">
      <c r="A261" s="819"/>
      <c r="B261" s="806"/>
      <c r="C261" s="807"/>
      <c r="D261" s="567">
        <v>2231</v>
      </c>
      <c r="E261" s="568">
        <v>1150</v>
      </c>
      <c r="F261" s="568"/>
      <c r="G261" s="568">
        <f t="shared" si="8"/>
        <v>1150</v>
      </c>
      <c r="H261" s="568"/>
      <c r="I261" s="797"/>
    </row>
    <row r="262" spans="1:9" ht="12.95" customHeight="1" x14ac:dyDescent="0.2">
      <c r="A262" s="819"/>
      <c r="B262" s="806"/>
      <c r="C262" s="807"/>
      <c r="D262" s="567">
        <v>2262</v>
      </c>
      <c r="E262" s="568">
        <v>900</v>
      </c>
      <c r="F262" s="568"/>
      <c r="G262" s="568">
        <f t="shared" si="8"/>
        <v>900</v>
      </c>
      <c r="H262" s="568"/>
      <c r="I262" s="797"/>
    </row>
    <row r="263" spans="1:9" ht="12.95" customHeight="1" x14ac:dyDescent="0.2">
      <c r="A263" s="819"/>
      <c r="B263" s="806"/>
      <c r="C263" s="807"/>
      <c r="D263" s="567">
        <v>2279</v>
      </c>
      <c r="E263" s="568">
        <v>450</v>
      </c>
      <c r="F263" s="568"/>
      <c r="G263" s="568">
        <f t="shared" si="8"/>
        <v>450</v>
      </c>
      <c r="H263" s="568"/>
      <c r="I263" s="797"/>
    </row>
    <row r="264" spans="1:9" ht="12.95" customHeight="1" x14ac:dyDescent="0.2">
      <c r="A264" s="819"/>
      <c r="B264" s="806"/>
      <c r="C264" s="807"/>
      <c r="D264" s="567">
        <v>2314</v>
      </c>
      <c r="E264" s="568">
        <f>4000-3625</f>
        <v>375</v>
      </c>
      <c r="F264" s="568"/>
      <c r="G264" s="568">
        <f t="shared" si="8"/>
        <v>375</v>
      </c>
      <c r="H264" s="568"/>
      <c r="I264" s="797"/>
    </row>
    <row r="265" spans="1:9" ht="12.95" customHeight="1" x14ac:dyDescent="0.2">
      <c r="A265" s="785"/>
      <c r="B265" s="786"/>
      <c r="C265" s="787"/>
      <c r="D265" s="567">
        <v>2363</v>
      </c>
      <c r="E265" s="568">
        <v>825</v>
      </c>
      <c r="F265" s="568"/>
      <c r="G265" s="568">
        <f t="shared" si="8"/>
        <v>825</v>
      </c>
      <c r="H265" s="568"/>
      <c r="I265" s="789"/>
    </row>
    <row r="266" spans="1:9" ht="12.75" customHeight="1" x14ac:dyDescent="0.2">
      <c r="A266" s="581">
        <v>10</v>
      </c>
      <c r="B266" s="779" t="s">
        <v>603</v>
      </c>
      <c r="C266" s="780"/>
      <c r="D266" s="567">
        <v>2314</v>
      </c>
      <c r="E266" s="568">
        <v>1445</v>
      </c>
      <c r="F266" s="568"/>
      <c r="G266" s="568">
        <f t="shared" si="8"/>
        <v>1445</v>
      </c>
      <c r="H266" s="568"/>
      <c r="I266" s="582" t="s">
        <v>601</v>
      </c>
    </row>
    <row r="267" spans="1:9" ht="12.75" customHeight="1" x14ac:dyDescent="0.2">
      <c r="A267" s="784">
        <v>11</v>
      </c>
      <c r="B267" s="779" t="s">
        <v>604</v>
      </c>
      <c r="C267" s="780"/>
      <c r="D267" s="567">
        <v>2314</v>
      </c>
      <c r="E267" s="568">
        <f>3000-339</f>
        <v>2661</v>
      </c>
      <c r="F267" s="568"/>
      <c r="G267" s="568">
        <f t="shared" si="8"/>
        <v>2661</v>
      </c>
      <c r="H267" s="568"/>
      <c r="I267" s="788" t="s">
        <v>489</v>
      </c>
    </row>
    <row r="268" spans="1:9" ht="12.75" customHeight="1" x14ac:dyDescent="0.2">
      <c r="A268" s="785"/>
      <c r="B268" s="786"/>
      <c r="C268" s="787"/>
      <c r="D268" s="567">
        <v>6422</v>
      </c>
      <c r="E268" s="568">
        <f>21470+2963</f>
        <v>24433</v>
      </c>
      <c r="F268" s="568"/>
      <c r="G268" s="568">
        <f t="shared" si="8"/>
        <v>24433</v>
      </c>
      <c r="H268" s="60"/>
      <c r="I268" s="789"/>
    </row>
    <row r="269" spans="1:9" ht="12.75" customHeight="1" x14ac:dyDescent="0.2">
      <c r="A269" s="580">
        <v>12</v>
      </c>
      <c r="B269" s="800" t="s">
        <v>605</v>
      </c>
      <c r="C269" s="801"/>
      <c r="D269" s="567">
        <v>2314</v>
      </c>
      <c r="E269" s="568">
        <v>1000</v>
      </c>
      <c r="F269" s="568"/>
      <c r="G269" s="568">
        <f t="shared" si="8"/>
        <v>1000</v>
      </c>
      <c r="H269" s="568"/>
      <c r="I269" s="566" t="s">
        <v>484</v>
      </c>
    </row>
    <row r="270" spans="1:9" ht="12.75" customHeight="1" x14ac:dyDescent="0.2">
      <c r="A270" s="784">
        <v>13</v>
      </c>
      <c r="B270" s="779" t="s">
        <v>606</v>
      </c>
      <c r="C270" s="780"/>
      <c r="D270" s="567">
        <v>1150</v>
      </c>
      <c r="E270" s="568">
        <f>300-59</f>
        <v>241</v>
      </c>
      <c r="F270" s="568"/>
      <c r="G270" s="568">
        <f t="shared" si="8"/>
        <v>241</v>
      </c>
      <c r="H270" s="568"/>
      <c r="I270" s="788" t="s">
        <v>548</v>
      </c>
    </row>
    <row r="271" spans="1:9" ht="12.75" customHeight="1" x14ac:dyDescent="0.2">
      <c r="A271" s="819"/>
      <c r="B271" s="806"/>
      <c r="C271" s="807"/>
      <c r="D271" s="567">
        <v>1210</v>
      </c>
      <c r="E271" s="568">
        <v>59</v>
      </c>
      <c r="F271" s="568"/>
      <c r="G271" s="568">
        <f t="shared" si="8"/>
        <v>59</v>
      </c>
      <c r="H271" s="568"/>
      <c r="I271" s="797"/>
    </row>
    <row r="272" spans="1:9" ht="13.5" customHeight="1" x14ac:dyDescent="0.2">
      <c r="A272" s="785"/>
      <c r="B272" s="786"/>
      <c r="C272" s="787"/>
      <c r="D272" s="567">
        <v>2314</v>
      </c>
      <c r="E272" s="568">
        <v>100</v>
      </c>
      <c r="F272" s="568"/>
      <c r="G272" s="568">
        <f t="shared" si="8"/>
        <v>100</v>
      </c>
      <c r="H272" s="568"/>
      <c r="I272" s="789"/>
    </row>
    <row r="273" spans="1:9" ht="12.75" customHeight="1" x14ac:dyDescent="0.2">
      <c r="A273" s="784">
        <v>14</v>
      </c>
      <c r="B273" s="779" t="s">
        <v>607</v>
      </c>
      <c r="C273" s="780"/>
      <c r="D273" s="567">
        <v>2231</v>
      </c>
      <c r="E273" s="568">
        <v>1474</v>
      </c>
      <c r="F273" s="568"/>
      <c r="G273" s="568">
        <f t="shared" si="8"/>
        <v>1474</v>
      </c>
      <c r="H273" s="568"/>
      <c r="I273" s="788" t="s">
        <v>484</v>
      </c>
    </row>
    <row r="274" spans="1:9" x14ac:dyDescent="0.2">
      <c r="A274" s="819"/>
      <c r="B274" s="806"/>
      <c r="C274" s="807"/>
      <c r="D274" s="567">
        <v>1150</v>
      </c>
      <c r="E274" s="568">
        <v>2200</v>
      </c>
      <c r="F274" s="568"/>
      <c r="G274" s="568">
        <f t="shared" si="8"/>
        <v>2200</v>
      </c>
      <c r="H274" s="568"/>
      <c r="I274" s="797"/>
    </row>
    <row r="275" spans="1:9" ht="12.75" customHeight="1" x14ac:dyDescent="0.2">
      <c r="A275" s="819"/>
      <c r="B275" s="806"/>
      <c r="C275" s="807"/>
      <c r="D275" s="567">
        <v>1210</v>
      </c>
      <c r="E275" s="568">
        <v>46</v>
      </c>
      <c r="F275" s="568"/>
      <c r="G275" s="568">
        <f t="shared" si="8"/>
        <v>46</v>
      </c>
      <c r="H275" s="568"/>
      <c r="I275" s="797"/>
    </row>
    <row r="276" spans="1:9" ht="12.75" customHeight="1" x14ac:dyDescent="0.2">
      <c r="A276" s="785"/>
      <c r="B276" s="786"/>
      <c r="C276" s="787"/>
      <c r="D276" s="567">
        <v>2231</v>
      </c>
      <c r="E276" s="568">
        <v>280</v>
      </c>
      <c r="F276" s="568"/>
      <c r="G276" s="568">
        <f t="shared" si="8"/>
        <v>280</v>
      </c>
      <c r="H276" s="568"/>
      <c r="I276" s="789"/>
    </row>
    <row r="277" spans="1:9" ht="12.75" customHeight="1" x14ac:dyDescent="0.2">
      <c r="A277" s="784">
        <v>15</v>
      </c>
      <c r="B277" s="779" t="s">
        <v>608</v>
      </c>
      <c r="C277" s="780"/>
      <c r="D277" s="567">
        <v>2314</v>
      </c>
      <c r="E277" s="568">
        <v>400</v>
      </c>
      <c r="F277" s="568"/>
      <c r="G277" s="568">
        <f t="shared" si="8"/>
        <v>400</v>
      </c>
      <c r="H277" s="568"/>
      <c r="I277" s="788" t="s">
        <v>591</v>
      </c>
    </row>
    <row r="278" spans="1:9" x14ac:dyDescent="0.2">
      <c r="A278" s="819"/>
      <c r="B278" s="806"/>
      <c r="C278" s="807"/>
      <c r="D278" s="567">
        <v>2231</v>
      </c>
      <c r="E278" s="568">
        <v>800</v>
      </c>
      <c r="F278" s="568"/>
      <c r="G278" s="568">
        <f t="shared" si="8"/>
        <v>800</v>
      </c>
      <c r="H278" s="568"/>
      <c r="I278" s="797"/>
    </row>
    <row r="279" spans="1:9" x14ac:dyDescent="0.2">
      <c r="A279" s="819"/>
      <c r="B279" s="806"/>
      <c r="C279" s="807"/>
      <c r="D279" s="567">
        <v>2262</v>
      </c>
      <c r="E279" s="568">
        <v>500</v>
      </c>
      <c r="F279" s="568"/>
      <c r="G279" s="568">
        <f t="shared" si="8"/>
        <v>500</v>
      </c>
      <c r="H279" s="568"/>
      <c r="I279" s="797"/>
    </row>
    <row r="280" spans="1:9" x14ac:dyDescent="0.2">
      <c r="A280" s="819"/>
      <c r="B280" s="806"/>
      <c r="C280" s="807"/>
      <c r="D280" s="567">
        <v>2279</v>
      </c>
      <c r="E280" s="568">
        <v>2160</v>
      </c>
      <c r="F280" s="568"/>
      <c r="G280" s="568">
        <f t="shared" si="8"/>
        <v>2160</v>
      </c>
      <c r="H280" s="568"/>
      <c r="I280" s="797"/>
    </row>
    <row r="281" spans="1:9" ht="12.75" customHeight="1" x14ac:dyDescent="0.2">
      <c r="A281" s="784">
        <v>16</v>
      </c>
      <c r="B281" s="779" t="s">
        <v>609</v>
      </c>
      <c r="C281" s="780"/>
      <c r="D281" s="567">
        <v>1150</v>
      </c>
      <c r="E281" s="568">
        <v>2120</v>
      </c>
      <c r="F281" s="568"/>
      <c r="G281" s="568">
        <f t="shared" si="8"/>
        <v>2120</v>
      </c>
      <c r="H281" s="568"/>
      <c r="I281" s="788" t="s">
        <v>591</v>
      </c>
    </row>
    <row r="282" spans="1:9" ht="12.75" customHeight="1" x14ac:dyDescent="0.2">
      <c r="A282" s="819"/>
      <c r="B282" s="806"/>
      <c r="C282" s="807"/>
      <c r="D282" s="567">
        <v>1210</v>
      </c>
      <c r="E282" s="568">
        <v>511</v>
      </c>
      <c r="F282" s="568"/>
      <c r="G282" s="568">
        <f t="shared" si="8"/>
        <v>511</v>
      </c>
      <c r="H282" s="568"/>
      <c r="I282" s="797"/>
    </row>
    <row r="283" spans="1:9" ht="12.75" customHeight="1" x14ac:dyDescent="0.2">
      <c r="A283" s="819"/>
      <c r="B283" s="806"/>
      <c r="C283" s="807"/>
      <c r="D283" s="567">
        <v>2314</v>
      </c>
      <c r="E283" s="568">
        <v>400</v>
      </c>
      <c r="F283" s="568"/>
      <c r="G283" s="568">
        <f t="shared" si="8"/>
        <v>400</v>
      </c>
      <c r="H283" s="568"/>
      <c r="I283" s="797"/>
    </row>
    <row r="284" spans="1:9" ht="12.75" customHeight="1" x14ac:dyDescent="0.2">
      <c r="A284" s="819"/>
      <c r="B284" s="806"/>
      <c r="C284" s="807"/>
      <c r="D284" s="567">
        <v>2279</v>
      </c>
      <c r="E284" s="568">
        <v>961</v>
      </c>
      <c r="F284" s="568"/>
      <c r="G284" s="568">
        <f t="shared" si="8"/>
        <v>961</v>
      </c>
      <c r="H284" s="568"/>
      <c r="I284" s="797"/>
    </row>
    <row r="285" spans="1:9" ht="12.75" customHeight="1" x14ac:dyDescent="0.2">
      <c r="A285" s="819"/>
      <c r="B285" s="806"/>
      <c r="C285" s="807"/>
      <c r="D285" s="567">
        <v>2262</v>
      </c>
      <c r="E285" s="568">
        <v>720</v>
      </c>
      <c r="F285" s="568"/>
      <c r="G285" s="568">
        <f t="shared" si="8"/>
        <v>720</v>
      </c>
      <c r="H285" s="568"/>
      <c r="I285" s="797"/>
    </row>
    <row r="286" spans="1:9" ht="12.75" customHeight="1" x14ac:dyDescent="0.2">
      <c r="A286" s="785"/>
      <c r="B286" s="786"/>
      <c r="C286" s="787"/>
      <c r="D286" s="567">
        <v>2235</v>
      </c>
      <c r="E286" s="568">
        <v>1600</v>
      </c>
      <c r="F286" s="568"/>
      <c r="G286" s="568">
        <f t="shared" si="8"/>
        <v>1600</v>
      </c>
      <c r="H286" s="568"/>
      <c r="I286" s="789"/>
    </row>
    <row r="287" spans="1:9" ht="24.75" customHeight="1" x14ac:dyDescent="0.2">
      <c r="A287" s="580">
        <v>17</v>
      </c>
      <c r="B287" s="800" t="s">
        <v>610</v>
      </c>
      <c r="C287" s="801"/>
      <c r="D287" s="567">
        <v>2235</v>
      </c>
      <c r="E287" s="568">
        <v>1000</v>
      </c>
      <c r="F287" s="568"/>
      <c r="G287" s="568">
        <f t="shared" si="8"/>
        <v>1000</v>
      </c>
      <c r="H287" s="568"/>
      <c r="I287" s="566" t="s">
        <v>591</v>
      </c>
    </row>
    <row r="288" spans="1:9" x14ac:dyDescent="0.2">
      <c r="A288" s="580">
        <v>18</v>
      </c>
      <c r="B288" s="800" t="s">
        <v>611</v>
      </c>
      <c r="C288" s="801"/>
      <c r="D288" s="567">
        <v>2279</v>
      </c>
      <c r="E288" s="568">
        <f>3600-150</f>
        <v>3450</v>
      </c>
      <c r="F288" s="568"/>
      <c r="G288" s="568">
        <f t="shared" si="8"/>
        <v>3450</v>
      </c>
      <c r="H288" s="568"/>
      <c r="I288" s="566" t="s">
        <v>591</v>
      </c>
    </row>
    <row r="289" spans="1:9" ht="26.25" customHeight="1" x14ac:dyDescent="0.2">
      <c r="A289" s="580">
        <v>19</v>
      </c>
      <c r="B289" s="800" t="s">
        <v>612</v>
      </c>
      <c r="C289" s="801"/>
      <c r="D289" s="567">
        <v>2252</v>
      </c>
      <c r="E289" s="568">
        <v>1000</v>
      </c>
      <c r="F289" s="568"/>
      <c r="G289" s="568">
        <f t="shared" si="8"/>
        <v>1000</v>
      </c>
      <c r="H289" s="568"/>
      <c r="I289" s="566" t="s">
        <v>613</v>
      </c>
    </row>
    <row r="290" spans="1:9" x14ac:dyDescent="0.2">
      <c r="A290" s="784">
        <v>20</v>
      </c>
      <c r="B290" s="779" t="s">
        <v>614</v>
      </c>
      <c r="C290" s="780"/>
      <c r="D290" s="567">
        <v>1150</v>
      </c>
      <c r="E290" s="568">
        <v>200</v>
      </c>
      <c r="F290" s="568"/>
      <c r="G290" s="568">
        <f t="shared" si="8"/>
        <v>200</v>
      </c>
      <c r="H290" s="568"/>
      <c r="I290" s="788" t="s">
        <v>591</v>
      </c>
    </row>
    <row r="291" spans="1:9" ht="12.75" customHeight="1" x14ac:dyDescent="0.2">
      <c r="A291" s="819"/>
      <c r="B291" s="806"/>
      <c r="C291" s="807"/>
      <c r="D291" s="567">
        <v>1210</v>
      </c>
      <c r="E291" s="568">
        <v>49</v>
      </c>
      <c r="F291" s="568"/>
      <c r="G291" s="568">
        <f t="shared" si="8"/>
        <v>49</v>
      </c>
      <c r="H291" s="568"/>
      <c r="I291" s="797"/>
    </row>
    <row r="292" spans="1:9" ht="12.75" customHeight="1" x14ac:dyDescent="0.2">
      <c r="A292" s="785"/>
      <c r="B292" s="786"/>
      <c r="C292" s="787"/>
      <c r="D292" s="567">
        <v>2314</v>
      </c>
      <c r="E292" s="568">
        <v>200</v>
      </c>
      <c r="F292" s="568"/>
      <c r="G292" s="568">
        <f t="shared" si="8"/>
        <v>200</v>
      </c>
      <c r="H292" s="568"/>
      <c r="I292" s="789"/>
    </row>
    <row r="293" spans="1:9" ht="26.25" customHeight="1" x14ac:dyDescent="0.2">
      <c r="A293" s="580">
        <v>21</v>
      </c>
      <c r="B293" s="800" t="s">
        <v>615</v>
      </c>
      <c r="C293" s="801"/>
      <c r="D293" s="567">
        <v>2314</v>
      </c>
      <c r="E293" s="568">
        <v>30</v>
      </c>
      <c r="F293" s="568"/>
      <c r="G293" s="568">
        <f t="shared" si="8"/>
        <v>30</v>
      </c>
      <c r="H293" s="568"/>
      <c r="I293" s="566" t="s">
        <v>616</v>
      </c>
    </row>
    <row r="294" spans="1:9" ht="12.75" customHeight="1" x14ac:dyDescent="0.2">
      <c r="A294" s="784">
        <v>22</v>
      </c>
      <c r="B294" s="779" t="s">
        <v>617</v>
      </c>
      <c r="C294" s="780"/>
      <c r="D294" s="567">
        <v>2279</v>
      </c>
      <c r="E294" s="568">
        <v>300</v>
      </c>
      <c r="F294" s="568"/>
      <c r="G294" s="568">
        <f t="shared" si="8"/>
        <v>300</v>
      </c>
      <c r="H294" s="568"/>
      <c r="I294" s="788" t="s">
        <v>601</v>
      </c>
    </row>
    <row r="295" spans="1:9" ht="12.75" customHeight="1" x14ac:dyDescent="0.2">
      <c r="A295" s="819"/>
      <c r="B295" s="806"/>
      <c r="C295" s="807"/>
      <c r="D295" s="567">
        <v>2231</v>
      </c>
      <c r="E295" s="568">
        <v>600</v>
      </c>
      <c r="F295" s="568"/>
      <c r="G295" s="568">
        <f t="shared" si="8"/>
        <v>600</v>
      </c>
      <c r="H295" s="568"/>
      <c r="I295" s="797"/>
    </row>
    <row r="296" spans="1:9" ht="12.75" customHeight="1" x14ac:dyDescent="0.2">
      <c r="A296" s="784">
        <v>23</v>
      </c>
      <c r="B296" s="779" t="s">
        <v>618</v>
      </c>
      <c r="C296" s="780"/>
      <c r="D296" s="567">
        <v>1150</v>
      </c>
      <c r="E296" s="568">
        <v>4140</v>
      </c>
      <c r="F296" s="568"/>
      <c r="G296" s="568">
        <f t="shared" si="8"/>
        <v>4140</v>
      </c>
      <c r="H296" s="568"/>
      <c r="I296" s="788" t="s">
        <v>518</v>
      </c>
    </row>
    <row r="297" spans="1:9" ht="12.75" customHeight="1" x14ac:dyDescent="0.2">
      <c r="A297" s="785"/>
      <c r="B297" s="786"/>
      <c r="C297" s="787"/>
      <c r="D297" s="567">
        <v>1210</v>
      </c>
      <c r="E297" s="568">
        <v>998</v>
      </c>
      <c r="F297" s="568"/>
      <c r="G297" s="568">
        <f t="shared" si="8"/>
        <v>998</v>
      </c>
      <c r="H297" s="568"/>
      <c r="I297" s="789"/>
    </row>
    <row r="298" spans="1:9" ht="12.75" customHeight="1" x14ac:dyDescent="0.2">
      <c r="A298" s="565">
        <v>24</v>
      </c>
      <c r="B298" s="817" t="s">
        <v>619</v>
      </c>
      <c r="C298" s="801"/>
      <c r="D298" s="567">
        <v>2231</v>
      </c>
      <c r="E298" s="568">
        <f>2000-597</f>
        <v>1403</v>
      </c>
      <c r="F298" s="568"/>
      <c r="G298" s="568">
        <f t="shared" si="8"/>
        <v>1403</v>
      </c>
      <c r="H298" s="568"/>
      <c r="I298" s="566" t="s">
        <v>484</v>
      </c>
    </row>
    <row r="299" spans="1:9" ht="12.75" customHeight="1" x14ac:dyDescent="0.2">
      <c r="A299" s="583"/>
      <c r="B299" s="818"/>
      <c r="C299" s="818"/>
      <c r="D299" s="584"/>
      <c r="E299" s="585"/>
      <c r="F299" s="585"/>
      <c r="G299" s="585"/>
      <c r="H299" s="585"/>
      <c r="I299" s="585"/>
    </row>
    <row r="300" spans="1:9" ht="12.75" customHeight="1" x14ac:dyDescent="0.2">
      <c r="A300" s="586" t="s">
        <v>472</v>
      </c>
      <c r="B300" s="587"/>
      <c r="C300" s="588" t="s">
        <v>620</v>
      </c>
      <c r="D300" s="589"/>
      <c r="E300" s="590"/>
      <c r="F300" s="590"/>
      <c r="G300" s="590"/>
      <c r="H300" s="590"/>
      <c r="I300" s="590"/>
    </row>
    <row r="301" spans="1:9" ht="12.75" customHeight="1" x14ac:dyDescent="0.2">
      <c r="A301" s="586" t="s">
        <v>473</v>
      </c>
      <c r="B301" s="591"/>
      <c r="C301" s="592" t="s">
        <v>324</v>
      </c>
      <c r="D301" s="593"/>
      <c r="E301" s="594"/>
      <c r="F301" s="594"/>
      <c r="G301" s="594"/>
      <c r="H301" s="594"/>
      <c r="I301" s="594"/>
    </row>
    <row r="302" spans="1:9" ht="12.75" customHeight="1" x14ac:dyDescent="0.2">
      <c r="A302" s="774" t="s">
        <v>474</v>
      </c>
      <c r="B302" s="774" t="s">
        <v>475</v>
      </c>
      <c r="C302" s="774"/>
      <c r="D302" s="773" t="s">
        <v>476</v>
      </c>
      <c r="E302" s="774" t="s">
        <v>477</v>
      </c>
      <c r="F302" s="792" t="s">
        <v>478</v>
      </c>
      <c r="G302" s="774" t="s">
        <v>479</v>
      </c>
      <c r="H302" s="775" t="s">
        <v>318</v>
      </c>
      <c r="I302" s="773" t="s">
        <v>480</v>
      </c>
    </row>
    <row r="303" spans="1:9" ht="37.5" customHeight="1" x14ac:dyDescent="0.2">
      <c r="A303" s="774"/>
      <c r="B303" s="774"/>
      <c r="C303" s="774"/>
      <c r="D303" s="773"/>
      <c r="E303" s="774"/>
      <c r="F303" s="793"/>
      <c r="G303" s="774"/>
      <c r="H303" s="776"/>
      <c r="I303" s="773"/>
    </row>
    <row r="304" spans="1:9" ht="12.75" customHeight="1" x14ac:dyDescent="0.2">
      <c r="A304" s="813" t="s">
        <v>481</v>
      </c>
      <c r="B304" s="814"/>
      <c r="C304" s="814"/>
      <c r="D304" s="595"/>
      <c r="E304" s="596">
        <f>E305+E306</f>
        <v>6932</v>
      </c>
      <c r="F304" s="596">
        <f t="shared" ref="F304:G304" si="9">F305+F306</f>
        <v>0</v>
      </c>
      <c r="G304" s="596">
        <f t="shared" si="9"/>
        <v>6932</v>
      </c>
      <c r="H304" s="596"/>
      <c r="I304" s="562"/>
    </row>
    <row r="305" spans="1:9" ht="12.75" customHeight="1" x14ac:dyDescent="0.2">
      <c r="A305" s="569">
        <v>1</v>
      </c>
      <c r="B305" s="815" t="s">
        <v>621</v>
      </c>
      <c r="C305" s="816"/>
      <c r="D305" s="597">
        <v>2370</v>
      </c>
      <c r="E305" s="572">
        <v>350</v>
      </c>
      <c r="F305" s="572"/>
      <c r="G305" s="568">
        <f t="shared" ref="G305:G306" si="10">SUM(E305:F305)</f>
        <v>350</v>
      </c>
      <c r="H305" s="572"/>
      <c r="I305" s="595" t="s">
        <v>622</v>
      </c>
    </row>
    <row r="306" spans="1:9" ht="12.75" customHeight="1" x14ac:dyDescent="0.2">
      <c r="A306" s="565">
        <v>2</v>
      </c>
      <c r="B306" s="800" t="s">
        <v>623</v>
      </c>
      <c r="C306" s="801"/>
      <c r="D306" s="564">
        <v>2239</v>
      </c>
      <c r="E306" s="598">
        <f>5496+1086</f>
        <v>6582</v>
      </c>
      <c r="F306" s="598"/>
      <c r="G306" s="598">
        <f t="shared" si="10"/>
        <v>6582</v>
      </c>
      <c r="H306" s="599"/>
      <c r="I306" s="566" t="s">
        <v>622</v>
      </c>
    </row>
    <row r="307" spans="1:9" x14ac:dyDescent="0.2">
      <c r="A307" s="600"/>
      <c r="B307" s="601"/>
      <c r="C307" s="601"/>
      <c r="D307" s="602"/>
      <c r="E307" s="590"/>
      <c r="F307" s="590"/>
      <c r="G307" s="590"/>
      <c r="H307" s="590"/>
      <c r="I307" s="590"/>
    </row>
    <row r="308" spans="1:9" s="605" customFormat="1" x14ac:dyDescent="0.2">
      <c r="A308" s="783" t="s">
        <v>472</v>
      </c>
      <c r="B308" s="783"/>
      <c r="C308" s="603" t="s">
        <v>624</v>
      </c>
      <c r="D308" s="604"/>
      <c r="E308" s="603"/>
      <c r="F308" s="603"/>
      <c r="G308" s="603"/>
      <c r="H308" s="603"/>
      <c r="I308" s="603"/>
    </row>
    <row r="309" spans="1:9" s="605" customFormat="1" x14ac:dyDescent="0.2">
      <c r="A309" s="606" t="s">
        <v>473</v>
      </c>
      <c r="B309" s="607"/>
      <c r="C309" s="608" t="s">
        <v>625</v>
      </c>
      <c r="D309" s="604"/>
      <c r="E309" s="603"/>
      <c r="F309" s="603"/>
      <c r="G309" s="603"/>
      <c r="H309" s="603"/>
      <c r="I309" s="603"/>
    </row>
    <row r="310" spans="1:9" s="605" customFormat="1" ht="12" customHeight="1" x14ac:dyDescent="0.2">
      <c r="A310" s="774" t="s">
        <v>474</v>
      </c>
      <c r="B310" s="774" t="s">
        <v>475</v>
      </c>
      <c r="C310" s="774"/>
      <c r="D310" s="773" t="s">
        <v>476</v>
      </c>
      <c r="E310" s="774" t="s">
        <v>477</v>
      </c>
      <c r="F310" s="792" t="s">
        <v>478</v>
      </c>
      <c r="G310" s="774" t="s">
        <v>479</v>
      </c>
      <c r="H310" s="775" t="s">
        <v>318</v>
      </c>
      <c r="I310" s="773" t="s">
        <v>480</v>
      </c>
    </row>
    <row r="311" spans="1:9" s="605" customFormat="1" ht="37.5" customHeight="1" x14ac:dyDescent="0.2">
      <c r="A311" s="774"/>
      <c r="B311" s="774"/>
      <c r="C311" s="774"/>
      <c r="D311" s="773"/>
      <c r="E311" s="774"/>
      <c r="F311" s="793"/>
      <c r="G311" s="774"/>
      <c r="H311" s="776"/>
      <c r="I311" s="773"/>
    </row>
    <row r="312" spans="1:9" s="605" customFormat="1" ht="12" customHeight="1" x14ac:dyDescent="0.2">
      <c r="A312" s="808" t="s">
        <v>481</v>
      </c>
      <c r="B312" s="809"/>
      <c r="C312" s="810"/>
      <c r="D312" s="609"/>
      <c r="E312" s="610">
        <f>E313</f>
        <v>160000</v>
      </c>
      <c r="F312" s="610">
        <f t="shared" ref="F312:G312" si="11">F313</f>
        <v>0</v>
      </c>
      <c r="G312" s="610">
        <f t="shared" si="11"/>
        <v>160000</v>
      </c>
      <c r="H312" s="610"/>
      <c r="I312" s="610"/>
    </row>
    <row r="313" spans="1:9" s="605" customFormat="1" x14ac:dyDescent="0.2">
      <c r="A313" s="611">
        <v>1</v>
      </c>
      <c r="B313" s="811" t="s">
        <v>626</v>
      </c>
      <c r="C313" s="812"/>
      <c r="D313" s="612">
        <v>3262</v>
      </c>
      <c r="E313" s="613">
        <f>105000+55000</f>
        <v>160000</v>
      </c>
      <c r="F313" s="613"/>
      <c r="G313" s="568">
        <f t="shared" ref="G313" si="12">SUM(E313:F313)</f>
        <v>160000</v>
      </c>
      <c r="H313" s="613"/>
      <c r="I313" s="614" t="s">
        <v>622</v>
      </c>
    </row>
    <row r="314" spans="1:9" x14ac:dyDescent="0.2">
      <c r="E314" s="563"/>
      <c r="F314" s="563"/>
      <c r="G314" s="563"/>
      <c r="H314" s="563"/>
      <c r="I314" s="563"/>
    </row>
    <row r="315" spans="1:9" x14ac:dyDescent="0.2">
      <c r="A315" s="552" t="s">
        <v>627</v>
      </c>
    </row>
    <row r="316" spans="1:9" x14ac:dyDescent="0.2">
      <c r="A316" s="552" t="s">
        <v>628</v>
      </c>
    </row>
    <row r="317" spans="1:9" s="605" customFormat="1" x14ac:dyDescent="0.2">
      <c r="A317" s="552" t="s">
        <v>629</v>
      </c>
      <c r="B317" s="553"/>
      <c r="C317" s="615"/>
      <c r="D317" s="616"/>
    </row>
    <row r="318" spans="1:9" s="605" customFormat="1" x14ac:dyDescent="0.2">
      <c r="A318" s="552"/>
      <c r="B318" s="553" t="s">
        <v>630</v>
      </c>
      <c r="C318" s="615"/>
      <c r="D318" s="616"/>
    </row>
    <row r="319" spans="1:9" s="605" customFormat="1" x14ac:dyDescent="0.2">
      <c r="A319" s="552"/>
      <c r="B319" s="553"/>
      <c r="C319" s="617" t="s">
        <v>631</v>
      </c>
      <c r="D319" s="616"/>
    </row>
    <row r="320" spans="1:9" s="605" customFormat="1" x14ac:dyDescent="0.2">
      <c r="A320" s="552"/>
      <c r="B320" s="553" t="s">
        <v>632</v>
      </c>
      <c r="C320" s="615"/>
      <c r="D320" s="616"/>
    </row>
    <row r="321" spans="1:4" s="605" customFormat="1" x14ac:dyDescent="0.2">
      <c r="A321" s="552"/>
      <c r="B321" s="553"/>
      <c r="C321" s="617" t="s">
        <v>633</v>
      </c>
      <c r="D321" s="616"/>
    </row>
    <row r="322" spans="1:4" s="605" customFormat="1" x14ac:dyDescent="0.2">
      <c r="A322" s="552"/>
      <c r="B322" s="553" t="s">
        <v>634</v>
      </c>
      <c r="C322" s="617"/>
      <c r="D322" s="616"/>
    </row>
    <row r="323" spans="1:4" s="605" customFormat="1" x14ac:dyDescent="0.2">
      <c r="A323" s="552"/>
      <c r="B323" s="553"/>
      <c r="C323" s="617" t="s">
        <v>635</v>
      </c>
      <c r="D323" s="616"/>
    </row>
    <row r="324" spans="1:4" s="605" customFormat="1" x14ac:dyDescent="0.2">
      <c r="A324" s="552"/>
      <c r="B324" s="553"/>
      <c r="C324" s="617" t="s">
        <v>636</v>
      </c>
      <c r="D324" s="616"/>
    </row>
    <row r="325" spans="1:4" s="605" customFormat="1" x14ac:dyDescent="0.2">
      <c r="A325" s="552"/>
      <c r="B325" s="553" t="s">
        <v>637</v>
      </c>
      <c r="C325" s="617"/>
      <c r="D325" s="616"/>
    </row>
    <row r="326" spans="1:4" s="605" customFormat="1" x14ac:dyDescent="0.2">
      <c r="A326" s="552"/>
      <c r="B326" s="553"/>
      <c r="C326" s="617" t="s">
        <v>638</v>
      </c>
      <c r="D326" s="616"/>
    </row>
    <row r="327" spans="1:4" s="605" customFormat="1" x14ac:dyDescent="0.2">
      <c r="A327" s="552"/>
      <c r="B327" s="553"/>
      <c r="C327" s="617" t="s">
        <v>639</v>
      </c>
      <c r="D327" s="616"/>
    </row>
    <row r="328" spans="1:4" s="605" customFormat="1" x14ac:dyDescent="0.2">
      <c r="A328" s="552"/>
      <c r="B328" s="553"/>
      <c r="C328" s="617" t="s">
        <v>640</v>
      </c>
      <c r="D328" s="616"/>
    </row>
    <row r="329" spans="1:4" s="605" customFormat="1" x14ac:dyDescent="0.2">
      <c r="A329" s="552"/>
      <c r="B329" s="553"/>
      <c r="C329" s="617" t="s">
        <v>641</v>
      </c>
      <c r="D329" s="616"/>
    </row>
    <row r="330" spans="1:4" s="605" customFormat="1" x14ac:dyDescent="0.2">
      <c r="A330" s="552"/>
      <c r="B330" s="553"/>
      <c r="C330" s="617" t="s">
        <v>642</v>
      </c>
      <c r="D330" s="616"/>
    </row>
    <row r="331" spans="1:4" s="605" customFormat="1" x14ac:dyDescent="0.2">
      <c r="A331" s="552"/>
      <c r="B331" s="553" t="s">
        <v>643</v>
      </c>
      <c r="C331" s="615"/>
      <c r="D331" s="616"/>
    </row>
    <row r="332" spans="1:4" s="605" customFormat="1" x14ac:dyDescent="0.2">
      <c r="A332" s="552"/>
      <c r="B332" s="553"/>
      <c r="C332" s="553" t="s">
        <v>644</v>
      </c>
      <c r="D332" s="616"/>
    </row>
    <row r="333" spans="1:4" s="605" customFormat="1" x14ac:dyDescent="0.2">
      <c r="A333" s="552"/>
      <c r="C333" s="553" t="s">
        <v>645</v>
      </c>
      <c r="D333" s="616"/>
    </row>
    <row r="334" spans="1:4" s="605" customFormat="1" x14ac:dyDescent="0.2">
      <c r="A334" s="552"/>
      <c r="C334" s="553" t="s">
        <v>646</v>
      </c>
      <c r="D334" s="616"/>
    </row>
    <row r="335" spans="1:4" s="605" customFormat="1" x14ac:dyDescent="0.2">
      <c r="A335" s="552"/>
      <c r="B335" s="553"/>
      <c r="C335" s="553" t="s">
        <v>647</v>
      </c>
      <c r="D335" s="616"/>
    </row>
    <row r="336" spans="1:4" s="605" customFormat="1" x14ac:dyDescent="0.2">
      <c r="A336" s="552"/>
      <c r="B336" s="553"/>
      <c r="C336" s="553" t="s">
        <v>648</v>
      </c>
      <c r="D336" s="616"/>
    </row>
    <row r="337" spans="1:4" s="605" customFormat="1" x14ac:dyDescent="0.2">
      <c r="A337" s="552"/>
      <c r="B337" s="553"/>
      <c r="C337" s="553" t="s">
        <v>649</v>
      </c>
      <c r="D337" s="616"/>
    </row>
    <row r="338" spans="1:4" s="605" customFormat="1" x14ac:dyDescent="0.2">
      <c r="A338" s="618"/>
      <c r="B338" s="615"/>
      <c r="C338" s="553" t="s">
        <v>650</v>
      </c>
      <c r="D338" s="616"/>
    </row>
    <row r="339" spans="1:4" s="605" customFormat="1" x14ac:dyDescent="0.2">
      <c r="A339" s="618"/>
      <c r="B339" s="617" t="s">
        <v>651</v>
      </c>
      <c r="C339" s="553"/>
      <c r="D339" s="616"/>
    </row>
    <row r="340" spans="1:4" s="605" customFormat="1" x14ac:dyDescent="0.2">
      <c r="A340" s="618"/>
      <c r="B340" s="615"/>
      <c r="C340" s="553" t="s">
        <v>652</v>
      </c>
      <c r="D340" s="616"/>
    </row>
    <row r="341" spans="1:4" s="605" customFormat="1" x14ac:dyDescent="0.2">
      <c r="A341" s="618"/>
      <c r="B341" s="617" t="s">
        <v>653</v>
      </c>
      <c r="C341" s="553"/>
      <c r="D341" s="616"/>
    </row>
    <row r="342" spans="1:4" s="605" customFormat="1" x14ac:dyDescent="0.2">
      <c r="A342" s="618"/>
      <c r="B342" s="615"/>
      <c r="C342" s="553" t="s">
        <v>654</v>
      </c>
      <c r="D342" s="616"/>
    </row>
    <row r="344" spans="1:4" s="605" customFormat="1" x14ac:dyDescent="0.2">
      <c r="B344" s="615"/>
      <c r="C344" s="615"/>
    </row>
    <row r="345" spans="1:4" s="605" customFormat="1" x14ac:dyDescent="0.2"/>
  </sheetData>
  <sheetProtection algorithmName="SHA-512" hashValue="nTQ+FjHN2/cRJia2gGWVHO4gwupr/QEaOcRL6oPwXLFR2whSvgpW9gHH79EHcn7CEAoBMIaPnxUexPVkhhDSZQ==" saltValue="LlFjnE9vzuOK8xlMiI69Mw==" spinCount="100000" sheet="1" objects="1" scenarios="1"/>
  <mergeCells count="330">
    <mergeCell ref="A3:B3"/>
    <mergeCell ref="C3:I3"/>
    <mergeCell ref="A4:B4"/>
    <mergeCell ref="C4:I4"/>
    <mergeCell ref="A5:I5"/>
    <mergeCell ref="A7:B7"/>
    <mergeCell ref="C7:I7"/>
    <mergeCell ref="H10:H11"/>
    <mergeCell ref="I10:I11"/>
    <mergeCell ref="A12:C12"/>
    <mergeCell ref="B13:C13"/>
    <mergeCell ref="A14:A18"/>
    <mergeCell ref="B14:C18"/>
    <mergeCell ref="I14:I18"/>
    <mergeCell ref="A8:B8"/>
    <mergeCell ref="C8:I8"/>
    <mergeCell ref="A9:B9"/>
    <mergeCell ref="C9:I9"/>
    <mergeCell ref="A10:A11"/>
    <mergeCell ref="B10:C11"/>
    <mergeCell ref="D10:D11"/>
    <mergeCell ref="E10:E11"/>
    <mergeCell ref="F10:F11"/>
    <mergeCell ref="G10:G11"/>
    <mergeCell ref="A25:A28"/>
    <mergeCell ref="B25:C28"/>
    <mergeCell ref="I25:I28"/>
    <mergeCell ref="A29:A31"/>
    <mergeCell ref="B29:C31"/>
    <mergeCell ref="I29:I31"/>
    <mergeCell ref="B19:C19"/>
    <mergeCell ref="A20:A21"/>
    <mergeCell ref="B20:C21"/>
    <mergeCell ref="I20:I21"/>
    <mergeCell ref="A22:A24"/>
    <mergeCell ref="B22:C24"/>
    <mergeCell ref="I22:I24"/>
    <mergeCell ref="A36:A38"/>
    <mergeCell ref="B36:C38"/>
    <mergeCell ref="I36:I38"/>
    <mergeCell ref="A39:A40"/>
    <mergeCell ref="B39:C40"/>
    <mergeCell ref="I39:I40"/>
    <mergeCell ref="A32:A33"/>
    <mergeCell ref="B32:C33"/>
    <mergeCell ref="I32:I33"/>
    <mergeCell ref="A34:A35"/>
    <mergeCell ref="B34:C35"/>
    <mergeCell ref="I34:I35"/>
    <mergeCell ref="B48:C48"/>
    <mergeCell ref="B49:C49"/>
    <mergeCell ref="B50:C50"/>
    <mergeCell ref="B51:C51"/>
    <mergeCell ref="B52:C52"/>
    <mergeCell ref="B53:C53"/>
    <mergeCell ref="A41:A44"/>
    <mergeCell ref="B41:C44"/>
    <mergeCell ref="I41:I44"/>
    <mergeCell ref="B45:C45"/>
    <mergeCell ref="B46:C46"/>
    <mergeCell ref="B47:C47"/>
    <mergeCell ref="A66:A67"/>
    <mergeCell ref="B66:C67"/>
    <mergeCell ref="I66:I67"/>
    <mergeCell ref="B68:C68"/>
    <mergeCell ref="A69:A70"/>
    <mergeCell ref="B69:C70"/>
    <mergeCell ref="I69:I70"/>
    <mergeCell ref="A54:A55"/>
    <mergeCell ref="B54:C55"/>
    <mergeCell ref="I54:I55"/>
    <mergeCell ref="B56:C56"/>
    <mergeCell ref="B57:C57"/>
    <mergeCell ref="A58:A65"/>
    <mergeCell ref="B58:C65"/>
    <mergeCell ref="I58:I65"/>
    <mergeCell ref="A77:A81"/>
    <mergeCell ref="B77:C81"/>
    <mergeCell ref="I77:I81"/>
    <mergeCell ref="A82:A83"/>
    <mergeCell ref="B82:C83"/>
    <mergeCell ref="I82:I83"/>
    <mergeCell ref="A71:A74"/>
    <mergeCell ref="B71:C74"/>
    <mergeCell ref="I71:I74"/>
    <mergeCell ref="A75:A76"/>
    <mergeCell ref="B75:C76"/>
    <mergeCell ref="I75:I76"/>
    <mergeCell ref="B88:C88"/>
    <mergeCell ref="B89:C89"/>
    <mergeCell ref="B90:C90"/>
    <mergeCell ref="A91:A93"/>
    <mergeCell ref="B91:C93"/>
    <mergeCell ref="I91:I93"/>
    <mergeCell ref="A84:A85"/>
    <mergeCell ref="B84:C85"/>
    <mergeCell ref="I84:I85"/>
    <mergeCell ref="A86:A87"/>
    <mergeCell ref="B86:C87"/>
    <mergeCell ref="I86:I87"/>
    <mergeCell ref="A100:A101"/>
    <mergeCell ref="B100:C101"/>
    <mergeCell ref="I100:I101"/>
    <mergeCell ref="B102:C102"/>
    <mergeCell ref="A103:A104"/>
    <mergeCell ref="B103:C104"/>
    <mergeCell ref="I103:I104"/>
    <mergeCell ref="B94:C94"/>
    <mergeCell ref="A95:A96"/>
    <mergeCell ref="B95:C96"/>
    <mergeCell ref="I95:I96"/>
    <mergeCell ref="A97:A99"/>
    <mergeCell ref="B97:C99"/>
    <mergeCell ref="I97:I99"/>
    <mergeCell ref="A110:A113"/>
    <mergeCell ref="B110:C113"/>
    <mergeCell ref="I110:I113"/>
    <mergeCell ref="A114:A117"/>
    <mergeCell ref="B114:C117"/>
    <mergeCell ref="I114:I117"/>
    <mergeCell ref="A105:A106"/>
    <mergeCell ref="B105:C106"/>
    <mergeCell ref="I105:I106"/>
    <mergeCell ref="A107:A109"/>
    <mergeCell ref="B107:C109"/>
    <mergeCell ref="I107:I109"/>
    <mergeCell ref="A130:A134"/>
    <mergeCell ref="B130:C134"/>
    <mergeCell ref="I130:I134"/>
    <mergeCell ref="B135:C135"/>
    <mergeCell ref="A136:A138"/>
    <mergeCell ref="B136:C138"/>
    <mergeCell ref="I136:I138"/>
    <mergeCell ref="A118:A121"/>
    <mergeCell ref="B118:C121"/>
    <mergeCell ref="I118:I121"/>
    <mergeCell ref="A122:A129"/>
    <mergeCell ref="B122:C129"/>
    <mergeCell ref="I122:I129"/>
    <mergeCell ref="B144:C144"/>
    <mergeCell ref="B145:C145"/>
    <mergeCell ref="A147:B147"/>
    <mergeCell ref="C147:I147"/>
    <mergeCell ref="A148:B148"/>
    <mergeCell ref="C148:I148"/>
    <mergeCell ref="A139:A140"/>
    <mergeCell ref="B139:C140"/>
    <mergeCell ref="I139:I140"/>
    <mergeCell ref="B141:C141"/>
    <mergeCell ref="A142:A143"/>
    <mergeCell ref="B142:C143"/>
    <mergeCell ref="I142:I143"/>
    <mergeCell ref="H149:H150"/>
    <mergeCell ref="I149:I150"/>
    <mergeCell ref="A151:C151"/>
    <mergeCell ref="B152:C152"/>
    <mergeCell ref="B153:C153"/>
    <mergeCell ref="A154:A155"/>
    <mergeCell ref="B154:C155"/>
    <mergeCell ref="I154:I155"/>
    <mergeCell ref="A149:A150"/>
    <mergeCell ref="B149:C150"/>
    <mergeCell ref="D149:D150"/>
    <mergeCell ref="E149:E150"/>
    <mergeCell ref="F149:F150"/>
    <mergeCell ref="G149:G150"/>
    <mergeCell ref="A161:A163"/>
    <mergeCell ref="B161:C163"/>
    <mergeCell ref="I161:I163"/>
    <mergeCell ref="B164:C164"/>
    <mergeCell ref="A165:A167"/>
    <mergeCell ref="B165:C167"/>
    <mergeCell ref="I165:I167"/>
    <mergeCell ref="A156:A158"/>
    <mergeCell ref="B156:C158"/>
    <mergeCell ref="I156:I158"/>
    <mergeCell ref="A159:A160"/>
    <mergeCell ref="B159:C160"/>
    <mergeCell ref="I159:I160"/>
    <mergeCell ref="A175:A178"/>
    <mergeCell ref="B175:C178"/>
    <mergeCell ref="I175:I178"/>
    <mergeCell ref="A179:A181"/>
    <mergeCell ref="B179:C181"/>
    <mergeCell ref="I179:I181"/>
    <mergeCell ref="A168:A170"/>
    <mergeCell ref="B168:C170"/>
    <mergeCell ref="I168:I170"/>
    <mergeCell ref="B171:C171"/>
    <mergeCell ref="A172:A174"/>
    <mergeCell ref="B172:C174"/>
    <mergeCell ref="I172:I174"/>
    <mergeCell ref="A189:A191"/>
    <mergeCell ref="B189:C191"/>
    <mergeCell ref="I189:I191"/>
    <mergeCell ref="A192:A194"/>
    <mergeCell ref="B192:C194"/>
    <mergeCell ref="I192:I194"/>
    <mergeCell ref="A182:A185"/>
    <mergeCell ref="B182:C185"/>
    <mergeCell ref="I182:I185"/>
    <mergeCell ref="A186:A188"/>
    <mergeCell ref="B186:C188"/>
    <mergeCell ref="I186:I188"/>
    <mergeCell ref="A200:A202"/>
    <mergeCell ref="B200:C202"/>
    <mergeCell ref="I200:I202"/>
    <mergeCell ref="A203:A205"/>
    <mergeCell ref="B203:C205"/>
    <mergeCell ref="I203:I205"/>
    <mergeCell ref="A195:A197"/>
    <mergeCell ref="B195:C197"/>
    <mergeCell ref="I195:I197"/>
    <mergeCell ref="A198:A199"/>
    <mergeCell ref="B198:C199"/>
    <mergeCell ref="I198:I199"/>
    <mergeCell ref="A212:A214"/>
    <mergeCell ref="B212:C214"/>
    <mergeCell ref="I212:I214"/>
    <mergeCell ref="B215:C215"/>
    <mergeCell ref="B216:C216"/>
    <mergeCell ref="B217:C217"/>
    <mergeCell ref="A206:A208"/>
    <mergeCell ref="B206:C208"/>
    <mergeCell ref="I206:I208"/>
    <mergeCell ref="A209:A211"/>
    <mergeCell ref="B209:C211"/>
    <mergeCell ref="I209:I211"/>
    <mergeCell ref="B224:C224"/>
    <mergeCell ref="B225:C225"/>
    <mergeCell ref="B226:C226"/>
    <mergeCell ref="B227:C227"/>
    <mergeCell ref="B228:C228"/>
    <mergeCell ref="A229:A233"/>
    <mergeCell ref="B229:C233"/>
    <mergeCell ref="B218:C218"/>
    <mergeCell ref="B219:C219"/>
    <mergeCell ref="B220:C220"/>
    <mergeCell ref="B221:C221"/>
    <mergeCell ref="B222:C222"/>
    <mergeCell ref="B223:C223"/>
    <mergeCell ref="I229:I233"/>
    <mergeCell ref="A235:B235"/>
    <mergeCell ref="C235:I235"/>
    <mergeCell ref="A236:B236"/>
    <mergeCell ref="C236:I236"/>
    <mergeCell ref="A237:A238"/>
    <mergeCell ref="B237:C238"/>
    <mergeCell ref="D237:D238"/>
    <mergeCell ref="E237:E238"/>
    <mergeCell ref="F237:F238"/>
    <mergeCell ref="B242:C242"/>
    <mergeCell ref="A243:A244"/>
    <mergeCell ref="B243:C244"/>
    <mergeCell ref="I243:I244"/>
    <mergeCell ref="A245:A250"/>
    <mergeCell ref="B245:C250"/>
    <mergeCell ref="I245:I250"/>
    <mergeCell ref="G237:G238"/>
    <mergeCell ref="H237:H238"/>
    <mergeCell ref="I237:I238"/>
    <mergeCell ref="A239:C239"/>
    <mergeCell ref="A240:A241"/>
    <mergeCell ref="B240:C241"/>
    <mergeCell ref="I240:I241"/>
    <mergeCell ref="A260:A265"/>
    <mergeCell ref="B260:C265"/>
    <mergeCell ref="I260:I265"/>
    <mergeCell ref="B266:C266"/>
    <mergeCell ref="A267:A268"/>
    <mergeCell ref="B267:C268"/>
    <mergeCell ref="I267:I268"/>
    <mergeCell ref="B251:C251"/>
    <mergeCell ref="A252:A256"/>
    <mergeCell ref="B252:C256"/>
    <mergeCell ref="I252:I256"/>
    <mergeCell ref="B257:C257"/>
    <mergeCell ref="A258:A259"/>
    <mergeCell ref="B258:C259"/>
    <mergeCell ref="I258:I259"/>
    <mergeCell ref="A277:A280"/>
    <mergeCell ref="B277:C280"/>
    <mergeCell ref="I277:I280"/>
    <mergeCell ref="A281:A286"/>
    <mergeCell ref="B281:C286"/>
    <mergeCell ref="I281:I286"/>
    <mergeCell ref="B269:C269"/>
    <mergeCell ref="A270:A272"/>
    <mergeCell ref="B270:C272"/>
    <mergeCell ref="I270:I272"/>
    <mergeCell ref="A273:A276"/>
    <mergeCell ref="B273:C276"/>
    <mergeCell ref="I273:I276"/>
    <mergeCell ref="B293:C293"/>
    <mergeCell ref="A294:A295"/>
    <mergeCell ref="B294:C295"/>
    <mergeCell ref="I294:I295"/>
    <mergeCell ref="A296:A297"/>
    <mergeCell ref="B296:C297"/>
    <mergeCell ref="I296:I297"/>
    <mergeCell ref="B287:C287"/>
    <mergeCell ref="B288:C288"/>
    <mergeCell ref="B289:C289"/>
    <mergeCell ref="A290:A292"/>
    <mergeCell ref="B290:C292"/>
    <mergeCell ref="I290:I292"/>
    <mergeCell ref="F302:F303"/>
    <mergeCell ref="G302:G303"/>
    <mergeCell ref="H302:H303"/>
    <mergeCell ref="I302:I303"/>
    <mergeCell ref="A304:C304"/>
    <mergeCell ref="B305:C305"/>
    <mergeCell ref="B298:C298"/>
    <mergeCell ref="B299:C299"/>
    <mergeCell ref="A302:A303"/>
    <mergeCell ref="B302:C303"/>
    <mergeCell ref="D302:D303"/>
    <mergeCell ref="E302:E303"/>
    <mergeCell ref="F310:F311"/>
    <mergeCell ref="G310:G311"/>
    <mergeCell ref="H310:H311"/>
    <mergeCell ref="I310:I311"/>
    <mergeCell ref="A312:C312"/>
    <mergeCell ref="B313:C313"/>
    <mergeCell ref="B306:C306"/>
    <mergeCell ref="A308:B308"/>
    <mergeCell ref="A310:A311"/>
    <mergeCell ref="B310:C311"/>
    <mergeCell ref="D310:D311"/>
    <mergeCell ref="E310:E311"/>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24.pielikums Jūrmalas pilsētas domes
2018.gada 5.septembra saistošajiem noteikumiem Nr.32 
(protokols Nr.12, 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4"/>
  <sheetViews>
    <sheetView view="pageLayout" zoomScaleNormal="100" workbookViewId="0">
      <selection activeCell="V2" sqref="V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662</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461</v>
      </c>
      <c r="D3" s="750"/>
      <c r="E3" s="750"/>
      <c r="F3" s="750"/>
      <c r="G3" s="750"/>
      <c r="H3" s="750"/>
      <c r="I3" s="750"/>
      <c r="J3" s="750"/>
      <c r="K3" s="750"/>
      <c r="L3" s="750"/>
      <c r="M3" s="750"/>
      <c r="N3" s="750"/>
      <c r="O3" s="750"/>
      <c r="P3" s="751"/>
      <c r="Q3" s="457"/>
    </row>
    <row r="4" spans="1:17" ht="12.75" customHeight="1" x14ac:dyDescent="0.25">
      <c r="A4" s="4" t="s">
        <v>1</v>
      </c>
      <c r="B4" s="5"/>
      <c r="C4" s="750" t="s">
        <v>462</v>
      </c>
      <c r="D4" s="750"/>
      <c r="E4" s="750"/>
      <c r="F4" s="750"/>
      <c r="G4" s="750"/>
      <c r="H4" s="750"/>
      <c r="I4" s="750"/>
      <c r="J4" s="750"/>
      <c r="K4" s="750"/>
      <c r="L4" s="750"/>
      <c r="M4" s="750"/>
      <c r="N4" s="750"/>
      <c r="O4" s="750"/>
      <c r="P4" s="751"/>
      <c r="Q4" s="457"/>
    </row>
    <row r="5" spans="1:17" ht="12.75" customHeight="1" x14ac:dyDescent="0.25">
      <c r="A5" s="2" t="s">
        <v>2</v>
      </c>
      <c r="B5" s="3"/>
      <c r="C5" s="745" t="s">
        <v>463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6.25" customHeight="1" x14ac:dyDescent="0.25">
      <c r="A7" s="2" t="s">
        <v>4</v>
      </c>
      <c r="B7" s="3"/>
      <c r="C7" s="750" t="s">
        <v>663</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466</v>
      </c>
      <c r="D9" s="745"/>
      <c r="E9" s="745"/>
      <c r="F9" s="745"/>
      <c r="G9" s="745"/>
      <c r="H9" s="745"/>
      <c r="I9" s="745"/>
      <c r="J9" s="745"/>
      <c r="K9" s="745"/>
      <c r="L9" s="745"/>
      <c r="M9" s="745"/>
      <c r="N9" s="745"/>
      <c r="O9" s="745"/>
      <c r="P9" s="746"/>
      <c r="Q9" s="457"/>
    </row>
    <row r="10" spans="1:17" ht="12.75" customHeight="1" x14ac:dyDescent="0.25">
      <c r="A10" s="2"/>
      <c r="B10" s="3" t="s">
        <v>7</v>
      </c>
      <c r="C10" s="745"/>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58" t="s">
        <v>312</v>
      </c>
      <c r="F16" s="731" t="s">
        <v>14</v>
      </c>
      <c r="G16" s="733" t="s">
        <v>313</v>
      </c>
      <c r="H16" s="759" t="s">
        <v>319</v>
      </c>
      <c r="I16" s="754" t="s">
        <v>308</v>
      </c>
      <c r="J16" s="713" t="s">
        <v>314</v>
      </c>
      <c r="K16" s="756" t="s">
        <v>317</v>
      </c>
      <c r="L16" s="761" t="s">
        <v>15</v>
      </c>
      <c r="M16" s="741" t="s">
        <v>315</v>
      </c>
      <c r="N16" s="743" t="s">
        <v>316</v>
      </c>
      <c r="O16" s="737" t="s">
        <v>16</v>
      </c>
      <c r="P16" s="739" t="s">
        <v>318</v>
      </c>
    </row>
    <row r="17" spans="1:18" s="11" customFormat="1" ht="71.25" customHeight="1" thickBot="1" x14ac:dyDescent="0.3">
      <c r="A17" s="719"/>
      <c r="B17" s="721"/>
      <c r="C17" s="726"/>
      <c r="D17" s="728"/>
      <c r="E17" s="730"/>
      <c r="F17" s="732"/>
      <c r="G17" s="734"/>
      <c r="H17" s="760"/>
      <c r="I17" s="755"/>
      <c r="J17" s="714"/>
      <c r="K17" s="757"/>
      <c r="L17" s="762"/>
      <c r="M17" s="742"/>
      <c r="N17" s="744"/>
      <c r="O17" s="738"/>
      <c r="P17" s="740"/>
    </row>
    <row r="18" spans="1:18" s="11" customFormat="1" ht="9.75" customHeight="1" thickTop="1" x14ac:dyDescent="0.25">
      <c r="A18" s="12" t="s">
        <v>17</v>
      </c>
      <c r="B18" s="12">
        <v>2</v>
      </c>
      <c r="C18" s="13">
        <v>3</v>
      </c>
      <c r="D18" s="193">
        <v>4</v>
      </c>
      <c r="E18" s="459">
        <v>5</v>
      </c>
      <c r="F18" s="12">
        <v>6</v>
      </c>
      <c r="G18" s="193">
        <v>7</v>
      </c>
      <c r="H18" s="184">
        <v>8</v>
      </c>
      <c r="I18" s="12">
        <v>9</v>
      </c>
      <c r="J18" s="228">
        <v>10</v>
      </c>
      <c r="K18" s="459">
        <v>11</v>
      </c>
      <c r="L18" s="12">
        <v>12</v>
      </c>
      <c r="M18" s="13">
        <v>13</v>
      </c>
      <c r="N18" s="14">
        <v>14</v>
      </c>
      <c r="O18" s="15">
        <v>15</v>
      </c>
      <c r="P18" s="15">
        <v>16</v>
      </c>
    </row>
    <row r="19" spans="1:18" s="21" customFormat="1" x14ac:dyDescent="0.25">
      <c r="A19" s="16"/>
      <c r="B19" s="17" t="s">
        <v>18</v>
      </c>
      <c r="C19" s="18"/>
      <c r="D19" s="194"/>
      <c r="E19" s="460"/>
      <c r="F19" s="96"/>
      <c r="G19" s="194"/>
      <c r="H19" s="533"/>
      <c r="I19" s="96"/>
      <c r="J19" s="229"/>
      <c r="K19" s="460"/>
      <c r="L19" s="96"/>
      <c r="M19" s="281"/>
      <c r="N19" s="19"/>
      <c r="O19" s="321"/>
      <c r="P19" s="20"/>
    </row>
    <row r="20" spans="1:18" s="21" customFormat="1" ht="12.75" thickBot="1" x14ac:dyDescent="0.3">
      <c r="A20" s="22"/>
      <c r="B20" s="23" t="s">
        <v>19</v>
      </c>
      <c r="C20" s="24">
        <f>F20+I20+L20+O20</f>
        <v>970318</v>
      </c>
      <c r="D20" s="195">
        <f>SUM(D21,D24,D25,D41,D43)</f>
        <v>964708</v>
      </c>
      <c r="E20" s="461">
        <f>SUM(E21,E24,E25,E41,E43)</f>
        <v>5610</v>
      </c>
      <c r="F20" s="462">
        <f>SUM(F21,F24,F25,F41,F43)</f>
        <v>970318</v>
      </c>
      <c r="G20" s="195">
        <f>SUM(G21,G24,G43)</f>
        <v>0</v>
      </c>
      <c r="H20" s="185">
        <f>SUM(H21,H24,H43)</f>
        <v>0</v>
      </c>
      <c r="I20" s="462">
        <f>SUM(I21,I24,I43)</f>
        <v>0</v>
      </c>
      <c r="J20" s="230">
        <f>SUM(J21,J26,J43)</f>
        <v>0</v>
      </c>
      <c r="K20" s="461">
        <f>SUM(K21,K26,K43)</f>
        <v>0</v>
      </c>
      <c r="L20" s="462">
        <f>SUM(L21,L26,L43)</f>
        <v>0</v>
      </c>
      <c r="M20" s="24">
        <f>SUM(M21,M45)</f>
        <v>0</v>
      </c>
      <c r="N20" s="25">
        <f>SUM(N21,N45)</f>
        <v>0</v>
      </c>
      <c r="O20" s="26">
        <f>SUM(O21,O45)</f>
        <v>0</v>
      </c>
      <c r="P20" s="301"/>
      <c r="R20" s="189"/>
    </row>
    <row r="21" spans="1:18" ht="12.75" hidden="1" thickTop="1" x14ac:dyDescent="0.25">
      <c r="A21" s="27"/>
      <c r="B21" s="28" t="s">
        <v>20</v>
      </c>
      <c r="C21" s="29">
        <f t="shared" ref="C21:C84" si="0">F21+I21+L21+O21</f>
        <v>0</v>
      </c>
      <c r="D21" s="196">
        <f t="shared" ref="D21:O21" si="1">SUM(D22:D23)</f>
        <v>0</v>
      </c>
      <c r="E21" s="463">
        <f t="shared" si="1"/>
        <v>0</v>
      </c>
      <c r="F21" s="464">
        <f t="shared" si="1"/>
        <v>0</v>
      </c>
      <c r="G21" s="196">
        <f t="shared" si="1"/>
        <v>0</v>
      </c>
      <c r="H21" s="231">
        <f t="shared" si="1"/>
        <v>0</v>
      </c>
      <c r="I21" s="31">
        <f t="shared" si="1"/>
        <v>0</v>
      </c>
      <c r="J21" s="231">
        <f t="shared" si="1"/>
        <v>0</v>
      </c>
      <c r="K21" s="30">
        <f t="shared" si="1"/>
        <v>0</v>
      </c>
      <c r="L21" s="31">
        <f t="shared" si="1"/>
        <v>0</v>
      </c>
      <c r="M21" s="29">
        <f t="shared" si="1"/>
        <v>0</v>
      </c>
      <c r="N21" s="30">
        <f t="shared" si="1"/>
        <v>0</v>
      </c>
      <c r="O21" s="31">
        <f t="shared" si="1"/>
        <v>0</v>
      </c>
      <c r="P21" s="302"/>
      <c r="R21" s="189"/>
    </row>
    <row r="22" spans="1:18" ht="12.75" hidden="1" thickTop="1" x14ac:dyDescent="0.25">
      <c r="A22" s="32"/>
      <c r="B22" s="33" t="s">
        <v>21</v>
      </c>
      <c r="C22" s="34">
        <f t="shared" si="0"/>
        <v>0</v>
      </c>
      <c r="D22" s="197"/>
      <c r="E22" s="465"/>
      <c r="F22" s="466">
        <f>D22+E22</f>
        <v>0</v>
      </c>
      <c r="G22" s="197"/>
      <c r="H22" s="232"/>
      <c r="I22" s="322">
        <f>G22+H22</f>
        <v>0</v>
      </c>
      <c r="J22" s="232"/>
      <c r="K22" s="35"/>
      <c r="L22" s="322">
        <f>J22+K22</f>
        <v>0</v>
      </c>
      <c r="M22" s="282"/>
      <c r="N22" s="35"/>
      <c r="O22" s="322">
        <f>M22+N22</f>
        <v>0</v>
      </c>
      <c r="P22" s="36"/>
      <c r="R22" s="189"/>
    </row>
    <row r="23" spans="1:18" ht="12.75" hidden="1" thickTop="1" x14ac:dyDescent="0.25">
      <c r="A23" s="37"/>
      <c r="B23" s="38" t="s">
        <v>22</v>
      </c>
      <c r="C23" s="39">
        <f t="shared" si="0"/>
        <v>0</v>
      </c>
      <c r="D23" s="198"/>
      <c r="E23" s="467"/>
      <c r="F23" s="468">
        <f>D23+E23</f>
        <v>0</v>
      </c>
      <c r="G23" s="198"/>
      <c r="H23" s="233"/>
      <c r="I23" s="275">
        <f>G23+H23</f>
        <v>0</v>
      </c>
      <c r="J23" s="233"/>
      <c r="K23" s="40"/>
      <c r="L23" s="275">
        <f>J23+K23</f>
        <v>0</v>
      </c>
      <c r="M23" s="331"/>
      <c r="N23" s="40"/>
      <c r="O23" s="275">
        <f>M23+N23</f>
        <v>0</v>
      </c>
      <c r="P23" s="386"/>
      <c r="R23" s="189"/>
    </row>
    <row r="24" spans="1:18" s="21" customFormat="1" ht="121.5" thickTop="1" thickBot="1" x14ac:dyDescent="0.3">
      <c r="A24" s="41">
        <v>19300</v>
      </c>
      <c r="B24" s="41" t="s">
        <v>304</v>
      </c>
      <c r="C24" s="42">
        <f>F24+I24</f>
        <v>970318</v>
      </c>
      <c r="D24" s="199">
        <v>964708</v>
      </c>
      <c r="E24" s="469">
        <v>5610</v>
      </c>
      <c r="F24" s="470">
        <f>D24+E24</f>
        <v>970318</v>
      </c>
      <c r="G24" s="199"/>
      <c r="H24" s="536"/>
      <c r="I24" s="470">
        <f>G24+H24</f>
        <v>0</v>
      </c>
      <c r="J24" s="259" t="s">
        <v>23</v>
      </c>
      <c r="K24" s="537" t="s">
        <v>23</v>
      </c>
      <c r="L24" s="538" t="s">
        <v>23</v>
      </c>
      <c r="M24" s="283" t="s">
        <v>23</v>
      </c>
      <c r="N24" s="44" t="s">
        <v>23</v>
      </c>
      <c r="O24" s="45" t="s">
        <v>23</v>
      </c>
      <c r="P24" s="341" t="s">
        <v>664</v>
      </c>
      <c r="R24" s="189"/>
    </row>
    <row r="25" spans="1:18"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c r="R25" s="189"/>
    </row>
    <row r="26" spans="1:18" s="21" customFormat="1" ht="36.75" hidden="1" thickTop="1" x14ac:dyDescent="0.25">
      <c r="A26" s="46">
        <v>21300</v>
      </c>
      <c r="B26" s="46" t="s">
        <v>305</v>
      </c>
      <c r="C26" s="47">
        <f>L26</f>
        <v>0</v>
      </c>
      <c r="D26" s="201" t="s">
        <v>23</v>
      </c>
      <c r="E26" s="473" t="s">
        <v>23</v>
      </c>
      <c r="F26" s="474" t="s">
        <v>23</v>
      </c>
      <c r="G26" s="201" t="s">
        <v>23</v>
      </c>
      <c r="H26" s="235" t="s">
        <v>23</v>
      </c>
      <c r="I26" s="49" t="s">
        <v>23</v>
      </c>
      <c r="J26" s="105">
        <f>SUM(J27,J31,J33,J36)</f>
        <v>0</v>
      </c>
      <c r="K26" s="50">
        <f>SUM(K27,K31,K33,K36)</f>
        <v>0</v>
      </c>
      <c r="L26" s="116">
        <f>SUM(L27,L31,L33,L36)</f>
        <v>0</v>
      </c>
      <c r="M26" s="284" t="s">
        <v>23</v>
      </c>
      <c r="N26" s="48" t="s">
        <v>23</v>
      </c>
      <c r="O26" s="49" t="s">
        <v>23</v>
      </c>
      <c r="P26" s="303"/>
      <c r="R26" s="189"/>
    </row>
    <row r="27" spans="1:18" s="21" customFormat="1" ht="24.75" hidden="1" thickTop="1" x14ac:dyDescent="0.25">
      <c r="A27" s="51">
        <v>21350</v>
      </c>
      <c r="B27" s="46" t="s">
        <v>25</v>
      </c>
      <c r="C27" s="47">
        <f t="shared" ref="C27:C40" si="2">L27</f>
        <v>0</v>
      </c>
      <c r="D27" s="201" t="s">
        <v>23</v>
      </c>
      <c r="E27" s="473" t="s">
        <v>23</v>
      </c>
      <c r="F27" s="474" t="s">
        <v>23</v>
      </c>
      <c r="G27" s="201" t="s">
        <v>23</v>
      </c>
      <c r="H27" s="235" t="s">
        <v>23</v>
      </c>
      <c r="I27" s="49" t="s">
        <v>23</v>
      </c>
      <c r="J27" s="105">
        <f>SUM(J28:J30)</f>
        <v>0</v>
      </c>
      <c r="K27" s="50">
        <f>SUM(K28:K30)</f>
        <v>0</v>
      </c>
      <c r="L27" s="116">
        <f>SUM(L28:L30)</f>
        <v>0</v>
      </c>
      <c r="M27" s="284" t="s">
        <v>23</v>
      </c>
      <c r="N27" s="48" t="s">
        <v>23</v>
      </c>
      <c r="O27" s="49" t="s">
        <v>23</v>
      </c>
      <c r="P27" s="303"/>
      <c r="R27" s="189"/>
    </row>
    <row r="28" spans="1:18" ht="12.75" hidden="1" thickTop="1" x14ac:dyDescent="0.25">
      <c r="A28" s="32">
        <v>21351</v>
      </c>
      <c r="B28" s="52" t="s">
        <v>26</v>
      </c>
      <c r="C28" s="53">
        <f t="shared" si="2"/>
        <v>0</v>
      </c>
      <c r="D28" s="202" t="s">
        <v>23</v>
      </c>
      <c r="E28" s="475" t="s">
        <v>23</v>
      </c>
      <c r="F28" s="476" t="s">
        <v>23</v>
      </c>
      <c r="G28" s="202" t="s">
        <v>23</v>
      </c>
      <c r="H28" s="236" t="s">
        <v>23</v>
      </c>
      <c r="I28" s="56" t="s">
        <v>23</v>
      </c>
      <c r="J28" s="245"/>
      <c r="K28" s="55"/>
      <c r="L28" s="322">
        <f>J28+K28</f>
        <v>0</v>
      </c>
      <c r="M28" s="285" t="s">
        <v>23</v>
      </c>
      <c r="N28" s="54" t="s">
        <v>23</v>
      </c>
      <c r="O28" s="56" t="s">
        <v>23</v>
      </c>
      <c r="P28" s="304"/>
      <c r="R28" s="189"/>
    </row>
    <row r="29" spans="1:18" ht="12.75" hidden="1" thickTop="1" x14ac:dyDescent="0.25">
      <c r="A29" s="37">
        <v>21352</v>
      </c>
      <c r="B29" s="57" t="s">
        <v>27</v>
      </c>
      <c r="C29" s="58">
        <f t="shared" si="2"/>
        <v>0</v>
      </c>
      <c r="D29" s="203" t="s">
        <v>23</v>
      </c>
      <c r="E29" s="477" t="s">
        <v>23</v>
      </c>
      <c r="F29" s="478" t="s">
        <v>23</v>
      </c>
      <c r="G29" s="203" t="s">
        <v>23</v>
      </c>
      <c r="H29" s="237" t="s">
        <v>23</v>
      </c>
      <c r="I29" s="61" t="s">
        <v>23</v>
      </c>
      <c r="J29" s="246"/>
      <c r="K29" s="60"/>
      <c r="L29" s="275">
        <f>J29+K29</f>
        <v>0</v>
      </c>
      <c r="M29" s="286" t="s">
        <v>23</v>
      </c>
      <c r="N29" s="59" t="s">
        <v>23</v>
      </c>
      <c r="O29" s="61" t="s">
        <v>23</v>
      </c>
      <c r="P29" s="305"/>
      <c r="R29" s="189"/>
    </row>
    <row r="30" spans="1:18" ht="24.75" hidden="1" thickTop="1" x14ac:dyDescent="0.25">
      <c r="A30" s="37">
        <v>21359</v>
      </c>
      <c r="B30" s="57" t="s">
        <v>28</v>
      </c>
      <c r="C30" s="58">
        <f t="shared" si="2"/>
        <v>0</v>
      </c>
      <c r="D30" s="203" t="s">
        <v>23</v>
      </c>
      <c r="E30" s="477" t="s">
        <v>23</v>
      </c>
      <c r="F30" s="478" t="s">
        <v>23</v>
      </c>
      <c r="G30" s="203" t="s">
        <v>23</v>
      </c>
      <c r="H30" s="237" t="s">
        <v>23</v>
      </c>
      <c r="I30" s="61" t="s">
        <v>23</v>
      </c>
      <c r="J30" s="246"/>
      <c r="K30" s="60"/>
      <c r="L30" s="275">
        <f>J30+K30</f>
        <v>0</v>
      </c>
      <c r="M30" s="286" t="s">
        <v>23</v>
      </c>
      <c r="N30" s="59" t="s">
        <v>23</v>
      </c>
      <c r="O30" s="61" t="s">
        <v>23</v>
      </c>
      <c r="P30" s="305"/>
      <c r="R30" s="189"/>
    </row>
    <row r="31" spans="1:18" s="21" customFormat="1" ht="36.75" hidden="1" thickTop="1" x14ac:dyDescent="0.25">
      <c r="A31" s="51">
        <v>21370</v>
      </c>
      <c r="B31" s="46" t="s">
        <v>29</v>
      </c>
      <c r="C31" s="47">
        <f t="shared" si="2"/>
        <v>0</v>
      </c>
      <c r="D31" s="201" t="s">
        <v>23</v>
      </c>
      <c r="E31" s="473" t="s">
        <v>23</v>
      </c>
      <c r="F31" s="474" t="s">
        <v>23</v>
      </c>
      <c r="G31" s="201" t="s">
        <v>23</v>
      </c>
      <c r="H31" s="235" t="s">
        <v>23</v>
      </c>
      <c r="I31" s="49" t="s">
        <v>23</v>
      </c>
      <c r="J31" s="105">
        <f>SUM(J32)</f>
        <v>0</v>
      </c>
      <c r="K31" s="50">
        <f>SUM(K32)</f>
        <v>0</v>
      </c>
      <c r="L31" s="116">
        <f>SUM(L32)</f>
        <v>0</v>
      </c>
      <c r="M31" s="284" t="s">
        <v>23</v>
      </c>
      <c r="N31" s="48" t="s">
        <v>23</v>
      </c>
      <c r="O31" s="49" t="s">
        <v>23</v>
      </c>
      <c r="P31" s="303"/>
      <c r="R31" s="189"/>
    </row>
    <row r="32" spans="1:18" ht="36.75" hidden="1" thickTop="1" x14ac:dyDescent="0.25">
      <c r="A32" s="62">
        <v>21379</v>
      </c>
      <c r="B32" s="63" t="s">
        <v>30</v>
      </c>
      <c r="C32" s="64">
        <f t="shared" si="2"/>
        <v>0</v>
      </c>
      <c r="D32" s="204" t="s">
        <v>23</v>
      </c>
      <c r="E32" s="479" t="s">
        <v>23</v>
      </c>
      <c r="F32" s="480" t="s">
        <v>23</v>
      </c>
      <c r="G32" s="204" t="s">
        <v>23</v>
      </c>
      <c r="H32" s="238" t="s">
        <v>23</v>
      </c>
      <c r="I32" s="67" t="s">
        <v>23</v>
      </c>
      <c r="J32" s="254"/>
      <c r="K32" s="66"/>
      <c r="L32" s="324">
        <f>J32+K32</f>
        <v>0</v>
      </c>
      <c r="M32" s="287" t="s">
        <v>23</v>
      </c>
      <c r="N32" s="65" t="s">
        <v>23</v>
      </c>
      <c r="O32" s="67" t="s">
        <v>23</v>
      </c>
      <c r="P32" s="306"/>
      <c r="R32" s="189"/>
    </row>
    <row r="33" spans="1:18" s="21" customFormat="1" ht="12.75" hidden="1" thickTop="1" x14ac:dyDescent="0.25">
      <c r="A33" s="51">
        <v>21380</v>
      </c>
      <c r="B33" s="46" t="s">
        <v>31</v>
      </c>
      <c r="C33" s="47">
        <f t="shared" si="2"/>
        <v>0</v>
      </c>
      <c r="D33" s="201" t="s">
        <v>23</v>
      </c>
      <c r="E33" s="473" t="s">
        <v>23</v>
      </c>
      <c r="F33" s="474" t="s">
        <v>23</v>
      </c>
      <c r="G33" s="201" t="s">
        <v>23</v>
      </c>
      <c r="H33" s="235" t="s">
        <v>23</v>
      </c>
      <c r="I33" s="49" t="s">
        <v>23</v>
      </c>
      <c r="J33" s="105">
        <f>SUM(J34:J35)</f>
        <v>0</v>
      </c>
      <c r="K33" s="50">
        <f>SUM(K34:K35)</f>
        <v>0</v>
      </c>
      <c r="L33" s="116">
        <f>SUM(L34:L35)</f>
        <v>0</v>
      </c>
      <c r="M33" s="284" t="s">
        <v>23</v>
      </c>
      <c r="N33" s="48" t="s">
        <v>23</v>
      </c>
      <c r="O33" s="49" t="s">
        <v>23</v>
      </c>
      <c r="P33" s="303"/>
      <c r="R33" s="189"/>
    </row>
    <row r="34" spans="1:18" ht="12.75" hidden="1" thickTop="1" x14ac:dyDescent="0.25">
      <c r="A34" s="33">
        <v>21381</v>
      </c>
      <c r="B34" s="52" t="s">
        <v>306</v>
      </c>
      <c r="C34" s="53">
        <f t="shared" si="2"/>
        <v>0</v>
      </c>
      <c r="D34" s="202" t="s">
        <v>23</v>
      </c>
      <c r="E34" s="475" t="s">
        <v>23</v>
      </c>
      <c r="F34" s="476" t="s">
        <v>23</v>
      </c>
      <c r="G34" s="202" t="s">
        <v>23</v>
      </c>
      <c r="H34" s="236" t="s">
        <v>23</v>
      </c>
      <c r="I34" s="56" t="s">
        <v>23</v>
      </c>
      <c r="J34" s="245"/>
      <c r="K34" s="55"/>
      <c r="L34" s="322">
        <f>J34+K34</f>
        <v>0</v>
      </c>
      <c r="M34" s="285" t="s">
        <v>23</v>
      </c>
      <c r="N34" s="54" t="s">
        <v>23</v>
      </c>
      <c r="O34" s="56" t="s">
        <v>23</v>
      </c>
      <c r="P34" s="304"/>
      <c r="R34" s="189"/>
    </row>
    <row r="35" spans="1:18" ht="24.75" hidden="1" thickTop="1" x14ac:dyDescent="0.25">
      <c r="A35" s="38">
        <v>21383</v>
      </c>
      <c r="B35" s="57" t="s">
        <v>32</v>
      </c>
      <c r="C35" s="58">
        <f t="shared" si="2"/>
        <v>0</v>
      </c>
      <c r="D35" s="203" t="s">
        <v>23</v>
      </c>
      <c r="E35" s="477" t="s">
        <v>23</v>
      </c>
      <c r="F35" s="478" t="s">
        <v>23</v>
      </c>
      <c r="G35" s="203" t="s">
        <v>23</v>
      </c>
      <c r="H35" s="237" t="s">
        <v>23</v>
      </c>
      <c r="I35" s="61" t="s">
        <v>23</v>
      </c>
      <c r="J35" s="246"/>
      <c r="K35" s="60"/>
      <c r="L35" s="275">
        <f>J35+K35</f>
        <v>0</v>
      </c>
      <c r="M35" s="286" t="s">
        <v>23</v>
      </c>
      <c r="N35" s="59" t="s">
        <v>23</v>
      </c>
      <c r="O35" s="61" t="s">
        <v>23</v>
      </c>
      <c r="P35" s="305"/>
      <c r="R35" s="189"/>
    </row>
    <row r="36" spans="1:18" s="21" customFormat="1" ht="25.5" hidden="1" customHeight="1" x14ac:dyDescent="0.25">
      <c r="A36" s="51">
        <v>21390</v>
      </c>
      <c r="B36" s="46" t="s">
        <v>307</v>
      </c>
      <c r="C36" s="47">
        <f t="shared" si="2"/>
        <v>0</v>
      </c>
      <c r="D36" s="201" t="s">
        <v>23</v>
      </c>
      <c r="E36" s="473" t="s">
        <v>23</v>
      </c>
      <c r="F36" s="474" t="s">
        <v>23</v>
      </c>
      <c r="G36" s="201" t="s">
        <v>23</v>
      </c>
      <c r="H36" s="235" t="s">
        <v>23</v>
      </c>
      <c r="I36" s="49" t="s">
        <v>23</v>
      </c>
      <c r="J36" s="105">
        <f>SUM(J37:J40)</f>
        <v>0</v>
      </c>
      <c r="K36" s="50">
        <f>SUM(K37:K40)</f>
        <v>0</v>
      </c>
      <c r="L36" s="116">
        <f>SUM(L37:L40)</f>
        <v>0</v>
      </c>
      <c r="M36" s="284" t="s">
        <v>23</v>
      </c>
      <c r="N36" s="48" t="s">
        <v>23</v>
      </c>
      <c r="O36" s="49" t="s">
        <v>23</v>
      </c>
      <c r="P36" s="303"/>
      <c r="R36" s="189"/>
    </row>
    <row r="37" spans="1:18" ht="24.75" hidden="1" thickTop="1" x14ac:dyDescent="0.25">
      <c r="A37" s="33">
        <v>21391</v>
      </c>
      <c r="B37" s="52" t="s">
        <v>33</v>
      </c>
      <c r="C37" s="53">
        <f t="shared" si="2"/>
        <v>0</v>
      </c>
      <c r="D37" s="202" t="s">
        <v>23</v>
      </c>
      <c r="E37" s="475" t="s">
        <v>23</v>
      </c>
      <c r="F37" s="476" t="s">
        <v>23</v>
      </c>
      <c r="G37" s="202" t="s">
        <v>23</v>
      </c>
      <c r="H37" s="236" t="s">
        <v>23</v>
      </c>
      <c r="I37" s="56" t="s">
        <v>23</v>
      </c>
      <c r="J37" s="245"/>
      <c r="K37" s="55"/>
      <c r="L37" s="322">
        <f>J37+K37</f>
        <v>0</v>
      </c>
      <c r="M37" s="285" t="s">
        <v>23</v>
      </c>
      <c r="N37" s="54" t="s">
        <v>23</v>
      </c>
      <c r="O37" s="56" t="s">
        <v>23</v>
      </c>
      <c r="P37" s="304"/>
      <c r="R37" s="189"/>
    </row>
    <row r="38" spans="1:18" ht="12.75" hidden="1" thickTop="1" x14ac:dyDescent="0.25">
      <c r="A38" s="38">
        <v>21393</v>
      </c>
      <c r="B38" s="57" t="s">
        <v>34</v>
      </c>
      <c r="C38" s="58">
        <f t="shared" si="2"/>
        <v>0</v>
      </c>
      <c r="D38" s="203" t="s">
        <v>23</v>
      </c>
      <c r="E38" s="477" t="s">
        <v>23</v>
      </c>
      <c r="F38" s="478" t="s">
        <v>23</v>
      </c>
      <c r="G38" s="203" t="s">
        <v>23</v>
      </c>
      <c r="H38" s="237" t="s">
        <v>23</v>
      </c>
      <c r="I38" s="61" t="s">
        <v>23</v>
      </c>
      <c r="J38" s="246"/>
      <c r="K38" s="60"/>
      <c r="L38" s="275">
        <f>J38+K38</f>
        <v>0</v>
      </c>
      <c r="M38" s="286" t="s">
        <v>23</v>
      </c>
      <c r="N38" s="59" t="s">
        <v>23</v>
      </c>
      <c r="O38" s="61" t="s">
        <v>23</v>
      </c>
      <c r="P38" s="305"/>
      <c r="R38" s="189"/>
    </row>
    <row r="39" spans="1:18" ht="12.75" hidden="1" thickTop="1" x14ac:dyDescent="0.25">
      <c r="A39" s="38">
        <v>21395</v>
      </c>
      <c r="B39" s="57" t="s">
        <v>35</v>
      </c>
      <c r="C39" s="58">
        <f t="shared" si="2"/>
        <v>0</v>
      </c>
      <c r="D39" s="203" t="s">
        <v>23</v>
      </c>
      <c r="E39" s="477" t="s">
        <v>23</v>
      </c>
      <c r="F39" s="478" t="s">
        <v>23</v>
      </c>
      <c r="G39" s="203" t="s">
        <v>23</v>
      </c>
      <c r="H39" s="237" t="s">
        <v>23</v>
      </c>
      <c r="I39" s="61" t="s">
        <v>23</v>
      </c>
      <c r="J39" s="246"/>
      <c r="K39" s="60"/>
      <c r="L39" s="275">
        <f>J39+K39</f>
        <v>0</v>
      </c>
      <c r="M39" s="286" t="s">
        <v>23</v>
      </c>
      <c r="N39" s="59" t="s">
        <v>23</v>
      </c>
      <c r="O39" s="61" t="s">
        <v>23</v>
      </c>
      <c r="P39" s="305"/>
      <c r="R39" s="189"/>
    </row>
    <row r="40" spans="1:18" ht="24.75" hidden="1" thickTop="1" x14ac:dyDescent="0.25">
      <c r="A40" s="179">
        <v>21399</v>
      </c>
      <c r="B40" s="158" t="s">
        <v>36</v>
      </c>
      <c r="C40" s="159">
        <f t="shared" si="2"/>
        <v>0</v>
      </c>
      <c r="D40" s="205" t="s">
        <v>23</v>
      </c>
      <c r="E40" s="482" t="s">
        <v>23</v>
      </c>
      <c r="F40" s="483" t="s">
        <v>23</v>
      </c>
      <c r="G40" s="205" t="s">
        <v>23</v>
      </c>
      <c r="H40" s="239" t="s">
        <v>23</v>
      </c>
      <c r="I40" s="181" t="s">
        <v>23</v>
      </c>
      <c r="J40" s="260"/>
      <c r="K40" s="180"/>
      <c r="L40" s="484">
        <f>J40+K40</f>
        <v>0</v>
      </c>
      <c r="M40" s="288" t="s">
        <v>23</v>
      </c>
      <c r="N40" s="75" t="s">
        <v>23</v>
      </c>
      <c r="O40" s="181" t="s">
        <v>23</v>
      </c>
      <c r="P40" s="307"/>
      <c r="R40" s="189"/>
    </row>
    <row r="41" spans="1:18" s="21" customFormat="1" ht="26.25" hidden="1" customHeight="1" x14ac:dyDescent="0.25">
      <c r="A41" s="182">
        <v>21420</v>
      </c>
      <c r="B41" s="183" t="s">
        <v>37</v>
      </c>
      <c r="C41" s="81">
        <f>F41</f>
        <v>0</v>
      </c>
      <c r="D41" s="78">
        <f>SUM(D42)</f>
        <v>0</v>
      </c>
      <c r="E41" s="485">
        <f>SUM(E42)</f>
        <v>0</v>
      </c>
      <c r="F41" s="486">
        <f>SUM(F42)</f>
        <v>0</v>
      </c>
      <c r="G41" s="207" t="s">
        <v>23</v>
      </c>
      <c r="H41" s="240" t="s">
        <v>23</v>
      </c>
      <c r="I41" s="178" t="s">
        <v>23</v>
      </c>
      <c r="J41" s="240" t="s">
        <v>23</v>
      </c>
      <c r="K41" s="79" t="s">
        <v>23</v>
      </c>
      <c r="L41" s="178" t="s">
        <v>23</v>
      </c>
      <c r="M41" s="289" t="s">
        <v>23</v>
      </c>
      <c r="N41" s="79" t="s">
        <v>23</v>
      </c>
      <c r="O41" s="178" t="s">
        <v>23</v>
      </c>
      <c r="P41" s="308"/>
      <c r="R41" s="189"/>
    </row>
    <row r="42" spans="1:18"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c r="R42" s="189"/>
    </row>
    <row r="43" spans="1:18" s="21" customFormat="1" ht="24.75" hidden="1" thickTop="1" x14ac:dyDescent="0.25">
      <c r="A43" s="51">
        <v>21490</v>
      </c>
      <c r="B43" s="46" t="s">
        <v>38</v>
      </c>
      <c r="C43" s="68">
        <f>F43+I43+L43</f>
        <v>0</v>
      </c>
      <c r="D43" s="73">
        <f>D44</f>
        <v>0</v>
      </c>
      <c r="E43" s="489">
        <f t="shared" ref="E43:L43" si="3">E44</f>
        <v>0</v>
      </c>
      <c r="F43" s="490">
        <f t="shared" si="3"/>
        <v>0</v>
      </c>
      <c r="G43" s="73">
        <f t="shared" si="3"/>
        <v>0</v>
      </c>
      <c r="H43" s="187">
        <f t="shared" si="3"/>
        <v>0</v>
      </c>
      <c r="I43" s="261">
        <f t="shared" si="3"/>
        <v>0</v>
      </c>
      <c r="J43" s="187">
        <f t="shared" si="3"/>
        <v>0</v>
      </c>
      <c r="K43" s="74">
        <f t="shared" si="3"/>
        <v>0</v>
      </c>
      <c r="L43" s="261">
        <f t="shared" si="3"/>
        <v>0</v>
      </c>
      <c r="M43" s="284" t="s">
        <v>23</v>
      </c>
      <c r="N43" s="48" t="s">
        <v>23</v>
      </c>
      <c r="O43" s="49" t="s">
        <v>23</v>
      </c>
      <c r="P43" s="303"/>
      <c r="R43" s="189"/>
    </row>
    <row r="44" spans="1:18" s="21" customFormat="1" ht="24.75" hidden="1" thickTop="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c r="R44" s="189"/>
    </row>
    <row r="45" spans="1:18"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SUM(N46:N47)</f>
        <v>0</v>
      </c>
      <c r="O45" s="261">
        <f>SUM(O46:O47)</f>
        <v>0</v>
      </c>
      <c r="P45" s="309"/>
      <c r="R45" s="189"/>
    </row>
    <row r="46" spans="1:18" ht="24.75" hidden="1" thickTop="1" x14ac:dyDescent="0.25">
      <c r="A46" s="76">
        <v>23410</v>
      </c>
      <c r="B46" s="77" t="s">
        <v>41</v>
      </c>
      <c r="C46" s="81">
        <f>O46</f>
        <v>0</v>
      </c>
      <c r="D46" s="207" t="s">
        <v>23</v>
      </c>
      <c r="E46" s="492" t="s">
        <v>23</v>
      </c>
      <c r="F46" s="493" t="s">
        <v>23</v>
      </c>
      <c r="G46" s="207" t="s">
        <v>23</v>
      </c>
      <c r="H46" s="240" t="s">
        <v>23</v>
      </c>
      <c r="I46" s="178" t="s">
        <v>23</v>
      </c>
      <c r="J46" s="240" t="s">
        <v>23</v>
      </c>
      <c r="K46" s="79" t="s">
        <v>23</v>
      </c>
      <c r="L46" s="178" t="s">
        <v>23</v>
      </c>
      <c r="M46" s="290"/>
      <c r="N46" s="270"/>
      <c r="O46" s="162">
        <f>M46+N46</f>
        <v>0</v>
      </c>
      <c r="P46" s="80"/>
      <c r="R46" s="189"/>
    </row>
    <row r="47" spans="1:18" ht="24.75" hidden="1" thickTop="1" x14ac:dyDescent="0.25">
      <c r="A47" s="76">
        <v>23510</v>
      </c>
      <c r="B47" s="77" t="s">
        <v>42</v>
      </c>
      <c r="C47" s="81">
        <f>O47</f>
        <v>0</v>
      </c>
      <c r="D47" s="207" t="s">
        <v>23</v>
      </c>
      <c r="E47" s="492" t="s">
        <v>23</v>
      </c>
      <c r="F47" s="493" t="s">
        <v>23</v>
      </c>
      <c r="G47" s="207" t="s">
        <v>23</v>
      </c>
      <c r="H47" s="240" t="s">
        <v>23</v>
      </c>
      <c r="I47" s="178" t="s">
        <v>23</v>
      </c>
      <c r="J47" s="240" t="s">
        <v>23</v>
      </c>
      <c r="K47" s="79" t="s">
        <v>23</v>
      </c>
      <c r="L47" s="178" t="s">
        <v>23</v>
      </c>
      <c r="M47" s="290"/>
      <c r="N47" s="270"/>
      <c r="O47" s="162">
        <f>M47+N47</f>
        <v>0</v>
      </c>
      <c r="P47" s="80"/>
      <c r="R47" s="189"/>
    </row>
    <row r="48" spans="1:18" ht="12.75" thickTop="1" x14ac:dyDescent="0.25">
      <c r="A48" s="82"/>
      <c r="B48" s="77"/>
      <c r="C48" s="83"/>
      <c r="D48" s="325"/>
      <c r="E48" s="494"/>
      <c r="F48" s="493"/>
      <c r="G48" s="325"/>
      <c r="H48" s="541"/>
      <c r="I48" s="535"/>
      <c r="J48" s="330"/>
      <c r="K48" s="542"/>
      <c r="L48" s="486"/>
      <c r="M48" s="290"/>
      <c r="N48" s="270"/>
      <c r="O48" s="162"/>
      <c r="P48" s="80"/>
      <c r="R48" s="189"/>
    </row>
    <row r="49" spans="1:18" s="21" customFormat="1" x14ac:dyDescent="0.25">
      <c r="A49" s="84"/>
      <c r="B49" s="85" t="s">
        <v>43</v>
      </c>
      <c r="C49" s="86"/>
      <c r="D49" s="326"/>
      <c r="E49" s="495"/>
      <c r="F49" s="496"/>
      <c r="G49" s="326"/>
      <c r="H49" s="543"/>
      <c r="I49" s="496"/>
      <c r="J49" s="329"/>
      <c r="K49" s="495"/>
      <c r="L49" s="496"/>
      <c r="M49" s="332"/>
      <c r="N49" s="327"/>
      <c r="O49" s="163"/>
      <c r="P49" s="310"/>
      <c r="R49" s="189"/>
    </row>
    <row r="50" spans="1:18" s="21" customFormat="1" ht="12.75" thickBot="1" x14ac:dyDescent="0.3">
      <c r="A50" s="87"/>
      <c r="B50" s="22" t="s">
        <v>44</v>
      </c>
      <c r="C50" s="88">
        <f t="shared" si="0"/>
        <v>970318</v>
      </c>
      <c r="D50" s="208">
        <f t="shared" ref="D50:O50" si="4">SUM(D51,D283)</f>
        <v>964708</v>
      </c>
      <c r="E50" s="497">
        <f t="shared" si="4"/>
        <v>5610</v>
      </c>
      <c r="F50" s="498">
        <f t="shared" si="4"/>
        <v>970318</v>
      </c>
      <c r="G50" s="208">
        <f t="shared" si="4"/>
        <v>0</v>
      </c>
      <c r="H50" s="170">
        <f t="shared" si="4"/>
        <v>0</v>
      </c>
      <c r="I50" s="498">
        <f t="shared" si="4"/>
        <v>0</v>
      </c>
      <c r="J50" s="241">
        <f t="shared" si="4"/>
        <v>0</v>
      </c>
      <c r="K50" s="497">
        <f t="shared" si="4"/>
        <v>0</v>
      </c>
      <c r="L50" s="498">
        <f t="shared" si="4"/>
        <v>0</v>
      </c>
      <c r="M50" s="88">
        <f t="shared" si="4"/>
        <v>0</v>
      </c>
      <c r="N50" s="89">
        <f t="shared" si="4"/>
        <v>0</v>
      </c>
      <c r="O50" s="90">
        <f t="shared" si="4"/>
        <v>0</v>
      </c>
      <c r="P50" s="311"/>
      <c r="R50" s="189"/>
    </row>
    <row r="51" spans="1:18" s="21" customFormat="1" ht="36.75" thickTop="1" x14ac:dyDescent="0.25">
      <c r="A51" s="91"/>
      <c r="B51" s="92" t="s">
        <v>45</v>
      </c>
      <c r="C51" s="93">
        <f t="shared" si="0"/>
        <v>970318</v>
      </c>
      <c r="D51" s="209">
        <f t="shared" ref="D51:O51" si="5">SUM(D52,D194)</f>
        <v>964708</v>
      </c>
      <c r="E51" s="499">
        <f t="shared" si="5"/>
        <v>5610</v>
      </c>
      <c r="F51" s="500">
        <f t="shared" si="5"/>
        <v>970318</v>
      </c>
      <c r="G51" s="209">
        <f t="shared" si="5"/>
        <v>0</v>
      </c>
      <c r="H51" s="188">
        <f t="shared" si="5"/>
        <v>0</v>
      </c>
      <c r="I51" s="500">
        <f t="shared" si="5"/>
        <v>0</v>
      </c>
      <c r="J51" s="242">
        <f t="shared" si="5"/>
        <v>0</v>
      </c>
      <c r="K51" s="499">
        <f t="shared" si="5"/>
        <v>0</v>
      </c>
      <c r="L51" s="500">
        <f t="shared" si="5"/>
        <v>0</v>
      </c>
      <c r="M51" s="93">
        <f t="shared" si="5"/>
        <v>0</v>
      </c>
      <c r="N51" s="94">
        <f t="shared" si="5"/>
        <v>0</v>
      </c>
      <c r="O51" s="95">
        <f t="shared" si="5"/>
        <v>0</v>
      </c>
      <c r="P51" s="312"/>
      <c r="R51" s="189"/>
    </row>
    <row r="52" spans="1:18" s="21" customFormat="1" ht="24" x14ac:dyDescent="0.25">
      <c r="A52" s="96"/>
      <c r="B52" s="16" t="s">
        <v>46</v>
      </c>
      <c r="C52" s="97">
        <f t="shared" si="0"/>
        <v>120040</v>
      </c>
      <c r="D52" s="210">
        <f t="shared" ref="D52:O52" si="6">SUM(D53,D75,D173,D187)</f>
        <v>120040</v>
      </c>
      <c r="E52" s="501">
        <f t="shared" si="6"/>
        <v>0</v>
      </c>
      <c r="F52" s="502">
        <f t="shared" si="6"/>
        <v>120040</v>
      </c>
      <c r="G52" s="210">
        <f t="shared" si="6"/>
        <v>0</v>
      </c>
      <c r="H52" s="189">
        <f t="shared" si="6"/>
        <v>0</v>
      </c>
      <c r="I52" s="502">
        <f t="shared" si="6"/>
        <v>0</v>
      </c>
      <c r="J52" s="243">
        <f t="shared" si="6"/>
        <v>0</v>
      </c>
      <c r="K52" s="501">
        <f t="shared" si="6"/>
        <v>0</v>
      </c>
      <c r="L52" s="502">
        <f t="shared" si="6"/>
        <v>0</v>
      </c>
      <c r="M52" s="97">
        <f t="shared" si="6"/>
        <v>0</v>
      </c>
      <c r="N52" s="98">
        <f t="shared" si="6"/>
        <v>0</v>
      </c>
      <c r="O52" s="99">
        <f t="shared" si="6"/>
        <v>0</v>
      </c>
      <c r="P52" s="313"/>
      <c r="R52" s="189"/>
    </row>
    <row r="53" spans="1:18" s="21" customFormat="1" hidden="1" x14ac:dyDescent="0.25">
      <c r="A53" s="100">
        <v>1000</v>
      </c>
      <c r="B53" s="100" t="s">
        <v>47</v>
      </c>
      <c r="C53" s="101">
        <f t="shared" si="0"/>
        <v>0</v>
      </c>
      <c r="D53" s="211">
        <f t="shared" ref="D53:O53" si="7">SUM(D54,D67)</f>
        <v>0</v>
      </c>
      <c r="E53" s="503">
        <f t="shared" si="7"/>
        <v>0</v>
      </c>
      <c r="F53" s="504">
        <f t="shared" si="7"/>
        <v>0</v>
      </c>
      <c r="G53" s="211">
        <f t="shared" si="7"/>
        <v>0</v>
      </c>
      <c r="H53" s="244">
        <f t="shared" si="7"/>
        <v>0</v>
      </c>
      <c r="I53" s="103">
        <f t="shared" si="7"/>
        <v>0</v>
      </c>
      <c r="J53" s="244">
        <f t="shared" si="7"/>
        <v>0</v>
      </c>
      <c r="K53" s="102">
        <f t="shared" si="7"/>
        <v>0</v>
      </c>
      <c r="L53" s="103">
        <f t="shared" si="7"/>
        <v>0</v>
      </c>
      <c r="M53" s="101">
        <f t="shared" si="7"/>
        <v>0</v>
      </c>
      <c r="N53" s="102">
        <f t="shared" si="7"/>
        <v>0</v>
      </c>
      <c r="O53" s="103">
        <f t="shared" si="7"/>
        <v>0</v>
      </c>
      <c r="P53" s="314"/>
      <c r="R53" s="189"/>
    </row>
    <row r="54" spans="1:18" hidden="1" x14ac:dyDescent="0.25">
      <c r="A54" s="46">
        <v>1100</v>
      </c>
      <c r="B54" s="104" t="s">
        <v>48</v>
      </c>
      <c r="C54" s="47">
        <f t="shared" si="0"/>
        <v>0</v>
      </c>
      <c r="D54" s="212">
        <f t="shared" ref="D54:O54" si="8">SUM(D55,D58,D66)</f>
        <v>0</v>
      </c>
      <c r="E54" s="505">
        <f t="shared" si="8"/>
        <v>0</v>
      </c>
      <c r="F54" s="472">
        <f t="shared" si="8"/>
        <v>0</v>
      </c>
      <c r="G54" s="212">
        <f t="shared" si="8"/>
        <v>0</v>
      </c>
      <c r="H54" s="105">
        <f t="shared" si="8"/>
        <v>0</v>
      </c>
      <c r="I54" s="116">
        <f t="shared" si="8"/>
        <v>0</v>
      </c>
      <c r="J54" s="105">
        <f t="shared" si="8"/>
        <v>0</v>
      </c>
      <c r="K54" s="50">
        <f t="shared" si="8"/>
        <v>0</v>
      </c>
      <c r="L54" s="116">
        <f t="shared" si="8"/>
        <v>0</v>
      </c>
      <c r="M54" s="129">
        <f t="shared" si="8"/>
        <v>0</v>
      </c>
      <c r="N54" s="130">
        <f t="shared" si="8"/>
        <v>0</v>
      </c>
      <c r="O54" s="262">
        <f t="shared" si="8"/>
        <v>0</v>
      </c>
      <c r="P54" s="315"/>
      <c r="R54" s="189"/>
    </row>
    <row r="55" spans="1:18" hidden="1" x14ac:dyDescent="0.25">
      <c r="A55" s="106">
        <v>1110</v>
      </c>
      <c r="B55" s="77" t="s">
        <v>49</v>
      </c>
      <c r="C55" s="83">
        <f t="shared" si="0"/>
        <v>0</v>
      </c>
      <c r="D55" s="131">
        <f t="shared" ref="D55:O55" si="9">SUM(D56:D57)</f>
        <v>0</v>
      </c>
      <c r="E55" s="506">
        <f t="shared" si="9"/>
        <v>0</v>
      </c>
      <c r="F55" s="507">
        <f t="shared" si="9"/>
        <v>0</v>
      </c>
      <c r="G55" s="131">
        <f t="shared" si="9"/>
        <v>0</v>
      </c>
      <c r="H55" s="190">
        <f t="shared" si="9"/>
        <v>0</v>
      </c>
      <c r="I55" s="108">
        <f t="shared" si="9"/>
        <v>0</v>
      </c>
      <c r="J55" s="190">
        <f t="shared" si="9"/>
        <v>0</v>
      </c>
      <c r="K55" s="107">
        <f t="shared" si="9"/>
        <v>0</v>
      </c>
      <c r="L55" s="108">
        <f t="shared" si="9"/>
        <v>0</v>
      </c>
      <c r="M55" s="83">
        <f t="shared" si="9"/>
        <v>0</v>
      </c>
      <c r="N55" s="107">
        <f t="shared" si="9"/>
        <v>0</v>
      </c>
      <c r="O55" s="108">
        <f t="shared" si="9"/>
        <v>0</v>
      </c>
      <c r="P55" s="115"/>
      <c r="R55" s="189"/>
    </row>
    <row r="56" spans="1:18" hidden="1" x14ac:dyDescent="0.25">
      <c r="A56" s="33">
        <v>1111</v>
      </c>
      <c r="B56" s="52" t="s">
        <v>50</v>
      </c>
      <c r="C56" s="53">
        <f t="shared" si="0"/>
        <v>0</v>
      </c>
      <c r="D56" s="213">
        <v>0</v>
      </c>
      <c r="E56" s="508"/>
      <c r="F56" s="509">
        <f>D56+E56</f>
        <v>0</v>
      </c>
      <c r="G56" s="213"/>
      <c r="H56" s="245"/>
      <c r="I56" s="119">
        <f>G56+H56</f>
        <v>0</v>
      </c>
      <c r="J56" s="245"/>
      <c r="K56" s="55"/>
      <c r="L56" s="119">
        <f>J56+K56</f>
        <v>0</v>
      </c>
      <c r="M56" s="291"/>
      <c r="N56" s="55"/>
      <c r="O56" s="119">
        <f>M56+N56</f>
        <v>0</v>
      </c>
      <c r="P56" s="109"/>
      <c r="R56" s="189"/>
    </row>
    <row r="57" spans="1:18" ht="24" hidden="1" customHeight="1" x14ac:dyDescent="0.25">
      <c r="A57" s="38">
        <v>1119</v>
      </c>
      <c r="B57" s="57" t="s">
        <v>51</v>
      </c>
      <c r="C57" s="58">
        <f t="shared" si="0"/>
        <v>0</v>
      </c>
      <c r="D57" s="214">
        <v>0</v>
      </c>
      <c r="E57" s="510"/>
      <c r="F57" s="468">
        <f>D57+E57</f>
        <v>0</v>
      </c>
      <c r="G57" s="214"/>
      <c r="H57" s="246"/>
      <c r="I57" s="113">
        <f>G57+H57</f>
        <v>0</v>
      </c>
      <c r="J57" s="246"/>
      <c r="K57" s="60"/>
      <c r="L57" s="113">
        <f>J57+K57</f>
        <v>0</v>
      </c>
      <c r="M57" s="292"/>
      <c r="N57" s="60"/>
      <c r="O57" s="113">
        <f>M57+N57</f>
        <v>0</v>
      </c>
      <c r="P57" s="110"/>
      <c r="R57" s="189"/>
    </row>
    <row r="58" spans="1:18" hidden="1" x14ac:dyDescent="0.25">
      <c r="A58" s="111">
        <v>1140</v>
      </c>
      <c r="B58" s="57" t="s">
        <v>295</v>
      </c>
      <c r="C58" s="58">
        <f t="shared" si="0"/>
        <v>0</v>
      </c>
      <c r="D58" s="215">
        <f t="shared" ref="D58:O58" si="10">SUM(D59:D65)</f>
        <v>0</v>
      </c>
      <c r="E58" s="511">
        <f t="shared" si="10"/>
        <v>0</v>
      </c>
      <c r="F58" s="468">
        <f t="shared" si="10"/>
        <v>0</v>
      </c>
      <c r="G58" s="215">
        <f t="shared" si="10"/>
        <v>0</v>
      </c>
      <c r="H58" s="120">
        <f t="shared" si="10"/>
        <v>0</v>
      </c>
      <c r="I58" s="113">
        <f t="shared" si="10"/>
        <v>0</v>
      </c>
      <c r="J58" s="120">
        <f t="shared" si="10"/>
        <v>0</v>
      </c>
      <c r="K58" s="112">
        <f t="shared" si="10"/>
        <v>0</v>
      </c>
      <c r="L58" s="113">
        <f t="shared" si="10"/>
        <v>0</v>
      </c>
      <c r="M58" s="58">
        <f t="shared" si="10"/>
        <v>0</v>
      </c>
      <c r="N58" s="112">
        <f t="shared" si="10"/>
        <v>0</v>
      </c>
      <c r="O58" s="113">
        <f t="shared" si="10"/>
        <v>0</v>
      </c>
      <c r="P58" s="110"/>
      <c r="R58" s="189"/>
    </row>
    <row r="59" spans="1:18" hidden="1" x14ac:dyDescent="0.25">
      <c r="A59" s="38">
        <v>1141</v>
      </c>
      <c r="B59" s="57" t="s">
        <v>52</v>
      </c>
      <c r="C59" s="58">
        <f t="shared" si="0"/>
        <v>0</v>
      </c>
      <c r="D59" s="214">
        <v>0</v>
      </c>
      <c r="E59" s="510"/>
      <c r="F59" s="468">
        <f t="shared" ref="F59:F66" si="11">D59+E59</f>
        <v>0</v>
      </c>
      <c r="G59" s="214"/>
      <c r="H59" s="246"/>
      <c r="I59" s="113">
        <f t="shared" ref="I59:I66" si="12">G59+H59</f>
        <v>0</v>
      </c>
      <c r="J59" s="246"/>
      <c r="K59" s="60"/>
      <c r="L59" s="113">
        <f t="shared" ref="L59:L66" si="13">J59+K59</f>
        <v>0</v>
      </c>
      <c r="M59" s="292"/>
      <c r="N59" s="60"/>
      <c r="O59" s="113">
        <f t="shared" ref="O59:O66" si="14">M59+N59</f>
        <v>0</v>
      </c>
      <c r="P59" s="110"/>
      <c r="R59" s="189"/>
    </row>
    <row r="60" spans="1:18" ht="24.75" hidden="1" customHeight="1" x14ac:dyDescent="0.25">
      <c r="A60" s="38">
        <v>1142</v>
      </c>
      <c r="B60" s="57" t="s">
        <v>53</v>
      </c>
      <c r="C60" s="58">
        <f t="shared" si="0"/>
        <v>0</v>
      </c>
      <c r="D60" s="214">
        <v>0</v>
      </c>
      <c r="E60" s="510"/>
      <c r="F60" s="468">
        <f t="shared" si="11"/>
        <v>0</v>
      </c>
      <c r="G60" s="214"/>
      <c r="H60" s="246"/>
      <c r="I60" s="113">
        <f t="shared" si="12"/>
        <v>0</v>
      </c>
      <c r="J60" s="246"/>
      <c r="K60" s="60"/>
      <c r="L60" s="113">
        <f>J60+K60</f>
        <v>0</v>
      </c>
      <c r="M60" s="292"/>
      <c r="N60" s="60"/>
      <c r="O60" s="113">
        <f t="shared" si="14"/>
        <v>0</v>
      </c>
      <c r="P60" s="110"/>
      <c r="R60" s="189"/>
    </row>
    <row r="61" spans="1:18" ht="24" hidden="1" x14ac:dyDescent="0.25">
      <c r="A61" s="38">
        <v>1145</v>
      </c>
      <c r="B61" s="57" t="s">
        <v>54</v>
      </c>
      <c r="C61" s="58">
        <f t="shared" si="0"/>
        <v>0</v>
      </c>
      <c r="D61" s="214">
        <v>0</v>
      </c>
      <c r="E61" s="510"/>
      <c r="F61" s="468">
        <f t="shared" si="11"/>
        <v>0</v>
      </c>
      <c r="G61" s="214"/>
      <c r="H61" s="246"/>
      <c r="I61" s="113">
        <f t="shared" si="12"/>
        <v>0</v>
      </c>
      <c r="J61" s="246"/>
      <c r="K61" s="60"/>
      <c r="L61" s="113">
        <f t="shared" si="13"/>
        <v>0</v>
      </c>
      <c r="M61" s="292"/>
      <c r="N61" s="60"/>
      <c r="O61" s="113">
        <f>M61+N61</f>
        <v>0</v>
      </c>
      <c r="P61" s="110"/>
      <c r="R61" s="189"/>
    </row>
    <row r="62" spans="1:18" ht="27.75" hidden="1" customHeight="1" x14ac:dyDescent="0.25">
      <c r="A62" s="38">
        <v>1146</v>
      </c>
      <c r="B62" s="57" t="s">
        <v>55</v>
      </c>
      <c r="C62" s="58">
        <f t="shared" si="0"/>
        <v>0</v>
      </c>
      <c r="D62" s="214">
        <v>0</v>
      </c>
      <c r="E62" s="510"/>
      <c r="F62" s="468">
        <f t="shared" si="11"/>
        <v>0</v>
      </c>
      <c r="G62" s="214"/>
      <c r="H62" s="246"/>
      <c r="I62" s="113">
        <f t="shared" si="12"/>
        <v>0</v>
      </c>
      <c r="J62" s="246"/>
      <c r="K62" s="60"/>
      <c r="L62" s="113">
        <f t="shared" si="13"/>
        <v>0</v>
      </c>
      <c r="M62" s="292"/>
      <c r="N62" s="60"/>
      <c r="O62" s="113">
        <f t="shared" si="14"/>
        <v>0</v>
      </c>
      <c r="P62" s="110"/>
      <c r="R62" s="189"/>
    </row>
    <row r="63" spans="1:18" hidden="1" x14ac:dyDescent="0.25">
      <c r="A63" s="38">
        <v>1147</v>
      </c>
      <c r="B63" s="57" t="s">
        <v>56</v>
      </c>
      <c r="C63" s="58">
        <f t="shared" si="0"/>
        <v>0</v>
      </c>
      <c r="D63" s="214">
        <v>0</v>
      </c>
      <c r="E63" s="510"/>
      <c r="F63" s="468">
        <f t="shared" si="11"/>
        <v>0</v>
      </c>
      <c r="G63" s="214"/>
      <c r="H63" s="246"/>
      <c r="I63" s="113">
        <f t="shared" si="12"/>
        <v>0</v>
      </c>
      <c r="J63" s="246"/>
      <c r="K63" s="60"/>
      <c r="L63" s="113">
        <f t="shared" si="13"/>
        <v>0</v>
      </c>
      <c r="M63" s="292"/>
      <c r="N63" s="60"/>
      <c r="O63" s="113">
        <f t="shared" si="14"/>
        <v>0</v>
      </c>
      <c r="P63" s="110"/>
      <c r="R63" s="189"/>
    </row>
    <row r="64" spans="1:18" hidden="1" x14ac:dyDescent="0.25">
      <c r="A64" s="38">
        <v>1148</v>
      </c>
      <c r="B64" s="57" t="s">
        <v>57</v>
      </c>
      <c r="C64" s="58">
        <f t="shared" si="0"/>
        <v>0</v>
      </c>
      <c r="D64" s="214">
        <v>0</v>
      </c>
      <c r="E64" s="510"/>
      <c r="F64" s="468">
        <f t="shared" si="11"/>
        <v>0</v>
      </c>
      <c r="G64" s="214"/>
      <c r="H64" s="246"/>
      <c r="I64" s="113">
        <f t="shared" si="12"/>
        <v>0</v>
      </c>
      <c r="J64" s="246"/>
      <c r="K64" s="60"/>
      <c r="L64" s="113">
        <f t="shared" si="13"/>
        <v>0</v>
      </c>
      <c r="M64" s="292"/>
      <c r="N64" s="60"/>
      <c r="O64" s="113">
        <f t="shared" si="14"/>
        <v>0</v>
      </c>
      <c r="P64" s="110"/>
      <c r="R64" s="189"/>
    </row>
    <row r="65" spans="1:18" ht="24" hidden="1" customHeight="1" x14ac:dyDescent="0.25">
      <c r="A65" s="38">
        <v>1149</v>
      </c>
      <c r="B65" s="57" t="s">
        <v>58</v>
      </c>
      <c r="C65" s="58">
        <f>F65+I65+L65+O65</f>
        <v>0</v>
      </c>
      <c r="D65" s="214">
        <v>0</v>
      </c>
      <c r="E65" s="510"/>
      <c r="F65" s="468">
        <f t="shared" si="11"/>
        <v>0</v>
      </c>
      <c r="G65" s="214"/>
      <c r="H65" s="246"/>
      <c r="I65" s="113">
        <f t="shared" si="12"/>
        <v>0</v>
      </c>
      <c r="J65" s="246"/>
      <c r="K65" s="60"/>
      <c r="L65" s="113">
        <f t="shared" si="13"/>
        <v>0</v>
      </c>
      <c r="M65" s="292"/>
      <c r="N65" s="60"/>
      <c r="O65" s="113">
        <f t="shared" si="14"/>
        <v>0</v>
      </c>
      <c r="P65" s="110"/>
      <c r="R65" s="189"/>
    </row>
    <row r="66" spans="1:18" ht="36" hidden="1" x14ac:dyDescent="0.25">
      <c r="A66" s="106">
        <v>1150</v>
      </c>
      <c r="B66" s="77" t="s">
        <v>59</v>
      </c>
      <c r="C66" s="83">
        <f>F66+I66+L66+O66</f>
        <v>0</v>
      </c>
      <c r="D66" s="216">
        <v>0</v>
      </c>
      <c r="E66" s="513"/>
      <c r="F66" s="507">
        <f t="shared" si="11"/>
        <v>0</v>
      </c>
      <c r="G66" s="216"/>
      <c r="H66" s="247"/>
      <c r="I66" s="108">
        <f t="shared" si="12"/>
        <v>0</v>
      </c>
      <c r="J66" s="247"/>
      <c r="K66" s="114"/>
      <c r="L66" s="108">
        <f t="shared" si="13"/>
        <v>0</v>
      </c>
      <c r="M66" s="293"/>
      <c r="N66" s="114"/>
      <c r="O66" s="108">
        <f t="shared" si="14"/>
        <v>0</v>
      </c>
      <c r="P66" s="115"/>
      <c r="R66" s="189"/>
    </row>
    <row r="67" spans="1:18" ht="24" hidden="1" x14ac:dyDescent="0.25">
      <c r="A67" s="46">
        <v>1200</v>
      </c>
      <c r="B67" s="104" t="s">
        <v>296</v>
      </c>
      <c r="C67" s="47">
        <f t="shared" si="0"/>
        <v>0</v>
      </c>
      <c r="D67" s="212">
        <f t="shared" ref="D67:O67" si="15">SUM(D68:D69)</f>
        <v>0</v>
      </c>
      <c r="E67" s="505">
        <f t="shared" si="15"/>
        <v>0</v>
      </c>
      <c r="F67" s="472">
        <f t="shared" si="15"/>
        <v>0</v>
      </c>
      <c r="G67" s="212">
        <f t="shared" si="15"/>
        <v>0</v>
      </c>
      <c r="H67" s="105">
        <f t="shared" si="15"/>
        <v>0</v>
      </c>
      <c r="I67" s="116">
        <f t="shared" si="15"/>
        <v>0</v>
      </c>
      <c r="J67" s="105">
        <f t="shared" si="15"/>
        <v>0</v>
      </c>
      <c r="K67" s="50">
        <f t="shared" si="15"/>
        <v>0</v>
      </c>
      <c r="L67" s="116">
        <f t="shared" si="15"/>
        <v>0</v>
      </c>
      <c r="M67" s="47">
        <f t="shared" si="15"/>
        <v>0</v>
      </c>
      <c r="N67" s="50">
        <f t="shared" si="15"/>
        <v>0</v>
      </c>
      <c r="O67" s="116">
        <f t="shared" si="15"/>
        <v>0</v>
      </c>
      <c r="P67" s="122"/>
      <c r="R67" s="189"/>
    </row>
    <row r="68" spans="1:18" ht="24" hidden="1" x14ac:dyDescent="0.25">
      <c r="A68" s="532">
        <v>1210</v>
      </c>
      <c r="B68" s="52" t="s">
        <v>60</v>
      </c>
      <c r="C68" s="53">
        <f t="shared" si="0"/>
        <v>0</v>
      </c>
      <c r="D68" s="213">
        <v>0</v>
      </c>
      <c r="E68" s="508"/>
      <c r="F68" s="509">
        <f>D68+E68</f>
        <v>0</v>
      </c>
      <c r="G68" s="213"/>
      <c r="H68" s="245"/>
      <c r="I68" s="119">
        <f>G68+H68</f>
        <v>0</v>
      </c>
      <c r="J68" s="245"/>
      <c r="K68" s="55"/>
      <c r="L68" s="119">
        <f>J68+K68</f>
        <v>0</v>
      </c>
      <c r="M68" s="291"/>
      <c r="N68" s="55"/>
      <c r="O68" s="119">
        <f>M68+N68</f>
        <v>0</v>
      </c>
      <c r="P68" s="109"/>
      <c r="R68" s="189"/>
    </row>
    <row r="69" spans="1:18" ht="24" hidden="1" x14ac:dyDescent="0.25">
      <c r="A69" s="111">
        <v>1220</v>
      </c>
      <c r="B69" s="57" t="s">
        <v>61</v>
      </c>
      <c r="C69" s="58">
        <f t="shared" si="0"/>
        <v>0</v>
      </c>
      <c r="D69" s="215">
        <f t="shared" ref="D69:O69" si="16">SUM(D70:D74)</f>
        <v>0</v>
      </c>
      <c r="E69" s="511">
        <f t="shared" si="16"/>
        <v>0</v>
      </c>
      <c r="F69" s="468">
        <f t="shared" si="16"/>
        <v>0</v>
      </c>
      <c r="G69" s="215">
        <f t="shared" si="16"/>
        <v>0</v>
      </c>
      <c r="H69" s="120">
        <f t="shared" si="16"/>
        <v>0</v>
      </c>
      <c r="I69" s="113">
        <f t="shared" si="16"/>
        <v>0</v>
      </c>
      <c r="J69" s="120">
        <f t="shared" si="16"/>
        <v>0</v>
      </c>
      <c r="K69" s="112">
        <f t="shared" si="16"/>
        <v>0</v>
      </c>
      <c r="L69" s="113">
        <f t="shared" si="16"/>
        <v>0</v>
      </c>
      <c r="M69" s="58">
        <f t="shared" si="16"/>
        <v>0</v>
      </c>
      <c r="N69" s="112">
        <f t="shared" si="16"/>
        <v>0</v>
      </c>
      <c r="O69" s="113">
        <f t="shared" si="16"/>
        <v>0</v>
      </c>
      <c r="P69" s="110"/>
      <c r="R69" s="189"/>
    </row>
    <row r="70" spans="1:18" ht="48" hidden="1" x14ac:dyDescent="0.25">
      <c r="A70" s="38">
        <v>1221</v>
      </c>
      <c r="B70" s="57" t="s">
        <v>297</v>
      </c>
      <c r="C70" s="58">
        <f t="shared" si="0"/>
        <v>0</v>
      </c>
      <c r="D70" s="214">
        <v>0</v>
      </c>
      <c r="E70" s="510"/>
      <c r="F70" s="468">
        <f>D70+E70</f>
        <v>0</v>
      </c>
      <c r="G70" s="214"/>
      <c r="H70" s="246"/>
      <c r="I70" s="113">
        <f>G70+H70</f>
        <v>0</v>
      </c>
      <c r="J70" s="246"/>
      <c r="K70" s="60"/>
      <c r="L70" s="113">
        <f>J70+K70</f>
        <v>0</v>
      </c>
      <c r="M70" s="292"/>
      <c r="N70" s="60"/>
      <c r="O70" s="113">
        <f>M70+N70</f>
        <v>0</v>
      </c>
      <c r="P70" s="110"/>
      <c r="R70" s="189"/>
    </row>
    <row r="71" spans="1:18" hidden="1" x14ac:dyDescent="0.25">
      <c r="A71" s="38">
        <v>1223</v>
      </c>
      <c r="B71" s="57" t="s">
        <v>62</v>
      </c>
      <c r="C71" s="58">
        <f t="shared" si="0"/>
        <v>0</v>
      </c>
      <c r="D71" s="214">
        <v>0</v>
      </c>
      <c r="E71" s="510"/>
      <c r="F71" s="468">
        <f>D71+E71</f>
        <v>0</v>
      </c>
      <c r="G71" s="214"/>
      <c r="H71" s="246"/>
      <c r="I71" s="113">
        <f>G71+H71</f>
        <v>0</v>
      </c>
      <c r="J71" s="246"/>
      <c r="K71" s="60"/>
      <c r="L71" s="113">
        <f>J71+K71</f>
        <v>0</v>
      </c>
      <c r="M71" s="292"/>
      <c r="N71" s="60"/>
      <c r="O71" s="113">
        <f>M71+N71</f>
        <v>0</v>
      </c>
      <c r="P71" s="110"/>
      <c r="R71" s="189"/>
    </row>
    <row r="72" spans="1:18" hidden="1" x14ac:dyDescent="0.25">
      <c r="A72" s="38">
        <v>1225</v>
      </c>
      <c r="B72" s="57" t="s">
        <v>63</v>
      </c>
      <c r="C72" s="58">
        <f t="shared" si="0"/>
        <v>0</v>
      </c>
      <c r="D72" s="214">
        <v>0</v>
      </c>
      <c r="E72" s="510"/>
      <c r="F72" s="468">
        <f>D72+E72</f>
        <v>0</v>
      </c>
      <c r="G72" s="214"/>
      <c r="H72" s="246"/>
      <c r="I72" s="113">
        <f>G72+H72</f>
        <v>0</v>
      </c>
      <c r="J72" s="246"/>
      <c r="K72" s="60"/>
      <c r="L72" s="113">
        <f>J72+K72</f>
        <v>0</v>
      </c>
      <c r="M72" s="292"/>
      <c r="N72" s="60"/>
      <c r="O72" s="113">
        <f>M72+N72</f>
        <v>0</v>
      </c>
      <c r="P72" s="110"/>
      <c r="R72" s="189"/>
    </row>
    <row r="73" spans="1:18" ht="36" hidden="1" x14ac:dyDescent="0.25">
      <c r="A73" s="38">
        <v>1227</v>
      </c>
      <c r="B73" s="57" t="s">
        <v>64</v>
      </c>
      <c r="C73" s="58">
        <f t="shared" si="0"/>
        <v>0</v>
      </c>
      <c r="D73" s="214">
        <v>0</v>
      </c>
      <c r="E73" s="510"/>
      <c r="F73" s="468">
        <f>D73+E73</f>
        <v>0</v>
      </c>
      <c r="G73" s="214"/>
      <c r="H73" s="246"/>
      <c r="I73" s="113">
        <f>G73+H73</f>
        <v>0</v>
      </c>
      <c r="J73" s="246"/>
      <c r="K73" s="60"/>
      <c r="L73" s="113">
        <f>J73+K73</f>
        <v>0</v>
      </c>
      <c r="M73" s="292"/>
      <c r="N73" s="60"/>
      <c r="O73" s="113">
        <f>M73+N73</f>
        <v>0</v>
      </c>
      <c r="P73" s="110"/>
      <c r="R73" s="189"/>
    </row>
    <row r="74" spans="1:18" ht="48" hidden="1" x14ac:dyDescent="0.25">
      <c r="A74" s="38">
        <v>1228</v>
      </c>
      <c r="B74" s="57" t="s">
        <v>298</v>
      </c>
      <c r="C74" s="58">
        <f t="shared" si="0"/>
        <v>0</v>
      </c>
      <c r="D74" s="214">
        <v>0</v>
      </c>
      <c r="E74" s="510"/>
      <c r="F74" s="468">
        <f>D74+E74</f>
        <v>0</v>
      </c>
      <c r="G74" s="214"/>
      <c r="H74" s="246"/>
      <c r="I74" s="113">
        <f>G74+H74</f>
        <v>0</v>
      </c>
      <c r="J74" s="246"/>
      <c r="K74" s="60"/>
      <c r="L74" s="113">
        <f>J74+K74</f>
        <v>0</v>
      </c>
      <c r="M74" s="292"/>
      <c r="N74" s="60"/>
      <c r="O74" s="113">
        <f>M74+N74</f>
        <v>0</v>
      </c>
      <c r="P74" s="110"/>
      <c r="R74" s="189"/>
    </row>
    <row r="75" spans="1:18" x14ac:dyDescent="0.25">
      <c r="A75" s="100">
        <v>2000</v>
      </c>
      <c r="B75" s="100" t="s">
        <v>65</v>
      </c>
      <c r="C75" s="101">
        <f t="shared" si="0"/>
        <v>120040</v>
      </c>
      <c r="D75" s="211">
        <f t="shared" ref="D75:O75" si="17">SUM(D76,D83,D130,D164,D165,D172)</f>
        <v>120040</v>
      </c>
      <c r="E75" s="503">
        <f t="shared" si="17"/>
        <v>0</v>
      </c>
      <c r="F75" s="504">
        <f t="shared" si="17"/>
        <v>120040</v>
      </c>
      <c r="G75" s="211">
        <f t="shared" si="17"/>
        <v>0</v>
      </c>
      <c r="H75" s="137">
        <f t="shared" si="17"/>
        <v>0</v>
      </c>
      <c r="I75" s="504">
        <f t="shared" si="17"/>
        <v>0</v>
      </c>
      <c r="J75" s="244">
        <f t="shared" si="17"/>
        <v>0</v>
      </c>
      <c r="K75" s="503">
        <f t="shared" si="17"/>
        <v>0</v>
      </c>
      <c r="L75" s="504">
        <f t="shared" si="17"/>
        <v>0</v>
      </c>
      <c r="M75" s="101">
        <f t="shared" si="17"/>
        <v>0</v>
      </c>
      <c r="N75" s="102">
        <f t="shared" si="17"/>
        <v>0</v>
      </c>
      <c r="O75" s="103">
        <f t="shared" si="17"/>
        <v>0</v>
      </c>
      <c r="P75" s="314"/>
      <c r="R75" s="189"/>
    </row>
    <row r="76" spans="1:18" ht="24" hidden="1" x14ac:dyDescent="0.25">
      <c r="A76" s="46">
        <v>2100</v>
      </c>
      <c r="B76" s="104" t="s">
        <v>66</v>
      </c>
      <c r="C76" s="47">
        <f t="shared" si="0"/>
        <v>0</v>
      </c>
      <c r="D76" s="212">
        <f t="shared" ref="D76:O76" si="18">SUM(D77,D80)</f>
        <v>0</v>
      </c>
      <c r="E76" s="505">
        <f t="shared" si="18"/>
        <v>0</v>
      </c>
      <c r="F76" s="472">
        <f t="shared" si="18"/>
        <v>0</v>
      </c>
      <c r="G76" s="212">
        <f t="shared" si="18"/>
        <v>0</v>
      </c>
      <c r="H76" s="105">
        <f t="shared" si="18"/>
        <v>0</v>
      </c>
      <c r="I76" s="116">
        <f t="shared" si="18"/>
        <v>0</v>
      </c>
      <c r="J76" s="105">
        <f t="shared" si="18"/>
        <v>0</v>
      </c>
      <c r="K76" s="50">
        <f t="shared" si="18"/>
        <v>0</v>
      </c>
      <c r="L76" s="116">
        <f t="shared" si="18"/>
        <v>0</v>
      </c>
      <c r="M76" s="47">
        <f t="shared" si="18"/>
        <v>0</v>
      </c>
      <c r="N76" s="50">
        <f t="shared" si="18"/>
        <v>0</v>
      </c>
      <c r="O76" s="116">
        <f t="shared" si="18"/>
        <v>0</v>
      </c>
      <c r="P76" s="122"/>
      <c r="R76" s="189"/>
    </row>
    <row r="77" spans="1:18" ht="24" hidden="1" x14ac:dyDescent="0.25">
      <c r="A77" s="532">
        <v>2110</v>
      </c>
      <c r="B77" s="52" t="s">
        <v>67</v>
      </c>
      <c r="C77" s="53">
        <f t="shared" si="0"/>
        <v>0</v>
      </c>
      <c r="D77" s="217">
        <f t="shared" ref="D77:O77" si="19">SUM(D78:D79)</f>
        <v>0</v>
      </c>
      <c r="E77" s="514">
        <f t="shared" si="19"/>
        <v>0</v>
      </c>
      <c r="F77" s="509">
        <f t="shared" si="19"/>
        <v>0</v>
      </c>
      <c r="G77" s="217">
        <f t="shared" si="19"/>
        <v>0</v>
      </c>
      <c r="H77" s="248">
        <f t="shared" si="19"/>
        <v>0</v>
      </c>
      <c r="I77" s="119">
        <f t="shared" si="19"/>
        <v>0</v>
      </c>
      <c r="J77" s="248">
        <f t="shared" si="19"/>
        <v>0</v>
      </c>
      <c r="K77" s="118">
        <f t="shared" si="19"/>
        <v>0</v>
      </c>
      <c r="L77" s="119">
        <f t="shared" si="19"/>
        <v>0</v>
      </c>
      <c r="M77" s="53">
        <f t="shared" si="19"/>
        <v>0</v>
      </c>
      <c r="N77" s="118">
        <f t="shared" si="19"/>
        <v>0</v>
      </c>
      <c r="O77" s="119">
        <f t="shared" si="19"/>
        <v>0</v>
      </c>
      <c r="P77" s="109"/>
      <c r="R77" s="189"/>
    </row>
    <row r="78" spans="1:18" hidden="1" x14ac:dyDescent="0.25">
      <c r="A78" s="38">
        <v>2111</v>
      </c>
      <c r="B78" s="57" t="s">
        <v>68</v>
      </c>
      <c r="C78" s="58">
        <f t="shared" si="0"/>
        <v>0</v>
      </c>
      <c r="D78" s="214">
        <v>0</v>
      </c>
      <c r="E78" s="510"/>
      <c r="F78" s="468">
        <f>D78+E78</f>
        <v>0</v>
      </c>
      <c r="G78" s="214"/>
      <c r="H78" s="246"/>
      <c r="I78" s="113">
        <f>G78+H78</f>
        <v>0</v>
      </c>
      <c r="J78" s="246"/>
      <c r="K78" s="60"/>
      <c r="L78" s="113">
        <f>J78+K78</f>
        <v>0</v>
      </c>
      <c r="M78" s="292"/>
      <c r="N78" s="60"/>
      <c r="O78" s="113">
        <f>M78+N78</f>
        <v>0</v>
      </c>
      <c r="P78" s="110"/>
      <c r="R78" s="189"/>
    </row>
    <row r="79" spans="1:18" ht="24" hidden="1" x14ac:dyDescent="0.25">
      <c r="A79" s="38">
        <v>2112</v>
      </c>
      <c r="B79" s="57" t="s">
        <v>69</v>
      </c>
      <c r="C79" s="58">
        <f t="shared" si="0"/>
        <v>0</v>
      </c>
      <c r="D79" s="214">
        <v>0</v>
      </c>
      <c r="E79" s="510"/>
      <c r="F79" s="468">
        <f>D79+E79</f>
        <v>0</v>
      </c>
      <c r="G79" s="214"/>
      <c r="H79" s="246"/>
      <c r="I79" s="113">
        <f>G79+H79</f>
        <v>0</v>
      </c>
      <c r="J79" s="246"/>
      <c r="K79" s="60"/>
      <c r="L79" s="113">
        <f>J79+K79</f>
        <v>0</v>
      </c>
      <c r="M79" s="292"/>
      <c r="N79" s="60"/>
      <c r="O79" s="113">
        <f>M79+N79</f>
        <v>0</v>
      </c>
      <c r="P79" s="110"/>
      <c r="R79" s="189"/>
    </row>
    <row r="80" spans="1:18" ht="24" hidden="1" x14ac:dyDescent="0.25">
      <c r="A80" s="111">
        <v>2120</v>
      </c>
      <c r="B80" s="57" t="s">
        <v>70</v>
      </c>
      <c r="C80" s="58">
        <f t="shared" si="0"/>
        <v>0</v>
      </c>
      <c r="D80" s="215">
        <f t="shared" ref="D80:O80" si="20">SUM(D81:D82)</f>
        <v>0</v>
      </c>
      <c r="E80" s="511">
        <f t="shared" si="20"/>
        <v>0</v>
      </c>
      <c r="F80" s="468">
        <f t="shared" si="20"/>
        <v>0</v>
      </c>
      <c r="G80" s="215">
        <f t="shared" si="20"/>
        <v>0</v>
      </c>
      <c r="H80" s="120">
        <f t="shared" si="20"/>
        <v>0</v>
      </c>
      <c r="I80" s="113">
        <f t="shared" si="20"/>
        <v>0</v>
      </c>
      <c r="J80" s="120">
        <f t="shared" si="20"/>
        <v>0</v>
      </c>
      <c r="K80" s="112">
        <f t="shared" si="20"/>
        <v>0</v>
      </c>
      <c r="L80" s="113">
        <f t="shared" si="20"/>
        <v>0</v>
      </c>
      <c r="M80" s="58">
        <f t="shared" si="20"/>
        <v>0</v>
      </c>
      <c r="N80" s="112">
        <f t="shared" si="20"/>
        <v>0</v>
      </c>
      <c r="O80" s="113">
        <f t="shared" si="20"/>
        <v>0</v>
      </c>
      <c r="P80" s="110"/>
      <c r="R80" s="189"/>
    </row>
    <row r="81" spans="1:18" hidden="1" x14ac:dyDescent="0.25">
      <c r="A81" s="38">
        <v>2121</v>
      </c>
      <c r="B81" s="57" t="s">
        <v>68</v>
      </c>
      <c r="C81" s="58">
        <f t="shared" si="0"/>
        <v>0</v>
      </c>
      <c r="D81" s="214">
        <v>0</v>
      </c>
      <c r="E81" s="510"/>
      <c r="F81" s="468">
        <f>D81+E81</f>
        <v>0</v>
      </c>
      <c r="G81" s="214"/>
      <c r="H81" s="246"/>
      <c r="I81" s="113">
        <f>G81+H81</f>
        <v>0</v>
      </c>
      <c r="J81" s="246"/>
      <c r="K81" s="60"/>
      <c r="L81" s="113">
        <f>J81+K81</f>
        <v>0</v>
      </c>
      <c r="M81" s="292"/>
      <c r="N81" s="60"/>
      <c r="O81" s="113">
        <f>M81+N81</f>
        <v>0</v>
      </c>
      <c r="P81" s="110"/>
      <c r="R81" s="189"/>
    </row>
    <row r="82" spans="1:18" ht="24" hidden="1" x14ac:dyDescent="0.25">
      <c r="A82" s="38">
        <v>2122</v>
      </c>
      <c r="B82" s="57" t="s">
        <v>69</v>
      </c>
      <c r="C82" s="58">
        <f t="shared" si="0"/>
        <v>0</v>
      </c>
      <c r="D82" s="214">
        <v>0</v>
      </c>
      <c r="E82" s="510"/>
      <c r="F82" s="468">
        <f>D82+E82</f>
        <v>0</v>
      </c>
      <c r="G82" s="214"/>
      <c r="H82" s="246"/>
      <c r="I82" s="113">
        <f>G82+H82</f>
        <v>0</v>
      </c>
      <c r="J82" s="246"/>
      <c r="K82" s="60"/>
      <c r="L82" s="113">
        <f>J82+K82</f>
        <v>0</v>
      </c>
      <c r="M82" s="292"/>
      <c r="N82" s="60"/>
      <c r="O82" s="113">
        <f>M82+N82</f>
        <v>0</v>
      </c>
      <c r="P82" s="110"/>
      <c r="R82" s="189"/>
    </row>
    <row r="83" spans="1:18" x14ac:dyDescent="0.25">
      <c r="A83" s="46">
        <v>2200</v>
      </c>
      <c r="B83" s="104" t="s">
        <v>71</v>
      </c>
      <c r="C83" s="47">
        <f t="shared" si="0"/>
        <v>120040</v>
      </c>
      <c r="D83" s="212">
        <f t="shared" ref="D83:O83" si="21">SUM(D84,D89,D95,D103,D112,D116,D122,D128)</f>
        <v>120040</v>
      </c>
      <c r="E83" s="505">
        <f t="shared" si="21"/>
        <v>0</v>
      </c>
      <c r="F83" s="472">
        <f t="shared" si="21"/>
        <v>120040</v>
      </c>
      <c r="G83" s="212">
        <f t="shared" si="21"/>
        <v>0</v>
      </c>
      <c r="H83" s="125">
        <f t="shared" si="21"/>
        <v>0</v>
      </c>
      <c r="I83" s="472">
        <f t="shared" si="21"/>
        <v>0</v>
      </c>
      <c r="J83" s="105">
        <f t="shared" si="21"/>
        <v>0</v>
      </c>
      <c r="K83" s="505">
        <f t="shared" si="21"/>
        <v>0</v>
      </c>
      <c r="L83" s="472">
        <f t="shared" si="21"/>
        <v>0</v>
      </c>
      <c r="M83" s="159">
        <f t="shared" si="21"/>
        <v>0</v>
      </c>
      <c r="N83" s="160">
        <f t="shared" si="21"/>
        <v>0</v>
      </c>
      <c r="O83" s="161">
        <f t="shared" si="21"/>
        <v>0</v>
      </c>
      <c r="P83" s="316"/>
      <c r="R83" s="189"/>
    </row>
    <row r="84" spans="1:18" ht="24" hidden="1" x14ac:dyDescent="0.25">
      <c r="A84" s="106">
        <v>2210</v>
      </c>
      <c r="B84" s="77" t="s">
        <v>72</v>
      </c>
      <c r="C84" s="83">
        <f t="shared" si="0"/>
        <v>0</v>
      </c>
      <c r="D84" s="131">
        <f t="shared" ref="D84:O84" si="22">SUM(D85:D88)</f>
        <v>0</v>
      </c>
      <c r="E84" s="506">
        <f t="shared" si="22"/>
        <v>0</v>
      </c>
      <c r="F84" s="507">
        <f t="shared" si="22"/>
        <v>0</v>
      </c>
      <c r="G84" s="131">
        <f t="shared" si="22"/>
        <v>0</v>
      </c>
      <c r="H84" s="190">
        <f t="shared" si="22"/>
        <v>0</v>
      </c>
      <c r="I84" s="108">
        <f t="shared" si="22"/>
        <v>0</v>
      </c>
      <c r="J84" s="190">
        <f t="shared" si="22"/>
        <v>0</v>
      </c>
      <c r="K84" s="107">
        <f t="shared" si="22"/>
        <v>0</v>
      </c>
      <c r="L84" s="108">
        <f t="shared" si="22"/>
        <v>0</v>
      </c>
      <c r="M84" s="83">
        <f t="shared" si="22"/>
        <v>0</v>
      </c>
      <c r="N84" s="107">
        <f t="shared" si="22"/>
        <v>0</v>
      </c>
      <c r="O84" s="108">
        <f t="shared" si="22"/>
        <v>0</v>
      </c>
      <c r="P84" s="115"/>
      <c r="R84" s="189"/>
    </row>
    <row r="85" spans="1:18" ht="24" hidden="1" x14ac:dyDescent="0.25">
      <c r="A85" s="33">
        <v>2211</v>
      </c>
      <c r="B85" s="52" t="s">
        <v>73</v>
      </c>
      <c r="C85" s="53">
        <f t="shared" ref="C85:C148" si="23">F85+I85+L85+O85</f>
        <v>0</v>
      </c>
      <c r="D85" s="213">
        <v>0</v>
      </c>
      <c r="E85" s="508"/>
      <c r="F85" s="509">
        <f>D85+E85</f>
        <v>0</v>
      </c>
      <c r="G85" s="213"/>
      <c r="H85" s="245"/>
      <c r="I85" s="119">
        <f>G85+H85</f>
        <v>0</v>
      </c>
      <c r="J85" s="245"/>
      <c r="K85" s="55"/>
      <c r="L85" s="119">
        <f>J85+K85</f>
        <v>0</v>
      </c>
      <c r="M85" s="291"/>
      <c r="N85" s="55"/>
      <c r="O85" s="119">
        <f>M85+N85</f>
        <v>0</v>
      </c>
      <c r="P85" s="109"/>
      <c r="R85" s="189"/>
    </row>
    <row r="86" spans="1:18" ht="36" hidden="1" x14ac:dyDescent="0.25">
      <c r="A86" s="38">
        <v>2212</v>
      </c>
      <c r="B86" s="57" t="s">
        <v>74</v>
      </c>
      <c r="C86" s="58">
        <f t="shared" si="23"/>
        <v>0</v>
      </c>
      <c r="D86" s="214">
        <v>0</v>
      </c>
      <c r="E86" s="510"/>
      <c r="F86" s="468">
        <f>D86+E86</f>
        <v>0</v>
      </c>
      <c r="G86" s="214"/>
      <c r="H86" s="246"/>
      <c r="I86" s="113">
        <f>G86+H86</f>
        <v>0</v>
      </c>
      <c r="J86" s="246"/>
      <c r="K86" s="60"/>
      <c r="L86" s="113">
        <f>J86+K86</f>
        <v>0</v>
      </c>
      <c r="M86" s="292"/>
      <c r="N86" s="60"/>
      <c r="O86" s="113">
        <f>M86+N86</f>
        <v>0</v>
      </c>
      <c r="P86" s="110"/>
      <c r="R86" s="189"/>
    </row>
    <row r="87" spans="1:18" ht="24" hidden="1" x14ac:dyDescent="0.25">
      <c r="A87" s="38">
        <v>2214</v>
      </c>
      <c r="B87" s="57" t="s">
        <v>75</v>
      </c>
      <c r="C87" s="58">
        <f t="shared" si="23"/>
        <v>0</v>
      </c>
      <c r="D87" s="214">
        <v>0</v>
      </c>
      <c r="E87" s="510"/>
      <c r="F87" s="468">
        <f>D87+E87</f>
        <v>0</v>
      </c>
      <c r="G87" s="214"/>
      <c r="H87" s="246"/>
      <c r="I87" s="113">
        <f>G87+H87</f>
        <v>0</v>
      </c>
      <c r="J87" s="246"/>
      <c r="K87" s="60"/>
      <c r="L87" s="113">
        <f>J87+K87</f>
        <v>0</v>
      </c>
      <c r="M87" s="292"/>
      <c r="N87" s="60"/>
      <c r="O87" s="113">
        <f>M87+N87</f>
        <v>0</v>
      </c>
      <c r="P87" s="110"/>
      <c r="R87" s="189"/>
    </row>
    <row r="88" spans="1:18" hidden="1" x14ac:dyDescent="0.25">
      <c r="A88" s="38">
        <v>2219</v>
      </c>
      <c r="B88" s="57" t="s">
        <v>76</v>
      </c>
      <c r="C88" s="58">
        <f t="shared" si="23"/>
        <v>0</v>
      </c>
      <c r="D88" s="214">
        <v>0</v>
      </c>
      <c r="E88" s="510"/>
      <c r="F88" s="468">
        <f>D88+E88</f>
        <v>0</v>
      </c>
      <c r="G88" s="214"/>
      <c r="H88" s="246"/>
      <c r="I88" s="113">
        <f>G88+H88</f>
        <v>0</v>
      </c>
      <c r="J88" s="246"/>
      <c r="K88" s="60"/>
      <c r="L88" s="113">
        <f>J88+K88</f>
        <v>0</v>
      </c>
      <c r="M88" s="292"/>
      <c r="N88" s="60"/>
      <c r="O88" s="113">
        <f>M88+N88</f>
        <v>0</v>
      </c>
      <c r="P88" s="110"/>
      <c r="R88" s="189"/>
    </row>
    <row r="89" spans="1:18" ht="24" hidden="1" x14ac:dyDescent="0.25">
      <c r="A89" s="111">
        <v>2220</v>
      </c>
      <c r="B89" s="57" t="s">
        <v>77</v>
      </c>
      <c r="C89" s="58">
        <f t="shared" si="23"/>
        <v>0</v>
      </c>
      <c r="D89" s="215">
        <f t="shared" ref="D89:O89" si="24">SUM(D90:D94)</f>
        <v>0</v>
      </c>
      <c r="E89" s="511">
        <f t="shared" si="24"/>
        <v>0</v>
      </c>
      <c r="F89" s="468">
        <f t="shared" si="24"/>
        <v>0</v>
      </c>
      <c r="G89" s="215">
        <f t="shared" si="24"/>
        <v>0</v>
      </c>
      <c r="H89" s="120">
        <f t="shared" si="24"/>
        <v>0</v>
      </c>
      <c r="I89" s="113">
        <f t="shared" si="24"/>
        <v>0</v>
      </c>
      <c r="J89" s="120">
        <f t="shared" si="24"/>
        <v>0</v>
      </c>
      <c r="K89" s="112">
        <f t="shared" si="24"/>
        <v>0</v>
      </c>
      <c r="L89" s="113">
        <f t="shared" si="24"/>
        <v>0</v>
      </c>
      <c r="M89" s="58">
        <f t="shared" si="24"/>
        <v>0</v>
      </c>
      <c r="N89" s="112">
        <f t="shared" si="24"/>
        <v>0</v>
      </c>
      <c r="O89" s="113">
        <f t="shared" si="24"/>
        <v>0</v>
      </c>
      <c r="P89" s="110"/>
      <c r="R89" s="189"/>
    </row>
    <row r="90" spans="1:18" ht="24" hidden="1" x14ac:dyDescent="0.25">
      <c r="A90" s="38">
        <v>2221</v>
      </c>
      <c r="B90" s="57" t="s">
        <v>289</v>
      </c>
      <c r="C90" s="58">
        <f t="shared" si="23"/>
        <v>0</v>
      </c>
      <c r="D90" s="214">
        <v>0</v>
      </c>
      <c r="E90" s="510"/>
      <c r="F90" s="468">
        <f>D90+E90</f>
        <v>0</v>
      </c>
      <c r="G90" s="214"/>
      <c r="H90" s="246"/>
      <c r="I90" s="113">
        <f>G90+H90</f>
        <v>0</v>
      </c>
      <c r="J90" s="246"/>
      <c r="K90" s="60"/>
      <c r="L90" s="113">
        <f>J90+K90</f>
        <v>0</v>
      </c>
      <c r="M90" s="292"/>
      <c r="N90" s="60"/>
      <c r="O90" s="113">
        <f>M90+N90</f>
        <v>0</v>
      </c>
      <c r="P90" s="110"/>
      <c r="R90" s="189"/>
    </row>
    <row r="91" spans="1:18" hidden="1" x14ac:dyDescent="0.25">
      <c r="A91" s="38">
        <v>2222</v>
      </c>
      <c r="B91" s="57" t="s">
        <v>78</v>
      </c>
      <c r="C91" s="58">
        <f t="shared" si="23"/>
        <v>0</v>
      </c>
      <c r="D91" s="214">
        <v>0</v>
      </c>
      <c r="E91" s="510"/>
      <c r="F91" s="468">
        <f>D91+E91</f>
        <v>0</v>
      </c>
      <c r="G91" s="214"/>
      <c r="H91" s="246"/>
      <c r="I91" s="113">
        <f>G91+H91</f>
        <v>0</v>
      </c>
      <c r="J91" s="246"/>
      <c r="K91" s="60"/>
      <c r="L91" s="113">
        <f>J91+K91</f>
        <v>0</v>
      </c>
      <c r="M91" s="292"/>
      <c r="N91" s="60"/>
      <c r="O91" s="113">
        <f>M91+N91</f>
        <v>0</v>
      </c>
      <c r="P91" s="110"/>
      <c r="R91" s="189"/>
    </row>
    <row r="92" spans="1:18" hidden="1" x14ac:dyDescent="0.25">
      <c r="A92" s="38">
        <v>2223</v>
      </c>
      <c r="B92" s="57" t="s">
        <v>79</v>
      </c>
      <c r="C92" s="58">
        <f t="shared" si="23"/>
        <v>0</v>
      </c>
      <c r="D92" s="214">
        <v>0</v>
      </c>
      <c r="E92" s="510"/>
      <c r="F92" s="468">
        <f>D92+E92</f>
        <v>0</v>
      </c>
      <c r="G92" s="214"/>
      <c r="H92" s="246"/>
      <c r="I92" s="113">
        <f>G92+H92</f>
        <v>0</v>
      </c>
      <c r="J92" s="246"/>
      <c r="K92" s="60"/>
      <c r="L92" s="113">
        <f>J92+K92</f>
        <v>0</v>
      </c>
      <c r="M92" s="292"/>
      <c r="N92" s="60"/>
      <c r="O92" s="113">
        <f>M92+N92</f>
        <v>0</v>
      </c>
      <c r="P92" s="110"/>
      <c r="R92" s="189"/>
    </row>
    <row r="93" spans="1:18" ht="48" hidden="1" x14ac:dyDescent="0.25">
      <c r="A93" s="38">
        <v>2224</v>
      </c>
      <c r="B93" s="57" t="s">
        <v>299</v>
      </c>
      <c r="C93" s="58">
        <f t="shared" si="23"/>
        <v>0</v>
      </c>
      <c r="D93" s="214">
        <v>0</v>
      </c>
      <c r="E93" s="510"/>
      <c r="F93" s="468">
        <f>D93+E93</f>
        <v>0</v>
      </c>
      <c r="G93" s="214"/>
      <c r="H93" s="246"/>
      <c r="I93" s="113">
        <f>G93+H93</f>
        <v>0</v>
      </c>
      <c r="J93" s="246"/>
      <c r="K93" s="60"/>
      <c r="L93" s="113">
        <f>J93+K93</f>
        <v>0</v>
      </c>
      <c r="M93" s="292"/>
      <c r="N93" s="60"/>
      <c r="O93" s="113">
        <f>M93+N93</f>
        <v>0</v>
      </c>
      <c r="P93" s="110"/>
      <c r="R93" s="189"/>
    </row>
    <row r="94" spans="1:18" ht="24" hidden="1" x14ac:dyDescent="0.25">
      <c r="A94" s="38">
        <v>2229</v>
      </c>
      <c r="B94" s="57" t="s">
        <v>80</v>
      </c>
      <c r="C94" s="58">
        <f t="shared" si="23"/>
        <v>0</v>
      </c>
      <c r="D94" s="214">
        <v>0</v>
      </c>
      <c r="E94" s="510"/>
      <c r="F94" s="468">
        <f>D94+E94</f>
        <v>0</v>
      </c>
      <c r="G94" s="214"/>
      <c r="H94" s="246"/>
      <c r="I94" s="113">
        <f>G94+H94</f>
        <v>0</v>
      </c>
      <c r="J94" s="246"/>
      <c r="K94" s="60"/>
      <c r="L94" s="113">
        <f>J94+K94</f>
        <v>0</v>
      </c>
      <c r="M94" s="292"/>
      <c r="N94" s="60"/>
      <c r="O94" s="113">
        <f>M94+N94</f>
        <v>0</v>
      </c>
      <c r="P94" s="110"/>
      <c r="R94" s="189"/>
    </row>
    <row r="95" spans="1:18" ht="36" x14ac:dyDescent="0.25">
      <c r="A95" s="111">
        <v>2230</v>
      </c>
      <c r="B95" s="57" t="s">
        <v>81</v>
      </c>
      <c r="C95" s="58">
        <f t="shared" si="23"/>
        <v>12040</v>
      </c>
      <c r="D95" s="215">
        <f t="shared" ref="D95:O95" si="25">SUM(D96:D102)</f>
        <v>12040</v>
      </c>
      <c r="E95" s="511">
        <f t="shared" si="25"/>
        <v>0</v>
      </c>
      <c r="F95" s="468">
        <f t="shared" si="25"/>
        <v>12040</v>
      </c>
      <c r="G95" s="215">
        <f t="shared" si="25"/>
        <v>0</v>
      </c>
      <c r="H95" s="135">
        <f t="shared" si="25"/>
        <v>0</v>
      </c>
      <c r="I95" s="468">
        <f t="shared" si="25"/>
        <v>0</v>
      </c>
      <c r="J95" s="120">
        <f t="shared" si="25"/>
        <v>0</v>
      </c>
      <c r="K95" s="511">
        <f t="shared" si="25"/>
        <v>0</v>
      </c>
      <c r="L95" s="468">
        <f t="shared" si="25"/>
        <v>0</v>
      </c>
      <c r="M95" s="58">
        <f t="shared" si="25"/>
        <v>0</v>
      </c>
      <c r="N95" s="112">
        <f t="shared" si="25"/>
        <v>0</v>
      </c>
      <c r="O95" s="113">
        <f t="shared" si="25"/>
        <v>0</v>
      </c>
      <c r="P95" s="110"/>
      <c r="R95" s="189"/>
    </row>
    <row r="96" spans="1:18" ht="24" hidden="1" x14ac:dyDescent="0.25">
      <c r="A96" s="38">
        <v>2231</v>
      </c>
      <c r="B96" s="57" t="s">
        <v>82</v>
      </c>
      <c r="C96" s="58">
        <f t="shared" si="23"/>
        <v>0</v>
      </c>
      <c r="D96" s="214">
        <v>0</v>
      </c>
      <c r="E96" s="510"/>
      <c r="F96" s="468">
        <f t="shared" ref="F96:F102" si="26">D96+E96</f>
        <v>0</v>
      </c>
      <c r="G96" s="214"/>
      <c r="H96" s="246"/>
      <c r="I96" s="113">
        <f t="shared" ref="I96:I102" si="27">G96+H96</f>
        <v>0</v>
      </c>
      <c r="J96" s="246"/>
      <c r="K96" s="60"/>
      <c r="L96" s="113">
        <f t="shared" ref="L96:L102" si="28">J96+K96</f>
        <v>0</v>
      </c>
      <c r="M96" s="292"/>
      <c r="N96" s="60"/>
      <c r="O96" s="113">
        <f t="shared" ref="O96:O102" si="29">M96+N96</f>
        <v>0</v>
      </c>
      <c r="P96" s="110"/>
      <c r="R96" s="189"/>
    </row>
    <row r="97" spans="1:18" ht="24.75" hidden="1" customHeight="1" x14ac:dyDescent="0.25">
      <c r="A97" s="38">
        <v>2232</v>
      </c>
      <c r="B97" s="57" t="s">
        <v>83</v>
      </c>
      <c r="C97" s="58">
        <f t="shared" si="23"/>
        <v>0</v>
      </c>
      <c r="D97" s="214">
        <v>0</v>
      </c>
      <c r="E97" s="510"/>
      <c r="F97" s="468">
        <f t="shared" si="26"/>
        <v>0</v>
      </c>
      <c r="G97" s="214"/>
      <c r="H97" s="246"/>
      <c r="I97" s="113">
        <f t="shared" si="27"/>
        <v>0</v>
      </c>
      <c r="J97" s="246"/>
      <c r="K97" s="60"/>
      <c r="L97" s="113">
        <f t="shared" si="28"/>
        <v>0</v>
      </c>
      <c r="M97" s="292"/>
      <c r="N97" s="60"/>
      <c r="O97" s="113">
        <f t="shared" si="29"/>
        <v>0</v>
      </c>
      <c r="P97" s="110"/>
      <c r="R97" s="189"/>
    </row>
    <row r="98" spans="1:18" ht="24" hidden="1" x14ac:dyDescent="0.25">
      <c r="A98" s="33">
        <v>2233</v>
      </c>
      <c r="B98" s="52" t="s">
        <v>84</v>
      </c>
      <c r="C98" s="53">
        <f t="shared" si="23"/>
        <v>0</v>
      </c>
      <c r="D98" s="213">
        <v>0</v>
      </c>
      <c r="E98" s="508"/>
      <c r="F98" s="509">
        <f t="shared" si="26"/>
        <v>0</v>
      </c>
      <c r="G98" s="213"/>
      <c r="H98" s="245"/>
      <c r="I98" s="119">
        <f t="shared" si="27"/>
        <v>0</v>
      </c>
      <c r="J98" s="245"/>
      <c r="K98" s="55"/>
      <c r="L98" s="119">
        <f t="shared" si="28"/>
        <v>0</v>
      </c>
      <c r="M98" s="291"/>
      <c r="N98" s="55"/>
      <c r="O98" s="119">
        <f t="shared" si="29"/>
        <v>0</v>
      </c>
      <c r="P98" s="109"/>
      <c r="R98" s="189"/>
    </row>
    <row r="99" spans="1:18" ht="36" hidden="1" x14ac:dyDescent="0.25">
      <c r="A99" s="38">
        <v>2234</v>
      </c>
      <c r="B99" s="57" t="s">
        <v>85</v>
      </c>
      <c r="C99" s="58">
        <f t="shared" si="23"/>
        <v>0</v>
      </c>
      <c r="D99" s="214">
        <v>0</v>
      </c>
      <c r="E99" s="510"/>
      <c r="F99" s="468">
        <f t="shared" si="26"/>
        <v>0</v>
      </c>
      <c r="G99" s="214"/>
      <c r="H99" s="246"/>
      <c r="I99" s="113">
        <f t="shared" si="27"/>
        <v>0</v>
      </c>
      <c r="J99" s="246"/>
      <c r="K99" s="60"/>
      <c r="L99" s="113">
        <f t="shared" si="28"/>
        <v>0</v>
      </c>
      <c r="M99" s="292"/>
      <c r="N99" s="60"/>
      <c r="O99" s="113">
        <f t="shared" si="29"/>
        <v>0</v>
      </c>
      <c r="P99" s="110"/>
      <c r="R99" s="189"/>
    </row>
    <row r="100" spans="1:18" ht="24" hidden="1" x14ac:dyDescent="0.25">
      <c r="A100" s="38">
        <v>2235</v>
      </c>
      <c r="B100" s="57" t="s">
        <v>86</v>
      </c>
      <c r="C100" s="58">
        <f t="shared" si="23"/>
        <v>0</v>
      </c>
      <c r="D100" s="214">
        <v>0</v>
      </c>
      <c r="E100" s="510"/>
      <c r="F100" s="468">
        <f t="shared" si="26"/>
        <v>0</v>
      </c>
      <c r="G100" s="214"/>
      <c r="H100" s="246"/>
      <c r="I100" s="113">
        <f t="shared" si="27"/>
        <v>0</v>
      </c>
      <c r="J100" s="246"/>
      <c r="K100" s="60"/>
      <c r="L100" s="113">
        <f t="shared" si="28"/>
        <v>0</v>
      </c>
      <c r="M100" s="292"/>
      <c r="N100" s="60"/>
      <c r="O100" s="113">
        <f t="shared" si="29"/>
        <v>0</v>
      </c>
      <c r="P100" s="110"/>
      <c r="R100" s="189"/>
    </row>
    <row r="101" spans="1:18" hidden="1" x14ac:dyDescent="0.25">
      <c r="A101" s="38">
        <v>2236</v>
      </c>
      <c r="B101" s="57" t="s">
        <v>87</v>
      </c>
      <c r="C101" s="58">
        <f t="shared" si="23"/>
        <v>0</v>
      </c>
      <c r="D101" s="214">
        <v>0</v>
      </c>
      <c r="E101" s="510"/>
      <c r="F101" s="468">
        <f t="shared" si="26"/>
        <v>0</v>
      </c>
      <c r="G101" s="214"/>
      <c r="H101" s="246"/>
      <c r="I101" s="113">
        <f t="shared" si="27"/>
        <v>0</v>
      </c>
      <c r="J101" s="246"/>
      <c r="K101" s="60"/>
      <c r="L101" s="113">
        <f t="shared" si="28"/>
        <v>0</v>
      </c>
      <c r="M101" s="292"/>
      <c r="N101" s="60"/>
      <c r="O101" s="113">
        <f t="shared" si="29"/>
        <v>0</v>
      </c>
      <c r="P101" s="110"/>
      <c r="R101" s="189"/>
    </row>
    <row r="102" spans="1:18" ht="24" x14ac:dyDescent="0.25">
      <c r="A102" s="38">
        <v>2239</v>
      </c>
      <c r="B102" s="57" t="s">
        <v>88</v>
      </c>
      <c r="C102" s="58">
        <f t="shared" si="23"/>
        <v>12040</v>
      </c>
      <c r="D102" s="214">
        <v>12040</v>
      </c>
      <c r="E102" s="510"/>
      <c r="F102" s="468">
        <f t="shared" si="26"/>
        <v>12040</v>
      </c>
      <c r="G102" s="214"/>
      <c r="H102" s="544"/>
      <c r="I102" s="468">
        <f t="shared" si="27"/>
        <v>0</v>
      </c>
      <c r="J102" s="246"/>
      <c r="K102" s="510"/>
      <c r="L102" s="468">
        <f t="shared" si="28"/>
        <v>0</v>
      </c>
      <c r="M102" s="292"/>
      <c r="N102" s="60"/>
      <c r="O102" s="113">
        <f t="shared" si="29"/>
        <v>0</v>
      </c>
      <c r="P102" s="110"/>
      <c r="R102" s="189"/>
    </row>
    <row r="103" spans="1:18" ht="36" x14ac:dyDescent="0.25">
      <c r="A103" s="111">
        <v>2240</v>
      </c>
      <c r="B103" s="57" t="s">
        <v>89</v>
      </c>
      <c r="C103" s="58">
        <f t="shared" si="23"/>
        <v>108000</v>
      </c>
      <c r="D103" s="215">
        <f t="shared" ref="D103:O103" si="30">SUM(D104:D111)</f>
        <v>108000</v>
      </c>
      <c r="E103" s="511">
        <f t="shared" si="30"/>
        <v>0</v>
      </c>
      <c r="F103" s="468">
        <f t="shared" si="30"/>
        <v>108000</v>
      </c>
      <c r="G103" s="215">
        <f t="shared" si="30"/>
        <v>0</v>
      </c>
      <c r="H103" s="135">
        <f t="shared" si="30"/>
        <v>0</v>
      </c>
      <c r="I103" s="468">
        <f t="shared" si="30"/>
        <v>0</v>
      </c>
      <c r="J103" s="120">
        <f t="shared" si="30"/>
        <v>0</v>
      </c>
      <c r="K103" s="511">
        <f t="shared" si="30"/>
        <v>0</v>
      </c>
      <c r="L103" s="468">
        <f t="shared" si="30"/>
        <v>0</v>
      </c>
      <c r="M103" s="58">
        <f t="shared" si="30"/>
        <v>0</v>
      </c>
      <c r="N103" s="112">
        <f t="shared" si="30"/>
        <v>0</v>
      </c>
      <c r="O103" s="113">
        <f t="shared" si="30"/>
        <v>0</v>
      </c>
      <c r="P103" s="110"/>
      <c r="R103" s="189"/>
    </row>
    <row r="104" spans="1:18" x14ac:dyDescent="0.25">
      <c r="A104" s="38">
        <v>2241</v>
      </c>
      <c r="B104" s="57" t="s">
        <v>90</v>
      </c>
      <c r="C104" s="58">
        <f t="shared" si="23"/>
        <v>108000</v>
      </c>
      <c r="D104" s="214">
        <v>108000</v>
      </c>
      <c r="E104" s="510"/>
      <c r="F104" s="468">
        <f t="shared" ref="F104:F111" si="31">D104+E104</f>
        <v>108000</v>
      </c>
      <c r="G104" s="214"/>
      <c r="H104" s="544"/>
      <c r="I104" s="468">
        <f t="shared" ref="I104:I111" si="32">G104+H104</f>
        <v>0</v>
      </c>
      <c r="J104" s="246"/>
      <c r="K104" s="510"/>
      <c r="L104" s="468">
        <f t="shared" ref="L104:L111" si="33">J104+K104</f>
        <v>0</v>
      </c>
      <c r="M104" s="292"/>
      <c r="N104" s="60"/>
      <c r="O104" s="113">
        <f t="shared" ref="O104:O111" si="34">M104+N104</f>
        <v>0</v>
      </c>
      <c r="P104" s="110"/>
      <c r="R104" s="189"/>
    </row>
    <row r="105" spans="1:18" ht="24" hidden="1" x14ac:dyDescent="0.25">
      <c r="A105" s="38">
        <v>2242</v>
      </c>
      <c r="B105" s="57" t="s">
        <v>91</v>
      </c>
      <c r="C105" s="58">
        <f t="shared" si="23"/>
        <v>0</v>
      </c>
      <c r="D105" s="214">
        <v>0</v>
      </c>
      <c r="E105" s="510"/>
      <c r="F105" s="468">
        <f t="shared" si="31"/>
        <v>0</v>
      </c>
      <c r="G105" s="214"/>
      <c r="H105" s="246"/>
      <c r="I105" s="113">
        <f t="shared" si="32"/>
        <v>0</v>
      </c>
      <c r="J105" s="246"/>
      <c r="K105" s="60"/>
      <c r="L105" s="113">
        <f t="shared" si="33"/>
        <v>0</v>
      </c>
      <c r="M105" s="292"/>
      <c r="N105" s="60"/>
      <c r="O105" s="113">
        <f t="shared" si="34"/>
        <v>0</v>
      </c>
      <c r="P105" s="110"/>
      <c r="R105" s="189"/>
    </row>
    <row r="106" spans="1:18" ht="24" hidden="1" x14ac:dyDescent="0.25">
      <c r="A106" s="38">
        <v>2243</v>
      </c>
      <c r="B106" s="57" t="s">
        <v>92</v>
      </c>
      <c r="C106" s="58">
        <f t="shared" si="23"/>
        <v>0</v>
      </c>
      <c r="D106" s="214">
        <v>0</v>
      </c>
      <c r="E106" s="510"/>
      <c r="F106" s="468">
        <f t="shared" si="31"/>
        <v>0</v>
      </c>
      <c r="G106" s="214"/>
      <c r="H106" s="246"/>
      <c r="I106" s="113">
        <f t="shared" si="32"/>
        <v>0</v>
      </c>
      <c r="J106" s="246"/>
      <c r="K106" s="60"/>
      <c r="L106" s="113">
        <f t="shared" si="33"/>
        <v>0</v>
      </c>
      <c r="M106" s="292"/>
      <c r="N106" s="60"/>
      <c r="O106" s="113">
        <f t="shared" si="34"/>
        <v>0</v>
      </c>
      <c r="P106" s="110"/>
      <c r="R106" s="189"/>
    </row>
    <row r="107" spans="1:18" hidden="1" x14ac:dyDescent="0.25">
      <c r="A107" s="38">
        <v>2244</v>
      </c>
      <c r="B107" s="57" t="s">
        <v>93</v>
      </c>
      <c r="C107" s="58">
        <f t="shared" si="23"/>
        <v>0</v>
      </c>
      <c r="D107" s="214">
        <v>0</v>
      </c>
      <c r="E107" s="510"/>
      <c r="F107" s="468">
        <f t="shared" si="31"/>
        <v>0</v>
      </c>
      <c r="G107" s="214"/>
      <c r="H107" s="246"/>
      <c r="I107" s="113">
        <f t="shared" si="32"/>
        <v>0</v>
      </c>
      <c r="J107" s="246"/>
      <c r="K107" s="60"/>
      <c r="L107" s="113">
        <f t="shared" si="33"/>
        <v>0</v>
      </c>
      <c r="M107" s="292"/>
      <c r="N107" s="60"/>
      <c r="O107" s="113">
        <f t="shared" si="34"/>
        <v>0</v>
      </c>
      <c r="P107" s="110"/>
      <c r="R107" s="189"/>
    </row>
    <row r="108" spans="1:18" ht="24" hidden="1" x14ac:dyDescent="0.25">
      <c r="A108" s="38">
        <v>2246</v>
      </c>
      <c r="B108" s="57" t="s">
        <v>94</v>
      </c>
      <c r="C108" s="58">
        <f t="shared" si="23"/>
        <v>0</v>
      </c>
      <c r="D108" s="214">
        <v>0</v>
      </c>
      <c r="E108" s="510"/>
      <c r="F108" s="468">
        <f t="shared" si="31"/>
        <v>0</v>
      </c>
      <c r="G108" s="214"/>
      <c r="H108" s="246"/>
      <c r="I108" s="113">
        <f t="shared" si="32"/>
        <v>0</v>
      </c>
      <c r="J108" s="246"/>
      <c r="K108" s="60"/>
      <c r="L108" s="113">
        <f t="shared" si="33"/>
        <v>0</v>
      </c>
      <c r="M108" s="292"/>
      <c r="N108" s="60"/>
      <c r="O108" s="113">
        <f t="shared" si="34"/>
        <v>0</v>
      </c>
      <c r="P108" s="110"/>
      <c r="R108" s="189"/>
    </row>
    <row r="109" spans="1:18" hidden="1" x14ac:dyDescent="0.25">
      <c r="A109" s="38">
        <v>2247</v>
      </c>
      <c r="B109" s="57" t="s">
        <v>95</v>
      </c>
      <c r="C109" s="58">
        <f t="shared" si="23"/>
        <v>0</v>
      </c>
      <c r="D109" s="214">
        <v>0</v>
      </c>
      <c r="E109" s="510"/>
      <c r="F109" s="468">
        <f t="shared" si="31"/>
        <v>0</v>
      </c>
      <c r="G109" s="214"/>
      <c r="H109" s="246"/>
      <c r="I109" s="113">
        <f t="shared" si="32"/>
        <v>0</v>
      </c>
      <c r="J109" s="246"/>
      <c r="K109" s="60"/>
      <c r="L109" s="113">
        <f t="shared" si="33"/>
        <v>0</v>
      </c>
      <c r="M109" s="292"/>
      <c r="N109" s="60"/>
      <c r="O109" s="113">
        <f t="shared" si="34"/>
        <v>0</v>
      </c>
      <c r="P109" s="110"/>
      <c r="R109" s="189"/>
    </row>
    <row r="110" spans="1:18" ht="24" hidden="1" x14ac:dyDescent="0.25">
      <c r="A110" s="38">
        <v>2248</v>
      </c>
      <c r="B110" s="57" t="s">
        <v>300</v>
      </c>
      <c r="C110" s="58">
        <f t="shared" si="23"/>
        <v>0</v>
      </c>
      <c r="D110" s="214">
        <v>0</v>
      </c>
      <c r="E110" s="510"/>
      <c r="F110" s="468">
        <f t="shared" si="31"/>
        <v>0</v>
      </c>
      <c r="G110" s="214"/>
      <c r="H110" s="246"/>
      <c r="I110" s="113">
        <f t="shared" si="32"/>
        <v>0</v>
      </c>
      <c r="J110" s="246"/>
      <c r="K110" s="60"/>
      <c r="L110" s="113">
        <f t="shared" si="33"/>
        <v>0</v>
      </c>
      <c r="M110" s="292"/>
      <c r="N110" s="60"/>
      <c r="O110" s="113">
        <f t="shared" si="34"/>
        <v>0</v>
      </c>
      <c r="P110" s="110"/>
      <c r="R110" s="189"/>
    </row>
    <row r="111" spans="1:18" ht="24" hidden="1" x14ac:dyDescent="0.25">
      <c r="A111" s="38">
        <v>2249</v>
      </c>
      <c r="B111" s="57" t="s">
        <v>96</v>
      </c>
      <c r="C111" s="58">
        <f t="shared" si="23"/>
        <v>0</v>
      </c>
      <c r="D111" s="214">
        <v>0</v>
      </c>
      <c r="E111" s="510"/>
      <c r="F111" s="468">
        <f t="shared" si="31"/>
        <v>0</v>
      </c>
      <c r="G111" s="214"/>
      <c r="H111" s="246"/>
      <c r="I111" s="113">
        <f t="shared" si="32"/>
        <v>0</v>
      </c>
      <c r="J111" s="246"/>
      <c r="K111" s="60"/>
      <c r="L111" s="113">
        <f t="shared" si="33"/>
        <v>0</v>
      </c>
      <c r="M111" s="292"/>
      <c r="N111" s="60"/>
      <c r="O111" s="113">
        <f t="shared" si="34"/>
        <v>0</v>
      </c>
      <c r="P111" s="110"/>
      <c r="R111" s="189"/>
    </row>
    <row r="112" spans="1:18" hidden="1" x14ac:dyDescent="0.25">
      <c r="A112" s="111">
        <v>2250</v>
      </c>
      <c r="B112" s="57" t="s">
        <v>97</v>
      </c>
      <c r="C112" s="58">
        <f t="shared" si="23"/>
        <v>0</v>
      </c>
      <c r="D112" s="215">
        <f t="shared" ref="D112:O112" si="35">SUM(D113:D115)</f>
        <v>0</v>
      </c>
      <c r="E112" s="511">
        <f t="shared" si="35"/>
        <v>0</v>
      </c>
      <c r="F112" s="468">
        <f t="shared" si="35"/>
        <v>0</v>
      </c>
      <c r="G112" s="215">
        <f t="shared" si="35"/>
        <v>0</v>
      </c>
      <c r="H112" s="120">
        <f t="shared" si="35"/>
        <v>0</v>
      </c>
      <c r="I112" s="113">
        <f t="shared" si="35"/>
        <v>0</v>
      </c>
      <c r="J112" s="120">
        <f t="shared" si="35"/>
        <v>0</v>
      </c>
      <c r="K112" s="112">
        <f t="shared" si="35"/>
        <v>0</v>
      </c>
      <c r="L112" s="113">
        <f t="shared" si="35"/>
        <v>0</v>
      </c>
      <c r="M112" s="58">
        <f t="shared" si="35"/>
        <v>0</v>
      </c>
      <c r="N112" s="112">
        <f t="shared" si="35"/>
        <v>0</v>
      </c>
      <c r="O112" s="113">
        <f t="shared" si="35"/>
        <v>0</v>
      </c>
      <c r="P112" s="110"/>
      <c r="R112" s="189"/>
    </row>
    <row r="113" spans="1:18" hidden="1" x14ac:dyDescent="0.25">
      <c r="A113" s="38">
        <v>2251</v>
      </c>
      <c r="B113" s="57" t="s">
        <v>98</v>
      </c>
      <c r="C113" s="58">
        <f t="shared" si="23"/>
        <v>0</v>
      </c>
      <c r="D113" s="214">
        <v>0</v>
      </c>
      <c r="E113" s="510"/>
      <c r="F113" s="468">
        <f>D113+E113</f>
        <v>0</v>
      </c>
      <c r="G113" s="214"/>
      <c r="H113" s="246"/>
      <c r="I113" s="113">
        <f>G113+H113</f>
        <v>0</v>
      </c>
      <c r="J113" s="246"/>
      <c r="K113" s="60"/>
      <c r="L113" s="113">
        <f>J113+K113</f>
        <v>0</v>
      </c>
      <c r="M113" s="292"/>
      <c r="N113" s="60"/>
      <c r="O113" s="113">
        <f>M113+N113</f>
        <v>0</v>
      </c>
      <c r="P113" s="110"/>
      <c r="R113" s="189"/>
    </row>
    <row r="114" spans="1:18" ht="24" hidden="1" x14ac:dyDescent="0.25">
      <c r="A114" s="38">
        <v>2252</v>
      </c>
      <c r="B114" s="57" t="s">
        <v>99</v>
      </c>
      <c r="C114" s="58">
        <f t="shared" si="23"/>
        <v>0</v>
      </c>
      <c r="D114" s="214">
        <v>0</v>
      </c>
      <c r="E114" s="510"/>
      <c r="F114" s="468">
        <f>D114+E114</f>
        <v>0</v>
      </c>
      <c r="G114" s="214"/>
      <c r="H114" s="246"/>
      <c r="I114" s="113">
        <f>G114+H114</f>
        <v>0</v>
      </c>
      <c r="J114" s="246"/>
      <c r="K114" s="60"/>
      <c r="L114" s="113">
        <f>J114+K114</f>
        <v>0</v>
      </c>
      <c r="M114" s="292"/>
      <c r="N114" s="60"/>
      <c r="O114" s="113">
        <f>M114+N114</f>
        <v>0</v>
      </c>
      <c r="P114" s="110"/>
      <c r="R114" s="189"/>
    </row>
    <row r="115" spans="1:18" ht="24" hidden="1" x14ac:dyDescent="0.25">
      <c r="A115" s="38">
        <v>2259</v>
      </c>
      <c r="B115" s="57" t="s">
        <v>100</v>
      </c>
      <c r="C115" s="58">
        <f t="shared" si="23"/>
        <v>0</v>
      </c>
      <c r="D115" s="214">
        <v>0</v>
      </c>
      <c r="E115" s="510"/>
      <c r="F115" s="468">
        <f>D115+E115</f>
        <v>0</v>
      </c>
      <c r="G115" s="214"/>
      <c r="H115" s="246"/>
      <c r="I115" s="113">
        <f>G115+H115</f>
        <v>0</v>
      </c>
      <c r="J115" s="246"/>
      <c r="K115" s="60"/>
      <c r="L115" s="113">
        <f>J115+K115</f>
        <v>0</v>
      </c>
      <c r="M115" s="292"/>
      <c r="N115" s="60"/>
      <c r="O115" s="113">
        <f>M115+N115</f>
        <v>0</v>
      </c>
      <c r="P115" s="110"/>
      <c r="R115" s="189"/>
    </row>
    <row r="116" spans="1:18" hidden="1" x14ac:dyDescent="0.25">
      <c r="A116" s="111">
        <v>2260</v>
      </c>
      <c r="B116" s="57" t="s">
        <v>101</v>
      </c>
      <c r="C116" s="58">
        <f t="shared" si="23"/>
        <v>0</v>
      </c>
      <c r="D116" s="215">
        <f t="shared" ref="D116:O116" si="36">SUM(D117:D121)</f>
        <v>0</v>
      </c>
      <c r="E116" s="511">
        <f t="shared" si="36"/>
        <v>0</v>
      </c>
      <c r="F116" s="468">
        <f t="shared" si="36"/>
        <v>0</v>
      </c>
      <c r="G116" s="215">
        <f t="shared" si="36"/>
        <v>0</v>
      </c>
      <c r="H116" s="120">
        <f t="shared" si="36"/>
        <v>0</v>
      </c>
      <c r="I116" s="113">
        <f t="shared" si="36"/>
        <v>0</v>
      </c>
      <c r="J116" s="120">
        <f t="shared" si="36"/>
        <v>0</v>
      </c>
      <c r="K116" s="112">
        <f t="shared" si="36"/>
        <v>0</v>
      </c>
      <c r="L116" s="113">
        <f t="shared" si="36"/>
        <v>0</v>
      </c>
      <c r="M116" s="58">
        <f t="shared" si="36"/>
        <v>0</v>
      </c>
      <c r="N116" s="112">
        <f t="shared" si="36"/>
        <v>0</v>
      </c>
      <c r="O116" s="113">
        <f t="shared" si="36"/>
        <v>0</v>
      </c>
      <c r="P116" s="110"/>
      <c r="R116" s="189"/>
    </row>
    <row r="117" spans="1:18" hidden="1" x14ac:dyDescent="0.25">
      <c r="A117" s="38">
        <v>2261</v>
      </c>
      <c r="B117" s="57" t="s">
        <v>102</v>
      </c>
      <c r="C117" s="58">
        <f t="shared" si="23"/>
        <v>0</v>
      </c>
      <c r="D117" s="214">
        <v>0</v>
      </c>
      <c r="E117" s="510"/>
      <c r="F117" s="468">
        <f>D117+E117</f>
        <v>0</v>
      </c>
      <c r="G117" s="214"/>
      <c r="H117" s="246"/>
      <c r="I117" s="113">
        <f>G117+H117</f>
        <v>0</v>
      </c>
      <c r="J117" s="246"/>
      <c r="K117" s="60"/>
      <c r="L117" s="113">
        <f>J117+K117</f>
        <v>0</v>
      </c>
      <c r="M117" s="292"/>
      <c r="N117" s="60"/>
      <c r="O117" s="113">
        <f>M117+N117</f>
        <v>0</v>
      </c>
      <c r="P117" s="110"/>
      <c r="R117" s="189"/>
    </row>
    <row r="118" spans="1:18" hidden="1" x14ac:dyDescent="0.25">
      <c r="A118" s="38">
        <v>2262</v>
      </c>
      <c r="B118" s="57" t="s">
        <v>103</v>
      </c>
      <c r="C118" s="58">
        <f t="shared" si="23"/>
        <v>0</v>
      </c>
      <c r="D118" s="214">
        <v>0</v>
      </c>
      <c r="E118" s="510"/>
      <c r="F118" s="468">
        <f>D118+E118</f>
        <v>0</v>
      </c>
      <c r="G118" s="214"/>
      <c r="H118" s="246"/>
      <c r="I118" s="113">
        <f>G118+H118</f>
        <v>0</v>
      </c>
      <c r="J118" s="246"/>
      <c r="K118" s="60"/>
      <c r="L118" s="113">
        <f>J118+K118</f>
        <v>0</v>
      </c>
      <c r="M118" s="292"/>
      <c r="N118" s="60"/>
      <c r="O118" s="113">
        <f>M118+N118</f>
        <v>0</v>
      </c>
      <c r="P118" s="110"/>
      <c r="R118" s="189"/>
    </row>
    <row r="119" spans="1:18" hidden="1" x14ac:dyDescent="0.25">
      <c r="A119" s="38">
        <v>2263</v>
      </c>
      <c r="B119" s="57" t="s">
        <v>104</v>
      </c>
      <c r="C119" s="58">
        <f t="shared" si="23"/>
        <v>0</v>
      </c>
      <c r="D119" s="214">
        <v>0</v>
      </c>
      <c r="E119" s="510"/>
      <c r="F119" s="468">
        <f>D119+E119</f>
        <v>0</v>
      </c>
      <c r="G119" s="214"/>
      <c r="H119" s="246"/>
      <c r="I119" s="113">
        <f>G119+H119</f>
        <v>0</v>
      </c>
      <c r="J119" s="246"/>
      <c r="K119" s="60"/>
      <c r="L119" s="113">
        <f>J119+K119</f>
        <v>0</v>
      </c>
      <c r="M119" s="292"/>
      <c r="N119" s="60"/>
      <c r="O119" s="113">
        <f>M119+N119</f>
        <v>0</v>
      </c>
      <c r="P119" s="110"/>
      <c r="R119" s="189"/>
    </row>
    <row r="120" spans="1:18" ht="24" hidden="1" x14ac:dyDescent="0.25">
      <c r="A120" s="38">
        <v>2264</v>
      </c>
      <c r="B120" s="57" t="s">
        <v>105</v>
      </c>
      <c r="C120" s="58">
        <f t="shared" si="23"/>
        <v>0</v>
      </c>
      <c r="D120" s="214">
        <v>0</v>
      </c>
      <c r="E120" s="510"/>
      <c r="F120" s="468">
        <f>D120+E120</f>
        <v>0</v>
      </c>
      <c r="G120" s="214"/>
      <c r="H120" s="246"/>
      <c r="I120" s="113">
        <f>G120+H120</f>
        <v>0</v>
      </c>
      <c r="J120" s="246"/>
      <c r="K120" s="60"/>
      <c r="L120" s="113">
        <f>J120+K120</f>
        <v>0</v>
      </c>
      <c r="M120" s="292"/>
      <c r="N120" s="60"/>
      <c r="O120" s="113">
        <f>M120+N120</f>
        <v>0</v>
      </c>
      <c r="P120" s="110"/>
      <c r="R120" s="189"/>
    </row>
    <row r="121" spans="1:18" hidden="1" x14ac:dyDescent="0.25">
      <c r="A121" s="38">
        <v>2269</v>
      </c>
      <c r="B121" s="57" t="s">
        <v>106</v>
      </c>
      <c r="C121" s="58">
        <f t="shared" si="23"/>
        <v>0</v>
      </c>
      <c r="D121" s="214">
        <v>0</v>
      </c>
      <c r="E121" s="510"/>
      <c r="F121" s="468">
        <f>D121+E121</f>
        <v>0</v>
      </c>
      <c r="G121" s="214"/>
      <c r="H121" s="246"/>
      <c r="I121" s="113">
        <f>G121+H121</f>
        <v>0</v>
      </c>
      <c r="J121" s="246"/>
      <c r="K121" s="60"/>
      <c r="L121" s="113">
        <f>J121+K121</f>
        <v>0</v>
      </c>
      <c r="M121" s="292"/>
      <c r="N121" s="60"/>
      <c r="O121" s="113">
        <f>M121+N121</f>
        <v>0</v>
      </c>
      <c r="P121" s="110"/>
      <c r="R121" s="189"/>
    </row>
    <row r="122" spans="1:18" hidden="1" x14ac:dyDescent="0.25">
      <c r="A122" s="111">
        <v>2270</v>
      </c>
      <c r="B122" s="57" t="s">
        <v>107</v>
      </c>
      <c r="C122" s="58">
        <f t="shared" si="23"/>
        <v>0</v>
      </c>
      <c r="D122" s="215">
        <f t="shared" ref="D122:O122" si="37">SUM(D123:D127)</f>
        <v>0</v>
      </c>
      <c r="E122" s="511">
        <f t="shared" si="37"/>
        <v>0</v>
      </c>
      <c r="F122" s="468">
        <f t="shared" si="37"/>
        <v>0</v>
      </c>
      <c r="G122" s="215">
        <f t="shared" si="37"/>
        <v>0</v>
      </c>
      <c r="H122" s="120">
        <f t="shared" si="37"/>
        <v>0</v>
      </c>
      <c r="I122" s="113">
        <f t="shared" si="37"/>
        <v>0</v>
      </c>
      <c r="J122" s="120">
        <f t="shared" si="37"/>
        <v>0</v>
      </c>
      <c r="K122" s="112">
        <f t="shared" si="37"/>
        <v>0</v>
      </c>
      <c r="L122" s="113">
        <f t="shared" si="37"/>
        <v>0</v>
      </c>
      <c r="M122" s="58">
        <f t="shared" si="37"/>
        <v>0</v>
      </c>
      <c r="N122" s="112">
        <f t="shared" si="37"/>
        <v>0</v>
      </c>
      <c r="O122" s="113">
        <f t="shared" si="37"/>
        <v>0</v>
      </c>
      <c r="P122" s="110"/>
      <c r="R122" s="189"/>
    </row>
    <row r="123" spans="1:18" hidden="1" x14ac:dyDescent="0.25">
      <c r="A123" s="38">
        <v>2272</v>
      </c>
      <c r="B123" s="141" t="s">
        <v>108</v>
      </c>
      <c r="C123" s="58">
        <f t="shared" si="23"/>
        <v>0</v>
      </c>
      <c r="D123" s="214">
        <v>0</v>
      </c>
      <c r="E123" s="510"/>
      <c r="F123" s="468">
        <f>D123+E123</f>
        <v>0</v>
      </c>
      <c r="G123" s="214"/>
      <c r="H123" s="246"/>
      <c r="I123" s="113">
        <f>G123+H123</f>
        <v>0</v>
      </c>
      <c r="J123" s="246"/>
      <c r="K123" s="60"/>
      <c r="L123" s="113">
        <f>J123+K123</f>
        <v>0</v>
      </c>
      <c r="M123" s="292"/>
      <c r="N123" s="60"/>
      <c r="O123" s="113">
        <f>M123+N123</f>
        <v>0</v>
      </c>
      <c r="P123" s="110"/>
      <c r="R123" s="189"/>
    </row>
    <row r="124" spans="1:18" ht="24" hidden="1" x14ac:dyDescent="0.25">
      <c r="A124" s="38">
        <v>2274</v>
      </c>
      <c r="B124" s="175" t="s">
        <v>290</v>
      </c>
      <c r="C124" s="58">
        <f t="shared" si="23"/>
        <v>0</v>
      </c>
      <c r="D124" s="214">
        <v>0</v>
      </c>
      <c r="E124" s="510"/>
      <c r="F124" s="468">
        <f>D124+E124</f>
        <v>0</v>
      </c>
      <c r="G124" s="214"/>
      <c r="H124" s="246"/>
      <c r="I124" s="113">
        <f>G124+H124</f>
        <v>0</v>
      </c>
      <c r="J124" s="246"/>
      <c r="K124" s="60"/>
      <c r="L124" s="113">
        <f>J124+K124</f>
        <v>0</v>
      </c>
      <c r="M124" s="292"/>
      <c r="N124" s="60"/>
      <c r="O124" s="113">
        <f>M124+N124</f>
        <v>0</v>
      </c>
      <c r="P124" s="110"/>
      <c r="R124" s="189"/>
    </row>
    <row r="125" spans="1:18" ht="24" hidden="1" x14ac:dyDescent="0.25">
      <c r="A125" s="38">
        <v>2275</v>
      </c>
      <c r="B125" s="57" t="s">
        <v>109</v>
      </c>
      <c r="C125" s="58">
        <f t="shared" si="23"/>
        <v>0</v>
      </c>
      <c r="D125" s="214">
        <v>0</v>
      </c>
      <c r="E125" s="510"/>
      <c r="F125" s="468">
        <f>D125+E125</f>
        <v>0</v>
      </c>
      <c r="G125" s="214"/>
      <c r="H125" s="246"/>
      <c r="I125" s="113">
        <f>G125+H125</f>
        <v>0</v>
      </c>
      <c r="J125" s="246"/>
      <c r="K125" s="60"/>
      <c r="L125" s="113">
        <f>J125+K125</f>
        <v>0</v>
      </c>
      <c r="M125" s="292"/>
      <c r="N125" s="60"/>
      <c r="O125" s="113">
        <f>M125+N125</f>
        <v>0</v>
      </c>
      <c r="P125" s="110"/>
      <c r="R125" s="189"/>
    </row>
    <row r="126" spans="1:18" ht="36" hidden="1" x14ac:dyDescent="0.25">
      <c r="A126" s="38">
        <v>2276</v>
      </c>
      <c r="B126" s="57" t="s">
        <v>110</v>
      </c>
      <c r="C126" s="58">
        <f t="shared" si="23"/>
        <v>0</v>
      </c>
      <c r="D126" s="214">
        <v>0</v>
      </c>
      <c r="E126" s="510"/>
      <c r="F126" s="468">
        <f>D126+E126</f>
        <v>0</v>
      </c>
      <c r="G126" s="214"/>
      <c r="H126" s="246"/>
      <c r="I126" s="113">
        <f>G126+H126</f>
        <v>0</v>
      </c>
      <c r="J126" s="246"/>
      <c r="K126" s="60"/>
      <c r="L126" s="113">
        <f>J126+K126</f>
        <v>0</v>
      </c>
      <c r="M126" s="292"/>
      <c r="N126" s="60"/>
      <c r="O126" s="113">
        <f>M126+N126</f>
        <v>0</v>
      </c>
      <c r="P126" s="110"/>
      <c r="R126" s="189"/>
    </row>
    <row r="127" spans="1:18" ht="24" hidden="1" x14ac:dyDescent="0.25">
      <c r="A127" s="38">
        <v>2279</v>
      </c>
      <c r="B127" s="57" t="s">
        <v>111</v>
      </c>
      <c r="C127" s="58">
        <f t="shared" si="23"/>
        <v>0</v>
      </c>
      <c r="D127" s="214">
        <v>0</v>
      </c>
      <c r="E127" s="510"/>
      <c r="F127" s="468">
        <f>D127+E127</f>
        <v>0</v>
      </c>
      <c r="G127" s="214"/>
      <c r="H127" s="246"/>
      <c r="I127" s="113">
        <f>G127+H127</f>
        <v>0</v>
      </c>
      <c r="J127" s="246"/>
      <c r="K127" s="60"/>
      <c r="L127" s="113">
        <f>J127+K127</f>
        <v>0</v>
      </c>
      <c r="M127" s="292"/>
      <c r="N127" s="60"/>
      <c r="O127" s="113">
        <f>M127+N127</f>
        <v>0</v>
      </c>
      <c r="P127" s="110"/>
      <c r="R127" s="189"/>
    </row>
    <row r="128" spans="1:18" ht="24" hidden="1" x14ac:dyDescent="0.25">
      <c r="A128" s="532">
        <v>2280</v>
      </c>
      <c r="B128" s="52" t="s">
        <v>301</v>
      </c>
      <c r="C128" s="53">
        <f t="shared" si="23"/>
        <v>0</v>
      </c>
      <c r="D128" s="217">
        <f t="shared" ref="D128:O128" si="38">SUM(D129)</f>
        <v>0</v>
      </c>
      <c r="E128" s="514">
        <f t="shared" si="38"/>
        <v>0</v>
      </c>
      <c r="F128" s="509">
        <f t="shared" si="38"/>
        <v>0</v>
      </c>
      <c r="G128" s="217">
        <f t="shared" si="38"/>
        <v>0</v>
      </c>
      <c r="H128" s="248">
        <f t="shared" si="38"/>
        <v>0</v>
      </c>
      <c r="I128" s="119">
        <f t="shared" si="38"/>
        <v>0</v>
      </c>
      <c r="J128" s="248">
        <f t="shared" si="38"/>
        <v>0</v>
      </c>
      <c r="K128" s="118">
        <f t="shared" si="38"/>
        <v>0</v>
      </c>
      <c r="L128" s="119">
        <f t="shared" si="38"/>
        <v>0</v>
      </c>
      <c r="M128" s="58">
        <f t="shared" si="38"/>
        <v>0</v>
      </c>
      <c r="N128" s="112">
        <f t="shared" si="38"/>
        <v>0</v>
      </c>
      <c r="O128" s="113">
        <f t="shared" si="38"/>
        <v>0</v>
      </c>
      <c r="P128" s="110"/>
      <c r="R128" s="189"/>
    </row>
    <row r="129" spans="1:18" ht="24" hidden="1" x14ac:dyDescent="0.25">
      <c r="A129" s="38">
        <v>2283</v>
      </c>
      <c r="B129" s="57" t="s">
        <v>112</v>
      </c>
      <c r="C129" s="58">
        <f t="shared" si="23"/>
        <v>0</v>
      </c>
      <c r="D129" s="214">
        <v>0</v>
      </c>
      <c r="E129" s="510"/>
      <c r="F129" s="468">
        <f>D129+E129</f>
        <v>0</v>
      </c>
      <c r="G129" s="214"/>
      <c r="H129" s="246"/>
      <c r="I129" s="113">
        <f>G129+H129</f>
        <v>0</v>
      </c>
      <c r="J129" s="246"/>
      <c r="K129" s="60"/>
      <c r="L129" s="113">
        <f>J129+K129</f>
        <v>0</v>
      </c>
      <c r="M129" s="292"/>
      <c r="N129" s="60"/>
      <c r="O129" s="113">
        <f>M129+N129</f>
        <v>0</v>
      </c>
      <c r="P129" s="110"/>
      <c r="R129" s="189"/>
    </row>
    <row r="130" spans="1:18" ht="38.25" hidden="1" customHeight="1" x14ac:dyDescent="0.25">
      <c r="A130" s="46">
        <v>2300</v>
      </c>
      <c r="B130" s="104" t="s">
        <v>113</v>
      </c>
      <c r="C130" s="47">
        <f t="shared" si="23"/>
        <v>0</v>
      </c>
      <c r="D130" s="212">
        <f t="shared" ref="D130:O130" si="39">SUM(D131,D136,D140,D141,D144,D151,D159,D160,D163)</f>
        <v>0</v>
      </c>
      <c r="E130" s="505">
        <f t="shared" si="39"/>
        <v>0</v>
      </c>
      <c r="F130" s="472">
        <f t="shared" si="39"/>
        <v>0</v>
      </c>
      <c r="G130" s="212">
        <f t="shared" si="39"/>
        <v>0</v>
      </c>
      <c r="H130" s="105">
        <f t="shared" si="39"/>
        <v>0</v>
      </c>
      <c r="I130" s="116">
        <f t="shared" si="39"/>
        <v>0</v>
      </c>
      <c r="J130" s="105">
        <f t="shared" si="39"/>
        <v>0</v>
      </c>
      <c r="K130" s="50">
        <f t="shared" si="39"/>
        <v>0</v>
      </c>
      <c r="L130" s="116">
        <f t="shared" si="39"/>
        <v>0</v>
      </c>
      <c r="M130" s="47">
        <f t="shared" si="39"/>
        <v>0</v>
      </c>
      <c r="N130" s="50">
        <f t="shared" si="39"/>
        <v>0</v>
      </c>
      <c r="O130" s="116">
        <f t="shared" si="39"/>
        <v>0</v>
      </c>
      <c r="P130" s="122"/>
      <c r="R130" s="189"/>
    </row>
    <row r="131" spans="1:18" ht="24" hidden="1" x14ac:dyDescent="0.25">
      <c r="A131" s="532">
        <v>2310</v>
      </c>
      <c r="B131" s="52" t="s">
        <v>114</v>
      </c>
      <c r="C131" s="53">
        <f t="shared" si="23"/>
        <v>0</v>
      </c>
      <c r="D131" s="217">
        <f t="shared" ref="D131:O131" si="40">SUM(D132:D135)</f>
        <v>0</v>
      </c>
      <c r="E131" s="514">
        <f t="shared" si="40"/>
        <v>0</v>
      </c>
      <c r="F131" s="509">
        <f t="shared" si="40"/>
        <v>0</v>
      </c>
      <c r="G131" s="217">
        <f t="shared" si="40"/>
        <v>0</v>
      </c>
      <c r="H131" s="248">
        <f t="shared" si="40"/>
        <v>0</v>
      </c>
      <c r="I131" s="119">
        <f t="shared" si="40"/>
        <v>0</v>
      </c>
      <c r="J131" s="248">
        <f t="shared" si="40"/>
        <v>0</v>
      </c>
      <c r="K131" s="118">
        <f t="shared" si="40"/>
        <v>0</v>
      </c>
      <c r="L131" s="119">
        <f t="shared" si="40"/>
        <v>0</v>
      </c>
      <c r="M131" s="53">
        <f t="shared" si="40"/>
        <v>0</v>
      </c>
      <c r="N131" s="118">
        <f t="shared" si="40"/>
        <v>0</v>
      </c>
      <c r="O131" s="119">
        <f t="shared" si="40"/>
        <v>0</v>
      </c>
      <c r="P131" s="109"/>
      <c r="R131" s="189"/>
    </row>
    <row r="132" spans="1:18" hidden="1" x14ac:dyDescent="0.25">
      <c r="A132" s="38">
        <v>2311</v>
      </c>
      <c r="B132" s="57" t="s">
        <v>115</v>
      </c>
      <c r="C132" s="58">
        <f t="shared" si="23"/>
        <v>0</v>
      </c>
      <c r="D132" s="214">
        <v>0</v>
      </c>
      <c r="E132" s="510"/>
      <c r="F132" s="468">
        <f>D132+E132</f>
        <v>0</v>
      </c>
      <c r="G132" s="214"/>
      <c r="H132" s="246"/>
      <c r="I132" s="113">
        <f>G132+H132</f>
        <v>0</v>
      </c>
      <c r="J132" s="246"/>
      <c r="K132" s="60"/>
      <c r="L132" s="113">
        <f>J132+K132</f>
        <v>0</v>
      </c>
      <c r="M132" s="292"/>
      <c r="N132" s="60"/>
      <c r="O132" s="113">
        <f>M132+N132</f>
        <v>0</v>
      </c>
      <c r="P132" s="110"/>
      <c r="R132" s="189"/>
    </row>
    <row r="133" spans="1:18" hidden="1" x14ac:dyDescent="0.25">
      <c r="A133" s="38">
        <v>2312</v>
      </c>
      <c r="B133" s="57" t="s">
        <v>116</v>
      </c>
      <c r="C133" s="58">
        <f t="shared" si="23"/>
        <v>0</v>
      </c>
      <c r="D133" s="214">
        <v>0</v>
      </c>
      <c r="E133" s="510"/>
      <c r="F133" s="468">
        <f>D133+E133</f>
        <v>0</v>
      </c>
      <c r="G133" s="214"/>
      <c r="H133" s="246"/>
      <c r="I133" s="113">
        <f>G133+H133</f>
        <v>0</v>
      </c>
      <c r="J133" s="246"/>
      <c r="K133" s="60"/>
      <c r="L133" s="113">
        <f>J133+K133</f>
        <v>0</v>
      </c>
      <c r="M133" s="292"/>
      <c r="N133" s="60"/>
      <c r="O133" s="113">
        <f>M133+N133</f>
        <v>0</v>
      </c>
      <c r="P133" s="110"/>
      <c r="R133" s="189"/>
    </row>
    <row r="134" spans="1:18" hidden="1" x14ac:dyDescent="0.25">
      <c r="A134" s="38">
        <v>2313</v>
      </c>
      <c r="B134" s="57" t="s">
        <v>117</v>
      </c>
      <c r="C134" s="58">
        <f t="shared" si="23"/>
        <v>0</v>
      </c>
      <c r="D134" s="214">
        <v>0</v>
      </c>
      <c r="E134" s="510"/>
      <c r="F134" s="468">
        <f>D134+E134</f>
        <v>0</v>
      </c>
      <c r="G134" s="214"/>
      <c r="H134" s="246"/>
      <c r="I134" s="113">
        <f>G134+H134</f>
        <v>0</v>
      </c>
      <c r="J134" s="246"/>
      <c r="K134" s="60"/>
      <c r="L134" s="113">
        <f>J134+K134</f>
        <v>0</v>
      </c>
      <c r="M134" s="292"/>
      <c r="N134" s="60"/>
      <c r="O134" s="113">
        <f>M134+N134</f>
        <v>0</v>
      </c>
      <c r="P134" s="110"/>
      <c r="R134" s="189"/>
    </row>
    <row r="135" spans="1:18" ht="36" hidden="1" customHeight="1" x14ac:dyDescent="0.25">
      <c r="A135" s="38">
        <v>2314</v>
      </c>
      <c r="B135" s="57" t="s">
        <v>291</v>
      </c>
      <c r="C135" s="58">
        <f t="shared" si="23"/>
        <v>0</v>
      </c>
      <c r="D135" s="214">
        <v>0</v>
      </c>
      <c r="E135" s="510"/>
      <c r="F135" s="468">
        <f>D135+E135</f>
        <v>0</v>
      </c>
      <c r="G135" s="214"/>
      <c r="H135" s="246"/>
      <c r="I135" s="113">
        <f>G135+H135</f>
        <v>0</v>
      </c>
      <c r="J135" s="246"/>
      <c r="K135" s="60"/>
      <c r="L135" s="113">
        <f>J135+K135</f>
        <v>0</v>
      </c>
      <c r="M135" s="292"/>
      <c r="N135" s="60"/>
      <c r="O135" s="113">
        <f>M135+N135</f>
        <v>0</v>
      </c>
      <c r="P135" s="110"/>
      <c r="R135" s="189"/>
    </row>
    <row r="136" spans="1:18" hidden="1" x14ac:dyDescent="0.25">
      <c r="A136" s="111">
        <v>2320</v>
      </c>
      <c r="B136" s="57" t="s">
        <v>118</v>
      </c>
      <c r="C136" s="58">
        <f t="shared" si="23"/>
        <v>0</v>
      </c>
      <c r="D136" s="215">
        <f t="shared" ref="D136:O136" si="41">SUM(D137:D139)</f>
        <v>0</v>
      </c>
      <c r="E136" s="511">
        <f t="shared" si="41"/>
        <v>0</v>
      </c>
      <c r="F136" s="468">
        <f t="shared" si="41"/>
        <v>0</v>
      </c>
      <c r="G136" s="215">
        <f t="shared" si="41"/>
        <v>0</v>
      </c>
      <c r="H136" s="120">
        <f t="shared" si="41"/>
        <v>0</v>
      </c>
      <c r="I136" s="113">
        <f t="shared" si="41"/>
        <v>0</v>
      </c>
      <c r="J136" s="120">
        <f t="shared" si="41"/>
        <v>0</v>
      </c>
      <c r="K136" s="112">
        <f t="shared" si="41"/>
        <v>0</v>
      </c>
      <c r="L136" s="113">
        <f t="shared" si="41"/>
        <v>0</v>
      </c>
      <c r="M136" s="58">
        <f t="shared" si="41"/>
        <v>0</v>
      </c>
      <c r="N136" s="112">
        <f t="shared" si="41"/>
        <v>0</v>
      </c>
      <c r="O136" s="113">
        <f t="shared" si="41"/>
        <v>0</v>
      </c>
      <c r="P136" s="110"/>
      <c r="R136" s="189"/>
    </row>
    <row r="137" spans="1:18" hidden="1" x14ac:dyDescent="0.25">
      <c r="A137" s="38">
        <v>2321</v>
      </c>
      <c r="B137" s="57" t="s">
        <v>119</v>
      </c>
      <c r="C137" s="58">
        <f t="shared" si="23"/>
        <v>0</v>
      </c>
      <c r="D137" s="214">
        <v>0</v>
      </c>
      <c r="E137" s="510"/>
      <c r="F137" s="468">
        <f>D137+E137</f>
        <v>0</v>
      </c>
      <c r="G137" s="214"/>
      <c r="H137" s="246"/>
      <c r="I137" s="113">
        <f>G137+H137</f>
        <v>0</v>
      </c>
      <c r="J137" s="246"/>
      <c r="K137" s="60"/>
      <c r="L137" s="113">
        <f>J137+K137</f>
        <v>0</v>
      </c>
      <c r="M137" s="292"/>
      <c r="N137" s="60"/>
      <c r="O137" s="113">
        <f>M137+N137</f>
        <v>0</v>
      </c>
      <c r="P137" s="110"/>
      <c r="R137" s="189"/>
    </row>
    <row r="138" spans="1:18" hidden="1" x14ac:dyDescent="0.25">
      <c r="A138" s="38">
        <v>2322</v>
      </c>
      <c r="B138" s="57" t="s">
        <v>120</v>
      </c>
      <c r="C138" s="58">
        <f t="shared" si="23"/>
        <v>0</v>
      </c>
      <c r="D138" s="214">
        <v>0</v>
      </c>
      <c r="E138" s="510"/>
      <c r="F138" s="468">
        <f>D138+E138</f>
        <v>0</v>
      </c>
      <c r="G138" s="214"/>
      <c r="H138" s="246"/>
      <c r="I138" s="113">
        <f>G138+H138</f>
        <v>0</v>
      </c>
      <c r="J138" s="246"/>
      <c r="K138" s="60"/>
      <c r="L138" s="113">
        <f>J138+K138</f>
        <v>0</v>
      </c>
      <c r="M138" s="292"/>
      <c r="N138" s="60"/>
      <c r="O138" s="113">
        <f>M138+N138</f>
        <v>0</v>
      </c>
      <c r="P138" s="110"/>
      <c r="R138" s="189"/>
    </row>
    <row r="139" spans="1:18" ht="10.5" hidden="1" customHeight="1" x14ac:dyDescent="0.25">
      <c r="A139" s="38">
        <v>2329</v>
      </c>
      <c r="B139" s="57" t="s">
        <v>121</v>
      </c>
      <c r="C139" s="58">
        <f t="shared" si="23"/>
        <v>0</v>
      </c>
      <c r="D139" s="214">
        <v>0</v>
      </c>
      <c r="E139" s="510"/>
      <c r="F139" s="468">
        <f>D139+E139</f>
        <v>0</v>
      </c>
      <c r="G139" s="214"/>
      <c r="H139" s="246"/>
      <c r="I139" s="113">
        <f>G139+H139</f>
        <v>0</v>
      </c>
      <c r="J139" s="246"/>
      <c r="K139" s="60"/>
      <c r="L139" s="113">
        <f>J139+K139</f>
        <v>0</v>
      </c>
      <c r="M139" s="292"/>
      <c r="N139" s="60"/>
      <c r="O139" s="113">
        <f>M139+N139</f>
        <v>0</v>
      </c>
      <c r="P139" s="110"/>
      <c r="R139" s="189"/>
    </row>
    <row r="140" spans="1:18" hidden="1" x14ac:dyDescent="0.25">
      <c r="A140" s="111">
        <v>2330</v>
      </c>
      <c r="B140" s="57" t="s">
        <v>122</v>
      </c>
      <c r="C140" s="58">
        <f t="shared" si="23"/>
        <v>0</v>
      </c>
      <c r="D140" s="214">
        <v>0</v>
      </c>
      <c r="E140" s="510"/>
      <c r="F140" s="468">
        <f>D140+E140</f>
        <v>0</v>
      </c>
      <c r="G140" s="214"/>
      <c r="H140" s="246"/>
      <c r="I140" s="113">
        <f>G140+H140</f>
        <v>0</v>
      </c>
      <c r="J140" s="246"/>
      <c r="K140" s="60"/>
      <c r="L140" s="113">
        <f>J140+K140</f>
        <v>0</v>
      </c>
      <c r="M140" s="292"/>
      <c r="N140" s="60"/>
      <c r="O140" s="113">
        <f>M140+N140</f>
        <v>0</v>
      </c>
      <c r="P140" s="110"/>
      <c r="R140" s="189"/>
    </row>
    <row r="141" spans="1:18" ht="48" hidden="1" x14ac:dyDescent="0.25">
      <c r="A141" s="111">
        <v>2340</v>
      </c>
      <c r="B141" s="57" t="s">
        <v>302</v>
      </c>
      <c r="C141" s="58">
        <f t="shared" si="23"/>
        <v>0</v>
      </c>
      <c r="D141" s="215">
        <f t="shared" ref="D141:O141" si="42">SUM(D142:D143)</f>
        <v>0</v>
      </c>
      <c r="E141" s="511">
        <f t="shared" si="42"/>
        <v>0</v>
      </c>
      <c r="F141" s="468">
        <f t="shared" si="42"/>
        <v>0</v>
      </c>
      <c r="G141" s="215">
        <f t="shared" si="42"/>
        <v>0</v>
      </c>
      <c r="H141" s="120">
        <f t="shared" si="42"/>
        <v>0</v>
      </c>
      <c r="I141" s="113">
        <f t="shared" si="42"/>
        <v>0</v>
      </c>
      <c r="J141" s="120">
        <f t="shared" si="42"/>
        <v>0</v>
      </c>
      <c r="K141" s="112">
        <f t="shared" si="42"/>
        <v>0</v>
      </c>
      <c r="L141" s="113">
        <f t="shared" si="42"/>
        <v>0</v>
      </c>
      <c r="M141" s="58">
        <f t="shared" si="42"/>
        <v>0</v>
      </c>
      <c r="N141" s="112">
        <f t="shared" si="42"/>
        <v>0</v>
      </c>
      <c r="O141" s="113">
        <f t="shared" si="42"/>
        <v>0</v>
      </c>
      <c r="P141" s="110"/>
      <c r="R141" s="189"/>
    </row>
    <row r="142" spans="1:18" hidden="1" x14ac:dyDescent="0.25">
      <c r="A142" s="38">
        <v>2341</v>
      </c>
      <c r="B142" s="57" t="s">
        <v>123</v>
      </c>
      <c r="C142" s="58">
        <f t="shared" si="23"/>
        <v>0</v>
      </c>
      <c r="D142" s="214">
        <v>0</v>
      </c>
      <c r="E142" s="510"/>
      <c r="F142" s="468">
        <f>D142+E142</f>
        <v>0</v>
      </c>
      <c r="G142" s="214"/>
      <c r="H142" s="246"/>
      <c r="I142" s="113">
        <f>G142+H142</f>
        <v>0</v>
      </c>
      <c r="J142" s="246"/>
      <c r="K142" s="60"/>
      <c r="L142" s="113">
        <f>J142+K142</f>
        <v>0</v>
      </c>
      <c r="M142" s="292"/>
      <c r="N142" s="60"/>
      <c r="O142" s="113">
        <f>M142+N142</f>
        <v>0</v>
      </c>
      <c r="P142" s="110"/>
      <c r="R142" s="189"/>
    </row>
    <row r="143" spans="1:18" ht="24" hidden="1" x14ac:dyDescent="0.25">
      <c r="A143" s="38">
        <v>2344</v>
      </c>
      <c r="B143" s="57" t="s">
        <v>124</v>
      </c>
      <c r="C143" s="58">
        <f t="shared" si="23"/>
        <v>0</v>
      </c>
      <c r="D143" s="214">
        <v>0</v>
      </c>
      <c r="E143" s="510"/>
      <c r="F143" s="468">
        <f>D143+E143</f>
        <v>0</v>
      </c>
      <c r="G143" s="214"/>
      <c r="H143" s="246"/>
      <c r="I143" s="113">
        <f>G143+H143</f>
        <v>0</v>
      </c>
      <c r="J143" s="246"/>
      <c r="K143" s="60"/>
      <c r="L143" s="113">
        <f>J143+K143</f>
        <v>0</v>
      </c>
      <c r="M143" s="292"/>
      <c r="N143" s="60"/>
      <c r="O143" s="113">
        <f>M143+N143</f>
        <v>0</v>
      </c>
      <c r="P143" s="110"/>
      <c r="R143" s="189"/>
    </row>
    <row r="144" spans="1:18" ht="24" hidden="1" x14ac:dyDescent="0.25">
      <c r="A144" s="106">
        <v>2350</v>
      </c>
      <c r="B144" s="77" t="s">
        <v>125</v>
      </c>
      <c r="C144" s="83">
        <f t="shared" si="23"/>
        <v>0</v>
      </c>
      <c r="D144" s="131">
        <f t="shared" ref="D144:O144" si="43">SUM(D145:D150)</f>
        <v>0</v>
      </c>
      <c r="E144" s="506">
        <f t="shared" si="43"/>
        <v>0</v>
      </c>
      <c r="F144" s="507">
        <f t="shared" si="43"/>
        <v>0</v>
      </c>
      <c r="G144" s="131">
        <f t="shared" si="43"/>
        <v>0</v>
      </c>
      <c r="H144" s="190">
        <f t="shared" si="43"/>
        <v>0</v>
      </c>
      <c r="I144" s="108">
        <f t="shared" si="43"/>
        <v>0</v>
      </c>
      <c r="J144" s="190">
        <f t="shared" si="43"/>
        <v>0</v>
      </c>
      <c r="K144" s="107">
        <f t="shared" si="43"/>
        <v>0</v>
      </c>
      <c r="L144" s="108">
        <f t="shared" si="43"/>
        <v>0</v>
      </c>
      <c r="M144" s="83">
        <f t="shared" si="43"/>
        <v>0</v>
      </c>
      <c r="N144" s="107">
        <f t="shared" si="43"/>
        <v>0</v>
      </c>
      <c r="O144" s="108">
        <f t="shared" si="43"/>
        <v>0</v>
      </c>
      <c r="P144" s="115"/>
      <c r="R144" s="189"/>
    </row>
    <row r="145" spans="1:18" hidden="1" x14ac:dyDescent="0.25">
      <c r="A145" s="33">
        <v>2351</v>
      </c>
      <c r="B145" s="52" t="s">
        <v>126</v>
      </c>
      <c r="C145" s="53">
        <f t="shared" si="23"/>
        <v>0</v>
      </c>
      <c r="D145" s="213">
        <v>0</v>
      </c>
      <c r="E145" s="508"/>
      <c r="F145" s="509">
        <f t="shared" ref="F145:F150" si="44">D145+E145</f>
        <v>0</v>
      </c>
      <c r="G145" s="213"/>
      <c r="H145" s="245"/>
      <c r="I145" s="119">
        <f t="shared" ref="I145:I150" si="45">G145+H145</f>
        <v>0</v>
      </c>
      <c r="J145" s="245"/>
      <c r="K145" s="55"/>
      <c r="L145" s="119">
        <f t="shared" ref="L145:L150" si="46">J145+K145</f>
        <v>0</v>
      </c>
      <c r="M145" s="291"/>
      <c r="N145" s="55"/>
      <c r="O145" s="119">
        <f t="shared" ref="O145:O150" si="47">M145+N145</f>
        <v>0</v>
      </c>
      <c r="P145" s="109"/>
      <c r="R145" s="189"/>
    </row>
    <row r="146" spans="1:18" hidden="1" x14ac:dyDescent="0.25">
      <c r="A146" s="38">
        <v>2352</v>
      </c>
      <c r="B146" s="57" t="s">
        <v>127</v>
      </c>
      <c r="C146" s="58">
        <f t="shared" si="23"/>
        <v>0</v>
      </c>
      <c r="D146" s="214">
        <v>0</v>
      </c>
      <c r="E146" s="510"/>
      <c r="F146" s="468">
        <f t="shared" si="44"/>
        <v>0</v>
      </c>
      <c r="G146" s="214"/>
      <c r="H146" s="246"/>
      <c r="I146" s="113">
        <f t="shared" si="45"/>
        <v>0</v>
      </c>
      <c r="J146" s="246"/>
      <c r="K146" s="60"/>
      <c r="L146" s="113">
        <f t="shared" si="46"/>
        <v>0</v>
      </c>
      <c r="M146" s="292"/>
      <c r="N146" s="60"/>
      <c r="O146" s="113">
        <f t="shared" si="47"/>
        <v>0</v>
      </c>
      <c r="P146" s="110"/>
      <c r="R146" s="189"/>
    </row>
    <row r="147" spans="1:18" ht="24" hidden="1" x14ac:dyDescent="0.25">
      <c r="A147" s="38">
        <v>2353</v>
      </c>
      <c r="B147" s="57" t="s">
        <v>128</v>
      </c>
      <c r="C147" s="58">
        <f t="shared" si="23"/>
        <v>0</v>
      </c>
      <c r="D147" s="214">
        <v>0</v>
      </c>
      <c r="E147" s="510"/>
      <c r="F147" s="468">
        <f t="shared" si="44"/>
        <v>0</v>
      </c>
      <c r="G147" s="214"/>
      <c r="H147" s="246"/>
      <c r="I147" s="113">
        <f t="shared" si="45"/>
        <v>0</v>
      </c>
      <c r="J147" s="246"/>
      <c r="K147" s="60"/>
      <c r="L147" s="113">
        <f t="shared" si="46"/>
        <v>0</v>
      </c>
      <c r="M147" s="292"/>
      <c r="N147" s="60"/>
      <c r="O147" s="113">
        <f t="shared" si="47"/>
        <v>0</v>
      </c>
      <c r="P147" s="110"/>
      <c r="R147" s="189"/>
    </row>
    <row r="148" spans="1:18" ht="24" hidden="1" x14ac:dyDescent="0.25">
      <c r="A148" s="38">
        <v>2354</v>
      </c>
      <c r="B148" s="57" t="s">
        <v>129</v>
      </c>
      <c r="C148" s="58">
        <f t="shared" si="23"/>
        <v>0</v>
      </c>
      <c r="D148" s="214">
        <v>0</v>
      </c>
      <c r="E148" s="510"/>
      <c r="F148" s="468">
        <f t="shared" si="44"/>
        <v>0</v>
      </c>
      <c r="G148" s="214"/>
      <c r="H148" s="246"/>
      <c r="I148" s="113">
        <f t="shared" si="45"/>
        <v>0</v>
      </c>
      <c r="J148" s="246"/>
      <c r="K148" s="60"/>
      <c r="L148" s="113">
        <f t="shared" si="46"/>
        <v>0</v>
      </c>
      <c r="M148" s="292"/>
      <c r="N148" s="60"/>
      <c r="O148" s="113">
        <f t="shared" si="47"/>
        <v>0</v>
      </c>
      <c r="P148" s="110"/>
      <c r="R148" s="189"/>
    </row>
    <row r="149" spans="1:18" ht="24" hidden="1" x14ac:dyDescent="0.25">
      <c r="A149" s="38">
        <v>2355</v>
      </c>
      <c r="B149" s="57" t="s">
        <v>130</v>
      </c>
      <c r="C149" s="58">
        <f t="shared" ref="C149:C212" si="48">F149+I149+L149+O149</f>
        <v>0</v>
      </c>
      <c r="D149" s="214">
        <v>0</v>
      </c>
      <c r="E149" s="510"/>
      <c r="F149" s="468">
        <f t="shared" si="44"/>
        <v>0</v>
      </c>
      <c r="G149" s="214"/>
      <c r="H149" s="246"/>
      <c r="I149" s="113">
        <f t="shared" si="45"/>
        <v>0</v>
      </c>
      <c r="J149" s="246"/>
      <c r="K149" s="60"/>
      <c r="L149" s="113">
        <f t="shared" si="46"/>
        <v>0</v>
      </c>
      <c r="M149" s="292"/>
      <c r="N149" s="60"/>
      <c r="O149" s="113">
        <f t="shared" si="47"/>
        <v>0</v>
      </c>
      <c r="P149" s="110"/>
      <c r="R149" s="189"/>
    </row>
    <row r="150" spans="1:18" ht="24" hidden="1" x14ac:dyDescent="0.25">
      <c r="A150" s="38">
        <v>2359</v>
      </c>
      <c r="B150" s="57" t="s">
        <v>131</v>
      </c>
      <c r="C150" s="58">
        <f t="shared" si="48"/>
        <v>0</v>
      </c>
      <c r="D150" s="214">
        <v>0</v>
      </c>
      <c r="E150" s="510"/>
      <c r="F150" s="468">
        <f t="shared" si="44"/>
        <v>0</v>
      </c>
      <c r="G150" s="214"/>
      <c r="H150" s="246"/>
      <c r="I150" s="113">
        <f t="shared" si="45"/>
        <v>0</v>
      </c>
      <c r="J150" s="246"/>
      <c r="K150" s="60"/>
      <c r="L150" s="113">
        <f t="shared" si="46"/>
        <v>0</v>
      </c>
      <c r="M150" s="292"/>
      <c r="N150" s="60"/>
      <c r="O150" s="113">
        <f t="shared" si="47"/>
        <v>0</v>
      </c>
      <c r="P150" s="110"/>
      <c r="R150" s="189"/>
    </row>
    <row r="151" spans="1:18" ht="24.75" hidden="1" customHeight="1" x14ac:dyDescent="0.25">
      <c r="A151" s="111">
        <v>2360</v>
      </c>
      <c r="B151" s="57" t="s">
        <v>132</v>
      </c>
      <c r="C151" s="58">
        <f t="shared" si="48"/>
        <v>0</v>
      </c>
      <c r="D151" s="215">
        <f t="shared" ref="D151:O151" si="49">SUM(D152:D158)</f>
        <v>0</v>
      </c>
      <c r="E151" s="511">
        <f t="shared" si="49"/>
        <v>0</v>
      </c>
      <c r="F151" s="468">
        <f t="shared" si="49"/>
        <v>0</v>
      </c>
      <c r="G151" s="215">
        <f t="shared" si="49"/>
        <v>0</v>
      </c>
      <c r="H151" s="120">
        <f t="shared" si="49"/>
        <v>0</v>
      </c>
      <c r="I151" s="113">
        <f t="shared" si="49"/>
        <v>0</v>
      </c>
      <c r="J151" s="120">
        <f t="shared" si="49"/>
        <v>0</v>
      </c>
      <c r="K151" s="112">
        <f t="shared" si="49"/>
        <v>0</v>
      </c>
      <c r="L151" s="113">
        <f t="shared" si="49"/>
        <v>0</v>
      </c>
      <c r="M151" s="58">
        <f t="shared" si="49"/>
        <v>0</v>
      </c>
      <c r="N151" s="112">
        <f t="shared" si="49"/>
        <v>0</v>
      </c>
      <c r="O151" s="113">
        <f t="shared" si="49"/>
        <v>0</v>
      </c>
      <c r="P151" s="110"/>
      <c r="R151" s="189"/>
    </row>
    <row r="152" spans="1:18" hidden="1" x14ac:dyDescent="0.25">
      <c r="A152" s="37">
        <v>2361</v>
      </c>
      <c r="B152" s="57" t="s">
        <v>133</v>
      </c>
      <c r="C152" s="58">
        <f t="shared" si="48"/>
        <v>0</v>
      </c>
      <c r="D152" s="214">
        <v>0</v>
      </c>
      <c r="E152" s="510"/>
      <c r="F152" s="468">
        <f t="shared" ref="F152:F159" si="50">D152+E152</f>
        <v>0</v>
      </c>
      <c r="G152" s="214"/>
      <c r="H152" s="246"/>
      <c r="I152" s="113">
        <f t="shared" ref="I152:I159" si="51">G152+H152</f>
        <v>0</v>
      </c>
      <c r="J152" s="246"/>
      <c r="K152" s="60"/>
      <c r="L152" s="113">
        <f t="shared" ref="L152:L159" si="52">J152+K152</f>
        <v>0</v>
      </c>
      <c r="M152" s="292"/>
      <c r="N152" s="60"/>
      <c r="O152" s="113">
        <f t="shared" ref="O152:O159" si="53">M152+N152</f>
        <v>0</v>
      </c>
      <c r="P152" s="110"/>
      <c r="R152" s="189"/>
    </row>
    <row r="153" spans="1:18" ht="24" hidden="1" x14ac:dyDescent="0.25">
      <c r="A153" s="37">
        <v>2362</v>
      </c>
      <c r="B153" s="57" t="s">
        <v>134</v>
      </c>
      <c r="C153" s="58">
        <f t="shared" si="48"/>
        <v>0</v>
      </c>
      <c r="D153" s="214">
        <v>0</v>
      </c>
      <c r="E153" s="510"/>
      <c r="F153" s="468">
        <f t="shared" si="50"/>
        <v>0</v>
      </c>
      <c r="G153" s="214"/>
      <c r="H153" s="246"/>
      <c r="I153" s="113">
        <f t="shared" si="51"/>
        <v>0</v>
      </c>
      <c r="J153" s="246"/>
      <c r="K153" s="60"/>
      <c r="L153" s="113">
        <f t="shared" si="52"/>
        <v>0</v>
      </c>
      <c r="M153" s="292"/>
      <c r="N153" s="60"/>
      <c r="O153" s="113">
        <f t="shared" si="53"/>
        <v>0</v>
      </c>
      <c r="P153" s="110"/>
      <c r="R153" s="189"/>
    </row>
    <row r="154" spans="1:18" hidden="1" x14ac:dyDescent="0.25">
      <c r="A154" s="37">
        <v>2363</v>
      </c>
      <c r="B154" s="57" t="s">
        <v>135</v>
      </c>
      <c r="C154" s="58">
        <f t="shared" si="48"/>
        <v>0</v>
      </c>
      <c r="D154" s="214">
        <v>0</v>
      </c>
      <c r="E154" s="510"/>
      <c r="F154" s="468">
        <f t="shared" si="50"/>
        <v>0</v>
      </c>
      <c r="G154" s="214"/>
      <c r="H154" s="246"/>
      <c r="I154" s="113">
        <f t="shared" si="51"/>
        <v>0</v>
      </c>
      <c r="J154" s="246"/>
      <c r="K154" s="60"/>
      <c r="L154" s="113">
        <f t="shared" si="52"/>
        <v>0</v>
      </c>
      <c r="M154" s="292"/>
      <c r="N154" s="60"/>
      <c r="O154" s="113">
        <f t="shared" si="53"/>
        <v>0</v>
      </c>
      <c r="P154" s="110"/>
      <c r="R154" s="189"/>
    </row>
    <row r="155" spans="1:18" hidden="1" x14ac:dyDescent="0.25">
      <c r="A155" s="37">
        <v>2364</v>
      </c>
      <c r="B155" s="57" t="s">
        <v>136</v>
      </c>
      <c r="C155" s="58">
        <f t="shared" si="48"/>
        <v>0</v>
      </c>
      <c r="D155" s="214">
        <v>0</v>
      </c>
      <c r="E155" s="510"/>
      <c r="F155" s="468">
        <f t="shared" si="50"/>
        <v>0</v>
      </c>
      <c r="G155" s="214"/>
      <c r="H155" s="246"/>
      <c r="I155" s="113">
        <f t="shared" si="51"/>
        <v>0</v>
      </c>
      <c r="J155" s="246"/>
      <c r="K155" s="60"/>
      <c r="L155" s="113">
        <f t="shared" si="52"/>
        <v>0</v>
      </c>
      <c r="M155" s="292"/>
      <c r="N155" s="60"/>
      <c r="O155" s="113">
        <f t="shared" si="53"/>
        <v>0</v>
      </c>
      <c r="P155" s="110"/>
      <c r="R155" s="189"/>
    </row>
    <row r="156" spans="1:18" ht="12.75" hidden="1" customHeight="1" x14ac:dyDescent="0.25">
      <c r="A156" s="37">
        <v>2365</v>
      </c>
      <c r="B156" s="57" t="s">
        <v>137</v>
      </c>
      <c r="C156" s="58">
        <f t="shared" si="48"/>
        <v>0</v>
      </c>
      <c r="D156" s="214">
        <v>0</v>
      </c>
      <c r="E156" s="510"/>
      <c r="F156" s="468">
        <f t="shared" si="50"/>
        <v>0</v>
      </c>
      <c r="G156" s="214"/>
      <c r="H156" s="246"/>
      <c r="I156" s="113">
        <f t="shared" si="51"/>
        <v>0</v>
      </c>
      <c r="J156" s="246"/>
      <c r="K156" s="60"/>
      <c r="L156" s="113">
        <f t="shared" si="52"/>
        <v>0</v>
      </c>
      <c r="M156" s="292"/>
      <c r="N156" s="60"/>
      <c r="O156" s="113">
        <f t="shared" si="53"/>
        <v>0</v>
      </c>
      <c r="P156" s="110"/>
      <c r="R156" s="189"/>
    </row>
    <row r="157" spans="1:18" ht="36" hidden="1" x14ac:dyDescent="0.25">
      <c r="A157" s="37">
        <v>2366</v>
      </c>
      <c r="B157" s="57" t="s">
        <v>138</v>
      </c>
      <c r="C157" s="58">
        <f t="shared" si="48"/>
        <v>0</v>
      </c>
      <c r="D157" s="214">
        <v>0</v>
      </c>
      <c r="E157" s="510"/>
      <c r="F157" s="468">
        <f t="shared" si="50"/>
        <v>0</v>
      </c>
      <c r="G157" s="214"/>
      <c r="H157" s="246"/>
      <c r="I157" s="113">
        <f t="shared" si="51"/>
        <v>0</v>
      </c>
      <c r="J157" s="246"/>
      <c r="K157" s="60"/>
      <c r="L157" s="113">
        <f t="shared" si="52"/>
        <v>0</v>
      </c>
      <c r="M157" s="292"/>
      <c r="N157" s="60"/>
      <c r="O157" s="113">
        <f t="shared" si="53"/>
        <v>0</v>
      </c>
      <c r="P157" s="110"/>
      <c r="R157" s="189"/>
    </row>
    <row r="158" spans="1:18" ht="48" hidden="1" x14ac:dyDescent="0.25">
      <c r="A158" s="37">
        <v>2369</v>
      </c>
      <c r="B158" s="57" t="s">
        <v>139</v>
      </c>
      <c r="C158" s="58">
        <f t="shared" si="48"/>
        <v>0</v>
      </c>
      <c r="D158" s="214">
        <v>0</v>
      </c>
      <c r="E158" s="510"/>
      <c r="F158" s="468">
        <f t="shared" si="50"/>
        <v>0</v>
      </c>
      <c r="G158" s="214"/>
      <c r="H158" s="246"/>
      <c r="I158" s="113">
        <f t="shared" si="51"/>
        <v>0</v>
      </c>
      <c r="J158" s="246"/>
      <c r="K158" s="60"/>
      <c r="L158" s="113">
        <f t="shared" si="52"/>
        <v>0</v>
      </c>
      <c r="M158" s="292"/>
      <c r="N158" s="60"/>
      <c r="O158" s="113">
        <f t="shared" si="53"/>
        <v>0</v>
      </c>
      <c r="P158" s="110"/>
      <c r="R158" s="189"/>
    </row>
    <row r="159" spans="1:18" hidden="1" x14ac:dyDescent="0.25">
      <c r="A159" s="106">
        <v>2370</v>
      </c>
      <c r="B159" s="77" t="s">
        <v>140</v>
      </c>
      <c r="C159" s="83">
        <f t="shared" si="48"/>
        <v>0</v>
      </c>
      <c r="D159" s="216">
        <v>0</v>
      </c>
      <c r="E159" s="513"/>
      <c r="F159" s="507">
        <f t="shared" si="50"/>
        <v>0</v>
      </c>
      <c r="G159" s="216"/>
      <c r="H159" s="247"/>
      <c r="I159" s="108">
        <f t="shared" si="51"/>
        <v>0</v>
      </c>
      <c r="J159" s="247"/>
      <c r="K159" s="114"/>
      <c r="L159" s="108">
        <f t="shared" si="52"/>
        <v>0</v>
      </c>
      <c r="M159" s="293"/>
      <c r="N159" s="114"/>
      <c r="O159" s="108">
        <f t="shared" si="53"/>
        <v>0</v>
      </c>
      <c r="P159" s="115"/>
      <c r="R159" s="189"/>
    </row>
    <row r="160" spans="1:18" hidden="1" x14ac:dyDescent="0.25">
      <c r="A160" s="106">
        <v>2380</v>
      </c>
      <c r="B160" s="77" t="s">
        <v>141</v>
      </c>
      <c r="C160" s="83">
        <f t="shared" si="48"/>
        <v>0</v>
      </c>
      <c r="D160" s="131">
        <f t="shared" ref="D160:O160" si="54">SUM(D161:D162)</f>
        <v>0</v>
      </c>
      <c r="E160" s="506">
        <f t="shared" si="54"/>
        <v>0</v>
      </c>
      <c r="F160" s="507">
        <f t="shared" si="54"/>
        <v>0</v>
      </c>
      <c r="G160" s="131">
        <f t="shared" si="54"/>
        <v>0</v>
      </c>
      <c r="H160" s="190">
        <f t="shared" si="54"/>
        <v>0</v>
      </c>
      <c r="I160" s="108">
        <f t="shared" si="54"/>
        <v>0</v>
      </c>
      <c r="J160" s="190">
        <f t="shared" si="54"/>
        <v>0</v>
      </c>
      <c r="K160" s="107">
        <f t="shared" si="54"/>
        <v>0</v>
      </c>
      <c r="L160" s="108">
        <f t="shared" si="54"/>
        <v>0</v>
      </c>
      <c r="M160" s="83">
        <f t="shared" si="54"/>
        <v>0</v>
      </c>
      <c r="N160" s="107">
        <f t="shared" si="54"/>
        <v>0</v>
      </c>
      <c r="O160" s="108">
        <f t="shared" si="54"/>
        <v>0</v>
      </c>
      <c r="P160" s="115"/>
      <c r="R160" s="189"/>
    </row>
    <row r="161" spans="1:18" hidden="1" x14ac:dyDescent="0.25">
      <c r="A161" s="32">
        <v>2381</v>
      </c>
      <c r="B161" s="52" t="s">
        <v>142</v>
      </c>
      <c r="C161" s="53">
        <f t="shared" si="48"/>
        <v>0</v>
      </c>
      <c r="D161" s="213">
        <v>0</v>
      </c>
      <c r="E161" s="508"/>
      <c r="F161" s="509">
        <f>D161+E161</f>
        <v>0</v>
      </c>
      <c r="G161" s="213"/>
      <c r="H161" s="245"/>
      <c r="I161" s="119">
        <f>G161+H161</f>
        <v>0</v>
      </c>
      <c r="J161" s="245"/>
      <c r="K161" s="55"/>
      <c r="L161" s="119">
        <f>J161+K161</f>
        <v>0</v>
      </c>
      <c r="M161" s="291"/>
      <c r="N161" s="55"/>
      <c r="O161" s="119">
        <f>M161+N161</f>
        <v>0</v>
      </c>
      <c r="P161" s="109"/>
      <c r="R161" s="189"/>
    </row>
    <row r="162" spans="1:18" ht="24" hidden="1" x14ac:dyDescent="0.25">
      <c r="A162" s="37">
        <v>2389</v>
      </c>
      <c r="B162" s="57" t="s">
        <v>143</v>
      </c>
      <c r="C162" s="58">
        <f t="shared" si="48"/>
        <v>0</v>
      </c>
      <c r="D162" s="214">
        <v>0</v>
      </c>
      <c r="E162" s="510"/>
      <c r="F162" s="468">
        <f>D162+E162</f>
        <v>0</v>
      </c>
      <c r="G162" s="214"/>
      <c r="H162" s="246"/>
      <c r="I162" s="113">
        <f>G162+H162</f>
        <v>0</v>
      </c>
      <c r="J162" s="246"/>
      <c r="K162" s="60"/>
      <c r="L162" s="113">
        <f>J162+K162</f>
        <v>0</v>
      </c>
      <c r="M162" s="292"/>
      <c r="N162" s="60"/>
      <c r="O162" s="113">
        <f>M162+N162</f>
        <v>0</v>
      </c>
      <c r="P162" s="110"/>
      <c r="R162" s="189"/>
    </row>
    <row r="163" spans="1:18" hidden="1" x14ac:dyDescent="0.25">
      <c r="A163" s="106">
        <v>2390</v>
      </c>
      <c r="B163" s="77" t="s">
        <v>144</v>
      </c>
      <c r="C163" s="83">
        <f t="shared" si="48"/>
        <v>0</v>
      </c>
      <c r="D163" s="216">
        <v>0</v>
      </c>
      <c r="E163" s="513"/>
      <c r="F163" s="507">
        <f>D163+E163</f>
        <v>0</v>
      </c>
      <c r="G163" s="216"/>
      <c r="H163" s="247"/>
      <c r="I163" s="108">
        <f>G163+H163</f>
        <v>0</v>
      </c>
      <c r="J163" s="247"/>
      <c r="K163" s="114"/>
      <c r="L163" s="108">
        <f>J163+K163</f>
        <v>0</v>
      </c>
      <c r="M163" s="293"/>
      <c r="N163" s="114"/>
      <c r="O163" s="108">
        <f>M163+N163</f>
        <v>0</v>
      </c>
      <c r="P163" s="115"/>
      <c r="R163" s="189"/>
    </row>
    <row r="164" spans="1:18" hidden="1" x14ac:dyDescent="0.25">
      <c r="A164" s="46">
        <v>2400</v>
      </c>
      <c r="B164" s="104" t="s">
        <v>145</v>
      </c>
      <c r="C164" s="47">
        <f t="shared" si="48"/>
        <v>0</v>
      </c>
      <c r="D164" s="218">
        <v>0</v>
      </c>
      <c r="E164" s="516"/>
      <c r="F164" s="472">
        <f>D164+E164</f>
        <v>0</v>
      </c>
      <c r="G164" s="218"/>
      <c r="H164" s="249"/>
      <c r="I164" s="116">
        <f>G164+H164</f>
        <v>0</v>
      </c>
      <c r="J164" s="249"/>
      <c r="K164" s="121"/>
      <c r="L164" s="116">
        <f>J164+K164</f>
        <v>0</v>
      </c>
      <c r="M164" s="294"/>
      <c r="N164" s="121"/>
      <c r="O164" s="116">
        <f>M164+N164</f>
        <v>0</v>
      </c>
      <c r="P164" s="122"/>
      <c r="R164" s="189"/>
    </row>
    <row r="165" spans="1:18" ht="24" hidden="1" x14ac:dyDescent="0.25">
      <c r="A165" s="46">
        <v>2500</v>
      </c>
      <c r="B165" s="104" t="s">
        <v>146</v>
      </c>
      <c r="C165" s="47">
        <f t="shared" si="48"/>
        <v>0</v>
      </c>
      <c r="D165" s="212">
        <f>SUM(D166,D171)</f>
        <v>0</v>
      </c>
      <c r="E165" s="505">
        <f t="shared" ref="E165:O165" si="55">SUM(E166,E171)</f>
        <v>0</v>
      </c>
      <c r="F165" s="472">
        <f t="shared" si="55"/>
        <v>0</v>
      </c>
      <c r="G165" s="212">
        <f t="shared" si="55"/>
        <v>0</v>
      </c>
      <c r="H165" s="105">
        <f t="shared" si="55"/>
        <v>0</v>
      </c>
      <c r="I165" s="116">
        <f t="shared" si="55"/>
        <v>0</v>
      </c>
      <c r="J165" s="105">
        <f t="shared" si="55"/>
        <v>0</v>
      </c>
      <c r="K165" s="50">
        <f t="shared" si="55"/>
        <v>0</v>
      </c>
      <c r="L165" s="116">
        <f t="shared" si="55"/>
        <v>0</v>
      </c>
      <c r="M165" s="129">
        <f t="shared" si="55"/>
        <v>0</v>
      </c>
      <c r="N165" s="130">
        <f t="shared" si="55"/>
        <v>0</v>
      </c>
      <c r="O165" s="262">
        <f t="shared" si="55"/>
        <v>0</v>
      </c>
      <c r="P165" s="315"/>
      <c r="R165" s="189"/>
    </row>
    <row r="166" spans="1:18" ht="16.5" hidden="1" customHeight="1" x14ac:dyDescent="0.25">
      <c r="A166" s="532">
        <v>2510</v>
      </c>
      <c r="B166" s="52" t="s">
        <v>147</v>
      </c>
      <c r="C166" s="53">
        <f t="shared" si="48"/>
        <v>0</v>
      </c>
      <c r="D166" s="217">
        <f>SUM(D167:D170)</f>
        <v>0</v>
      </c>
      <c r="E166" s="514">
        <f t="shared" ref="E166:O166" si="56">SUM(E167:E170)</f>
        <v>0</v>
      </c>
      <c r="F166" s="509">
        <f t="shared" si="56"/>
        <v>0</v>
      </c>
      <c r="G166" s="217">
        <f t="shared" si="56"/>
        <v>0</v>
      </c>
      <c r="H166" s="248">
        <f t="shared" si="56"/>
        <v>0</v>
      </c>
      <c r="I166" s="119">
        <f t="shared" si="56"/>
        <v>0</v>
      </c>
      <c r="J166" s="248">
        <f t="shared" si="56"/>
        <v>0</v>
      </c>
      <c r="K166" s="118">
        <f t="shared" si="56"/>
        <v>0</v>
      </c>
      <c r="L166" s="119">
        <f t="shared" si="56"/>
        <v>0</v>
      </c>
      <c r="M166" s="64">
        <f t="shared" si="56"/>
        <v>0</v>
      </c>
      <c r="N166" s="271">
        <f t="shared" si="56"/>
        <v>0</v>
      </c>
      <c r="O166" s="276">
        <f t="shared" si="56"/>
        <v>0</v>
      </c>
      <c r="P166" s="148"/>
      <c r="R166" s="189"/>
    </row>
    <row r="167" spans="1:18" ht="24" hidden="1" x14ac:dyDescent="0.25">
      <c r="A167" s="38">
        <v>2512</v>
      </c>
      <c r="B167" s="57" t="s">
        <v>148</v>
      </c>
      <c r="C167" s="58">
        <f t="shared" si="48"/>
        <v>0</v>
      </c>
      <c r="D167" s="214">
        <v>0</v>
      </c>
      <c r="E167" s="510"/>
      <c r="F167" s="468">
        <f t="shared" ref="F167:F172" si="57">D167+E167</f>
        <v>0</v>
      </c>
      <c r="G167" s="214"/>
      <c r="H167" s="246"/>
      <c r="I167" s="113">
        <f t="shared" ref="I167:I172" si="58">G167+H167</f>
        <v>0</v>
      </c>
      <c r="J167" s="246"/>
      <c r="K167" s="60"/>
      <c r="L167" s="113">
        <f t="shared" ref="L167:L172" si="59">J167+K167</f>
        <v>0</v>
      </c>
      <c r="M167" s="292"/>
      <c r="N167" s="60"/>
      <c r="O167" s="113">
        <f t="shared" ref="O167:O172" si="60">M167+N167</f>
        <v>0</v>
      </c>
      <c r="P167" s="110"/>
      <c r="R167" s="189"/>
    </row>
    <row r="168" spans="1:18" ht="36" hidden="1" x14ac:dyDescent="0.25">
      <c r="A168" s="38">
        <v>2513</v>
      </c>
      <c r="B168" s="57" t="s">
        <v>149</v>
      </c>
      <c r="C168" s="58">
        <f t="shared" si="48"/>
        <v>0</v>
      </c>
      <c r="D168" s="214">
        <v>0</v>
      </c>
      <c r="E168" s="510"/>
      <c r="F168" s="468">
        <f t="shared" si="57"/>
        <v>0</v>
      </c>
      <c r="G168" s="214"/>
      <c r="H168" s="246"/>
      <c r="I168" s="113">
        <f t="shared" si="58"/>
        <v>0</v>
      </c>
      <c r="J168" s="246"/>
      <c r="K168" s="60"/>
      <c r="L168" s="113">
        <f t="shared" si="59"/>
        <v>0</v>
      </c>
      <c r="M168" s="292"/>
      <c r="N168" s="60"/>
      <c r="O168" s="113">
        <f t="shared" si="60"/>
        <v>0</v>
      </c>
      <c r="P168" s="110"/>
      <c r="R168" s="189"/>
    </row>
    <row r="169" spans="1:18" ht="24" hidden="1" x14ac:dyDescent="0.25">
      <c r="A169" s="38">
        <v>2515</v>
      </c>
      <c r="B169" s="57" t="s">
        <v>150</v>
      </c>
      <c r="C169" s="58">
        <f t="shared" si="48"/>
        <v>0</v>
      </c>
      <c r="D169" s="214">
        <v>0</v>
      </c>
      <c r="E169" s="510"/>
      <c r="F169" s="468">
        <f t="shared" si="57"/>
        <v>0</v>
      </c>
      <c r="G169" s="214"/>
      <c r="H169" s="246"/>
      <c r="I169" s="113">
        <f t="shared" si="58"/>
        <v>0</v>
      </c>
      <c r="J169" s="246"/>
      <c r="K169" s="60"/>
      <c r="L169" s="113">
        <f t="shared" si="59"/>
        <v>0</v>
      </c>
      <c r="M169" s="292"/>
      <c r="N169" s="60"/>
      <c r="O169" s="113">
        <f t="shared" si="60"/>
        <v>0</v>
      </c>
      <c r="P169" s="110"/>
      <c r="R169" s="189"/>
    </row>
    <row r="170" spans="1:18" ht="24" hidden="1" x14ac:dyDescent="0.25">
      <c r="A170" s="38">
        <v>2519</v>
      </c>
      <c r="B170" s="57" t="s">
        <v>151</v>
      </c>
      <c r="C170" s="58">
        <f t="shared" si="48"/>
        <v>0</v>
      </c>
      <c r="D170" s="214">
        <v>0</v>
      </c>
      <c r="E170" s="510"/>
      <c r="F170" s="468">
        <f t="shared" si="57"/>
        <v>0</v>
      </c>
      <c r="G170" s="214"/>
      <c r="H170" s="246"/>
      <c r="I170" s="113">
        <f t="shared" si="58"/>
        <v>0</v>
      </c>
      <c r="J170" s="246"/>
      <c r="K170" s="60"/>
      <c r="L170" s="113">
        <f t="shared" si="59"/>
        <v>0</v>
      </c>
      <c r="M170" s="292"/>
      <c r="N170" s="60"/>
      <c r="O170" s="113">
        <f t="shared" si="60"/>
        <v>0</v>
      </c>
      <c r="P170" s="110"/>
      <c r="R170" s="189"/>
    </row>
    <row r="171" spans="1:18" ht="24" hidden="1" x14ac:dyDescent="0.25">
      <c r="A171" s="111">
        <v>2520</v>
      </c>
      <c r="B171" s="57" t="s">
        <v>152</v>
      </c>
      <c r="C171" s="58">
        <f t="shared" si="48"/>
        <v>0</v>
      </c>
      <c r="D171" s="214">
        <v>0</v>
      </c>
      <c r="E171" s="510"/>
      <c r="F171" s="468">
        <f t="shared" si="57"/>
        <v>0</v>
      </c>
      <c r="G171" s="214"/>
      <c r="H171" s="246"/>
      <c r="I171" s="113">
        <f t="shared" si="58"/>
        <v>0</v>
      </c>
      <c r="J171" s="246"/>
      <c r="K171" s="60"/>
      <c r="L171" s="113">
        <f t="shared" si="59"/>
        <v>0</v>
      </c>
      <c r="M171" s="292"/>
      <c r="N171" s="60"/>
      <c r="O171" s="113">
        <f t="shared" si="60"/>
        <v>0</v>
      </c>
      <c r="P171" s="110"/>
      <c r="R171" s="189"/>
    </row>
    <row r="172" spans="1:18" s="123" customFormat="1" ht="36" hidden="1" customHeight="1" x14ac:dyDescent="0.25">
      <c r="A172" s="17">
        <v>2800</v>
      </c>
      <c r="B172" s="52" t="s">
        <v>153</v>
      </c>
      <c r="C172" s="53">
        <f t="shared" si="48"/>
        <v>0</v>
      </c>
      <c r="D172" s="197">
        <v>0</v>
      </c>
      <c r="E172" s="465"/>
      <c r="F172" s="466">
        <f t="shared" si="57"/>
        <v>0</v>
      </c>
      <c r="G172" s="197"/>
      <c r="H172" s="232"/>
      <c r="I172" s="322">
        <f t="shared" si="58"/>
        <v>0</v>
      </c>
      <c r="J172" s="232"/>
      <c r="K172" s="35"/>
      <c r="L172" s="322">
        <f t="shared" si="59"/>
        <v>0</v>
      </c>
      <c r="M172" s="282"/>
      <c r="N172" s="35"/>
      <c r="O172" s="322">
        <f t="shared" si="60"/>
        <v>0</v>
      </c>
      <c r="P172" s="36"/>
      <c r="R172" s="189"/>
    </row>
    <row r="173" spans="1:18" hidden="1" x14ac:dyDescent="0.25">
      <c r="A173" s="100">
        <v>3000</v>
      </c>
      <c r="B173" s="100" t="s">
        <v>154</v>
      </c>
      <c r="C173" s="101">
        <f t="shared" si="48"/>
        <v>0</v>
      </c>
      <c r="D173" s="211">
        <f t="shared" ref="D173:O173" si="61">SUM(D174,D184)</f>
        <v>0</v>
      </c>
      <c r="E173" s="503">
        <f t="shared" si="61"/>
        <v>0</v>
      </c>
      <c r="F173" s="504">
        <f t="shared" si="61"/>
        <v>0</v>
      </c>
      <c r="G173" s="211">
        <f t="shared" si="61"/>
        <v>0</v>
      </c>
      <c r="H173" s="244">
        <f t="shared" si="61"/>
        <v>0</v>
      </c>
      <c r="I173" s="103">
        <f t="shared" si="61"/>
        <v>0</v>
      </c>
      <c r="J173" s="244">
        <f t="shared" si="61"/>
        <v>0</v>
      </c>
      <c r="K173" s="102">
        <f t="shared" si="61"/>
        <v>0</v>
      </c>
      <c r="L173" s="103">
        <f t="shared" si="61"/>
        <v>0</v>
      </c>
      <c r="M173" s="101">
        <f t="shared" si="61"/>
        <v>0</v>
      </c>
      <c r="N173" s="102">
        <f t="shared" si="61"/>
        <v>0</v>
      </c>
      <c r="O173" s="103">
        <f t="shared" si="61"/>
        <v>0</v>
      </c>
      <c r="P173" s="314"/>
      <c r="R173" s="189"/>
    </row>
    <row r="174" spans="1:18" ht="24" hidden="1" x14ac:dyDescent="0.25">
      <c r="A174" s="46">
        <v>3200</v>
      </c>
      <c r="B174" s="124" t="s">
        <v>155</v>
      </c>
      <c r="C174" s="47">
        <f t="shared" si="48"/>
        <v>0</v>
      </c>
      <c r="D174" s="212">
        <f>SUM(D175,D179)</f>
        <v>0</v>
      </c>
      <c r="E174" s="505">
        <f t="shared" ref="E174:O174" si="62">SUM(E175,E179)</f>
        <v>0</v>
      </c>
      <c r="F174" s="472">
        <f t="shared" si="62"/>
        <v>0</v>
      </c>
      <c r="G174" s="212">
        <f t="shared" si="62"/>
        <v>0</v>
      </c>
      <c r="H174" s="105">
        <f t="shared" si="62"/>
        <v>0</v>
      </c>
      <c r="I174" s="116">
        <f t="shared" si="62"/>
        <v>0</v>
      </c>
      <c r="J174" s="105">
        <f t="shared" si="62"/>
        <v>0</v>
      </c>
      <c r="K174" s="50">
        <f t="shared" si="62"/>
        <v>0</v>
      </c>
      <c r="L174" s="116">
        <f t="shared" si="62"/>
        <v>0</v>
      </c>
      <c r="M174" s="129">
        <f t="shared" si="62"/>
        <v>0</v>
      </c>
      <c r="N174" s="130">
        <f t="shared" si="62"/>
        <v>0</v>
      </c>
      <c r="O174" s="262">
        <f t="shared" si="62"/>
        <v>0</v>
      </c>
      <c r="P174" s="315"/>
      <c r="R174" s="189"/>
    </row>
    <row r="175" spans="1:18" ht="36" hidden="1" x14ac:dyDescent="0.25">
      <c r="A175" s="532">
        <v>3260</v>
      </c>
      <c r="B175" s="52" t="s">
        <v>156</v>
      </c>
      <c r="C175" s="53">
        <f t="shared" si="48"/>
        <v>0</v>
      </c>
      <c r="D175" s="217">
        <f t="shared" ref="D175:O175" si="63">SUM(D176:D178)</f>
        <v>0</v>
      </c>
      <c r="E175" s="514">
        <f t="shared" si="63"/>
        <v>0</v>
      </c>
      <c r="F175" s="509">
        <f t="shared" si="63"/>
        <v>0</v>
      </c>
      <c r="G175" s="217">
        <f t="shared" si="63"/>
        <v>0</v>
      </c>
      <c r="H175" s="248">
        <f t="shared" si="63"/>
        <v>0</v>
      </c>
      <c r="I175" s="119">
        <f t="shared" si="63"/>
        <v>0</v>
      </c>
      <c r="J175" s="248">
        <f t="shared" si="63"/>
        <v>0</v>
      </c>
      <c r="K175" s="118">
        <f t="shared" si="63"/>
        <v>0</v>
      </c>
      <c r="L175" s="119">
        <f t="shared" si="63"/>
        <v>0</v>
      </c>
      <c r="M175" s="53">
        <f t="shared" si="63"/>
        <v>0</v>
      </c>
      <c r="N175" s="118">
        <f t="shared" si="63"/>
        <v>0</v>
      </c>
      <c r="O175" s="119">
        <f t="shared" si="63"/>
        <v>0</v>
      </c>
      <c r="P175" s="109"/>
      <c r="R175" s="189"/>
    </row>
    <row r="176" spans="1:18" ht="24" hidden="1" x14ac:dyDescent="0.25">
      <c r="A176" s="38">
        <v>3261</v>
      </c>
      <c r="B176" s="57" t="s">
        <v>157</v>
      </c>
      <c r="C176" s="58">
        <f t="shared" si="48"/>
        <v>0</v>
      </c>
      <c r="D176" s="214">
        <v>0</v>
      </c>
      <c r="E176" s="510"/>
      <c r="F176" s="468">
        <f>D176+E176</f>
        <v>0</v>
      </c>
      <c r="G176" s="214"/>
      <c r="H176" s="246"/>
      <c r="I176" s="113">
        <f>G176+H176</f>
        <v>0</v>
      </c>
      <c r="J176" s="246"/>
      <c r="K176" s="60"/>
      <c r="L176" s="113">
        <f>J176+K176</f>
        <v>0</v>
      </c>
      <c r="M176" s="292"/>
      <c r="N176" s="60"/>
      <c r="O176" s="113">
        <f>M176+N176</f>
        <v>0</v>
      </c>
      <c r="P176" s="110"/>
      <c r="R176" s="189"/>
    </row>
    <row r="177" spans="1:18" ht="36" hidden="1" x14ac:dyDescent="0.25">
      <c r="A177" s="38">
        <v>3262</v>
      </c>
      <c r="B177" s="57" t="s">
        <v>158</v>
      </c>
      <c r="C177" s="58">
        <f t="shared" si="48"/>
        <v>0</v>
      </c>
      <c r="D177" s="214">
        <v>0</v>
      </c>
      <c r="E177" s="510"/>
      <c r="F177" s="468">
        <f>D177+E177</f>
        <v>0</v>
      </c>
      <c r="G177" s="214"/>
      <c r="H177" s="246"/>
      <c r="I177" s="113">
        <f>G177+H177</f>
        <v>0</v>
      </c>
      <c r="J177" s="246"/>
      <c r="K177" s="60"/>
      <c r="L177" s="113">
        <f>J177+K177</f>
        <v>0</v>
      </c>
      <c r="M177" s="292"/>
      <c r="N177" s="60"/>
      <c r="O177" s="113">
        <f>M177+N177</f>
        <v>0</v>
      </c>
      <c r="P177" s="110"/>
      <c r="R177" s="189"/>
    </row>
    <row r="178" spans="1:18" ht="24" hidden="1" x14ac:dyDescent="0.25">
      <c r="A178" s="38">
        <v>3263</v>
      </c>
      <c r="B178" s="57" t="s">
        <v>159</v>
      </c>
      <c r="C178" s="58">
        <f t="shared" si="48"/>
        <v>0</v>
      </c>
      <c r="D178" s="214">
        <v>0</v>
      </c>
      <c r="E178" s="510"/>
      <c r="F178" s="468">
        <f>D178+E178</f>
        <v>0</v>
      </c>
      <c r="G178" s="214"/>
      <c r="H178" s="246"/>
      <c r="I178" s="113">
        <f>G178+H178</f>
        <v>0</v>
      </c>
      <c r="J178" s="246"/>
      <c r="K178" s="60"/>
      <c r="L178" s="113">
        <f>J178+K178</f>
        <v>0</v>
      </c>
      <c r="M178" s="292"/>
      <c r="N178" s="60"/>
      <c r="O178" s="113">
        <f>M178+N178</f>
        <v>0</v>
      </c>
      <c r="P178" s="110"/>
      <c r="R178" s="189"/>
    </row>
    <row r="179" spans="1:18" ht="84" hidden="1" x14ac:dyDescent="0.25">
      <c r="A179" s="532">
        <v>3290</v>
      </c>
      <c r="B179" s="52" t="s">
        <v>286</v>
      </c>
      <c r="C179" s="126">
        <f t="shared" si="48"/>
        <v>0</v>
      </c>
      <c r="D179" s="217">
        <f>SUM(D180:D183)</f>
        <v>0</v>
      </c>
      <c r="E179" s="514">
        <f t="shared" ref="E179:O179" si="64">SUM(E180:E183)</f>
        <v>0</v>
      </c>
      <c r="F179" s="509">
        <f t="shared" si="64"/>
        <v>0</v>
      </c>
      <c r="G179" s="217">
        <f t="shared" si="64"/>
        <v>0</v>
      </c>
      <c r="H179" s="248">
        <f t="shared" si="64"/>
        <v>0</v>
      </c>
      <c r="I179" s="119">
        <f t="shared" si="64"/>
        <v>0</v>
      </c>
      <c r="J179" s="248">
        <f t="shared" si="64"/>
        <v>0</v>
      </c>
      <c r="K179" s="118">
        <f t="shared" si="64"/>
        <v>0</v>
      </c>
      <c r="L179" s="119">
        <f t="shared" si="64"/>
        <v>0</v>
      </c>
      <c r="M179" s="126">
        <f t="shared" si="64"/>
        <v>0</v>
      </c>
      <c r="N179" s="272">
        <f t="shared" si="64"/>
        <v>0</v>
      </c>
      <c r="O179" s="277">
        <f t="shared" si="64"/>
        <v>0</v>
      </c>
      <c r="P179" s="151"/>
      <c r="R179" s="189"/>
    </row>
    <row r="180" spans="1:18" ht="72" hidden="1" x14ac:dyDescent="0.25">
      <c r="A180" s="38">
        <v>3291</v>
      </c>
      <c r="B180" s="57" t="s">
        <v>160</v>
      </c>
      <c r="C180" s="58">
        <f t="shared" si="48"/>
        <v>0</v>
      </c>
      <c r="D180" s="214">
        <v>0</v>
      </c>
      <c r="E180" s="510"/>
      <c r="F180" s="468">
        <f>D180+E180</f>
        <v>0</v>
      </c>
      <c r="G180" s="214"/>
      <c r="H180" s="246"/>
      <c r="I180" s="113">
        <f>G180+H180</f>
        <v>0</v>
      </c>
      <c r="J180" s="246"/>
      <c r="K180" s="60"/>
      <c r="L180" s="113">
        <f>J180+K180</f>
        <v>0</v>
      </c>
      <c r="M180" s="292"/>
      <c r="N180" s="60"/>
      <c r="O180" s="113">
        <f>M180+N180</f>
        <v>0</v>
      </c>
      <c r="P180" s="110"/>
      <c r="R180" s="189"/>
    </row>
    <row r="181" spans="1:18" ht="72" hidden="1" x14ac:dyDescent="0.25">
      <c r="A181" s="38">
        <v>3292</v>
      </c>
      <c r="B181" s="57" t="s">
        <v>161</v>
      </c>
      <c r="C181" s="58">
        <f t="shared" si="48"/>
        <v>0</v>
      </c>
      <c r="D181" s="214">
        <v>0</v>
      </c>
      <c r="E181" s="510"/>
      <c r="F181" s="468">
        <f>D181+E181</f>
        <v>0</v>
      </c>
      <c r="G181" s="214"/>
      <c r="H181" s="246"/>
      <c r="I181" s="113">
        <f>G181+H181</f>
        <v>0</v>
      </c>
      <c r="J181" s="246"/>
      <c r="K181" s="60"/>
      <c r="L181" s="113">
        <f>J181+K181</f>
        <v>0</v>
      </c>
      <c r="M181" s="292"/>
      <c r="N181" s="60"/>
      <c r="O181" s="113">
        <f>M181+N181</f>
        <v>0</v>
      </c>
      <c r="P181" s="110"/>
      <c r="R181" s="189"/>
    </row>
    <row r="182" spans="1:18" ht="72" hidden="1" x14ac:dyDescent="0.25">
      <c r="A182" s="38">
        <v>3293</v>
      </c>
      <c r="B182" s="57" t="s">
        <v>162</v>
      </c>
      <c r="C182" s="58">
        <f t="shared" si="48"/>
        <v>0</v>
      </c>
      <c r="D182" s="214">
        <v>0</v>
      </c>
      <c r="E182" s="510"/>
      <c r="F182" s="468">
        <f>D182+E182</f>
        <v>0</v>
      </c>
      <c r="G182" s="214"/>
      <c r="H182" s="246"/>
      <c r="I182" s="113">
        <f>G182+H182</f>
        <v>0</v>
      </c>
      <c r="J182" s="246"/>
      <c r="K182" s="60"/>
      <c r="L182" s="113">
        <f>J182+K182</f>
        <v>0</v>
      </c>
      <c r="M182" s="292"/>
      <c r="N182" s="60"/>
      <c r="O182" s="113">
        <f>M182+N182</f>
        <v>0</v>
      </c>
      <c r="P182" s="110"/>
      <c r="R182" s="189"/>
    </row>
    <row r="183" spans="1:18" ht="60" hidden="1" x14ac:dyDescent="0.25">
      <c r="A183" s="127">
        <v>3294</v>
      </c>
      <c r="B183" s="57" t="s">
        <v>163</v>
      </c>
      <c r="C183" s="126">
        <f t="shared" si="48"/>
        <v>0</v>
      </c>
      <c r="D183" s="219">
        <v>0</v>
      </c>
      <c r="E183" s="517"/>
      <c r="F183" s="518">
        <f>D183+E183</f>
        <v>0</v>
      </c>
      <c r="G183" s="219"/>
      <c r="H183" s="250"/>
      <c r="I183" s="277">
        <f>G183+H183</f>
        <v>0</v>
      </c>
      <c r="J183" s="250"/>
      <c r="K183" s="128"/>
      <c r="L183" s="277">
        <f>J183+K183</f>
        <v>0</v>
      </c>
      <c r="M183" s="295"/>
      <c r="N183" s="128"/>
      <c r="O183" s="277">
        <f>M183+N183</f>
        <v>0</v>
      </c>
      <c r="P183" s="151"/>
      <c r="R183" s="189"/>
    </row>
    <row r="184" spans="1:18" ht="48" hidden="1" x14ac:dyDescent="0.25">
      <c r="A184" s="69">
        <v>3300</v>
      </c>
      <c r="B184" s="124" t="s">
        <v>164</v>
      </c>
      <c r="C184" s="129">
        <f t="shared" si="48"/>
        <v>0</v>
      </c>
      <c r="D184" s="220">
        <f>SUM(D185:D186)</f>
        <v>0</v>
      </c>
      <c r="E184" s="519">
        <f t="shared" ref="E184:O184" si="65">SUM(E185:E186)</f>
        <v>0</v>
      </c>
      <c r="F184" s="520">
        <f t="shared" si="65"/>
        <v>0</v>
      </c>
      <c r="G184" s="220">
        <f t="shared" si="65"/>
        <v>0</v>
      </c>
      <c r="H184" s="251">
        <f t="shared" si="65"/>
        <v>0</v>
      </c>
      <c r="I184" s="262">
        <f t="shared" si="65"/>
        <v>0</v>
      </c>
      <c r="J184" s="251">
        <f t="shared" si="65"/>
        <v>0</v>
      </c>
      <c r="K184" s="130">
        <f t="shared" si="65"/>
        <v>0</v>
      </c>
      <c r="L184" s="262">
        <f t="shared" si="65"/>
        <v>0</v>
      </c>
      <c r="M184" s="129">
        <f t="shared" si="65"/>
        <v>0</v>
      </c>
      <c r="N184" s="130">
        <f t="shared" si="65"/>
        <v>0</v>
      </c>
      <c r="O184" s="262">
        <f t="shared" si="65"/>
        <v>0</v>
      </c>
      <c r="P184" s="315"/>
      <c r="R184" s="189"/>
    </row>
    <row r="185" spans="1:18" ht="48" hidden="1" x14ac:dyDescent="0.25">
      <c r="A185" s="76">
        <v>3310</v>
      </c>
      <c r="B185" s="77" t="s">
        <v>165</v>
      </c>
      <c r="C185" s="83">
        <f t="shared" si="48"/>
        <v>0</v>
      </c>
      <c r="D185" s="216">
        <v>0</v>
      </c>
      <c r="E185" s="513"/>
      <c r="F185" s="507">
        <f>D185+E185</f>
        <v>0</v>
      </c>
      <c r="G185" s="216"/>
      <c r="H185" s="247"/>
      <c r="I185" s="108">
        <f>G185+H185</f>
        <v>0</v>
      </c>
      <c r="J185" s="247"/>
      <c r="K185" s="114"/>
      <c r="L185" s="108">
        <f>J185+K185</f>
        <v>0</v>
      </c>
      <c r="M185" s="293"/>
      <c r="N185" s="114"/>
      <c r="O185" s="108">
        <f>M185+N185</f>
        <v>0</v>
      </c>
      <c r="P185" s="115"/>
      <c r="R185" s="189"/>
    </row>
    <row r="186" spans="1:18" ht="48.75" hidden="1" customHeight="1" x14ac:dyDescent="0.25">
      <c r="A186" s="33">
        <v>3320</v>
      </c>
      <c r="B186" s="52" t="s">
        <v>166</v>
      </c>
      <c r="C186" s="53">
        <f t="shared" si="48"/>
        <v>0</v>
      </c>
      <c r="D186" s="213">
        <v>0</v>
      </c>
      <c r="E186" s="508"/>
      <c r="F186" s="509">
        <f>D186+E186</f>
        <v>0</v>
      </c>
      <c r="G186" s="213"/>
      <c r="H186" s="245"/>
      <c r="I186" s="119">
        <f>G186+H186</f>
        <v>0</v>
      </c>
      <c r="J186" s="245"/>
      <c r="K186" s="55"/>
      <c r="L186" s="119">
        <f>J186+K186</f>
        <v>0</v>
      </c>
      <c r="M186" s="291"/>
      <c r="N186" s="55"/>
      <c r="O186" s="119">
        <f>M186+N186</f>
        <v>0</v>
      </c>
      <c r="P186" s="109"/>
      <c r="R186" s="189"/>
    </row>
    <row r="187" spans="1:18" hidden="1" x14ac:dyDescent="0.25">
      <c r="A187" s="132">
        <v>4000</v>
      </c>
      <c r="B187" s="100" t="s">
        <v>167</v>
      </c>
      <c r="C187" s="101">
        <f t="shared" si="48"/>
        <v>0</v>
      </c>
      <c r="D187" s="211">
        <f t="shared" ref="D187:O187" si="66">SUM(D188,D191)</f>
        <v>0</v>
      </c>
      <c r="E187" s="503">
        <f t="shared" si="66"/>
        <v>0</v>
      </c>
      <c r="F187" s="504">
        <f t="shared" si="66"/>
        <v>0</v>
      </c>
      <c r="G187" s="211">
        <f t="shared" si="66"/>
        <v>0</v>
      </c>
      <c r="H187" s="244">
        <f t="shared" si="66"/>
        <v>0</v>
      </c>
      <c r="I187" s="103">
        <f t="shared" si="66"/>
        <v>0</v>
      </c>
      <c r="J187" s="244">
        <f t="shared" si="66"/>
        <v>0</v>
      </c>
      <c r="K187" s="102">
        <f t="shared" si="66"/>
        <v>0</v>
      </c>
      <c r="L187" s="103">
        <f t="shared" si="66"/>
        <v>0</v>
      </c>
      <c r="M187" s="101">
        <f t="shared" si="66"/>
        <v>0</v>
      </c>
      <c r="N187" s="102">
        <f t="shared" si="66"/>
        <v>0</v>
      </c>
      <c r="O187" s="103">
        <f t="shared" si="66"/>
        <v>0</v>
      </c>
      <c r="P187" s="314"/>
      <c r="R187" s="189"/>
    </row>
    <row r="188" spans="1:18" ht="24" hidden="1" x14ac:dyDescent="0.25">
      <c r="A188" s="133">
        <v>4200</v>
      </c>
      <c r="B188" s="104" t="s">
        <v>168</v>
      </c>
      <c r="C188" s="47">
        <f t="shared" si="48"/>
        <v>0</v>
      </c>
      <c r="D188" s="212">
        <f t="shared" ref="D188:O188" si="67">SUM(D189,D190)</f>
        <v>0</v>
      </c>
      <c r="E188" s="505">
        <f t="shared" si="67"/>
        <v>0</v>
      </c>
      <c r="F188" s="472">
        <f t="shared" si="67"/>
        <v>0</v>
      </c>
      <c r="G188" s="212">
        <f t="shared" si="67"/>
        <v>0</v>
      </c>
      <c r="H188" s="105">
        <f t="shared" si="67"/>
        <v>0</v>
      </c>
      <c r="I188" s="116">
        <f t="shared" si="67"/>
        <v>0</v>
      </c>
      <c r="J188" s="105">
        <f t="shared" si="67"/>
        <v>0</v>
      </c>
      <c r="K188" s="50">
        <f t="shared" si="67"/>
        <v>0</v>
      </c>
      <c r="L188" s="116">
        <f t="shared" si="67"/>
        <v>0</v>
      </c>
      <c r="M188" s="47">
        <f t="shared" si="67"/>
        <v>0</v>
      </c>
      <c r="N188" s="50">
        <f t="shared" si="67"/>
        <v>0</v>
      </c>
      <c r="O188" s="116">
        <f t="shared" si="67"/>
        <v>0</v>
      </c>
      <c r="P188" s="122"/>
      <c r="R188" s="189"/>
    </row>
    <row r="189" spans="1:18" ht="36" hidden="1" x14ac:dyDescent="0.25">
      <c r="A189" s="532">
        <v>4240</v>
      </c>
      <c r="B189" s="52" t="s">
        <v>169</v>
      </c>
      <c r="C189" s="53">
        <f t="shared" si="48"/>
        <v>0</v>
      </c>
      <c r="D189" s="213">
        <v>0</v>
      </c>
      <c r="E189" s="508"/>
      <c r="F189" s="509">
        <f>D189+E189</f>
        <v>0</v>
      </c>
      <c r="G189" s="213"/>
      <c r="H189" s="245"/>
      <c r="I189" s="119">
        <f>G189+H189</f>
        <v>0</v>
      </c>
      <c r="J189" s="245"/>
      <c r="K189" s="55"/>
      <c r="L189" s="119">
        <f>J189+K189</f>
        <v>0</v>
      </c>
      <c r="M189" s="291"/>
      <c r="N189" s="55"/>
      <c r="O189" s="119">
        <f>M189+N189</f>
        <v>0</v>
      </c>
      <c r="P189" s="109"/>
      <c r="R189" s="189"/>
    </row>
    <row r="190" spans="1:18" ht="24" hidden="1" x14ac:dyDescent="0.25">
      <c r="A190" s="111">
        <v>4250</v>
      </c>
      <c r="B190" s="57" t="s">
        <v>170</v>
      </c>
      <c r="C190" s="58">
        <f t="shared" si="48"/>
        <v>0</v>
      </c>
      <c r="D190" s="214">
        <v>0</v>
      </c>
      <c r="E190" s="510"/>
      <c r="F190" s="468">
        <f>D190+E190</f>
        <v>0</v>
      </c>
      <c r="G190" s="214"/>
      <c r="H190" s="246"/>
      <c r="I190" s="113">
        <f>G190+H190</f>
        <v>0</v>
      </c>
      <c r="J190" s="246"/>
      <c r="K190" s="60"/>
      <c r="L190" s="113">
        <f>J190+K190</f>
        <v>0</v>
      </c>
      <c r="M190" s="292"/>
      <c r="N190" s="60"/>
      <c r="O190" s="113">
        <f>M190+N190</f>
        <v>0</v>
      </c>
      <c r="P190" s="110"/>
      <c r="R190" s="189"/>
    </row>
    <row r="191" spans="1:18" hidden="1" x14ac:dyDescent="0.25">
      <c r="A191" s="46">
        <v>4300</v>
      </c>
      <c r="B191" s="104" t="s">
        <v>171</v>
      </c>
      <c r="C191" s="47">
        <f t="shared" si="48"/>
        <v>0</v>
      </c>
      <c r="D191" s="212">
        <f t="shared" ref="D191:O191" si="68">SUM(D192)</f>
        <v>0</v>
      </c>
      <c r="E191" s="505">
        <f t="shared" si="68"/>
        <v>0</v>
      </c>
      <c r="F191" s="472">
        <f t="shared" si="68"/>
        <v>0</v>
      </c>
      <c r="G191" s="212">
        <f t="shared" si="68"/>
        <v>0</v>
      </c>
      <c r="H191" s="105">
        <f t="shared" si="68"/>
        <v>0</v>
      </c>
      <c r="I191" s="116">
        <f t="shared" si="68"/>
        <v>0</v>
      </c>
      <c r="J191" s="105">
        <f t="shared" si="68"/>
        <v>0</v>
      </c>
      <c r="K191" s="50">
        <f t="shared" si="68"/>
        <v>0</v>
      </c>
      <c r="L191" s="116">
        <f t="shared" si="68"/>
        <v>0</v>
      </c>
      <c r="M191" s="47">
        <f t="shared" si="68"/>
        <v>0</v>
      </c>
      <c r="N191" s="50">
        <f t="shared" si="68"/>
        <v>0</v>
      </c>
      <c r="O191" s="116">
        <f t="shared" si="68"/>
        <v>0</v>
      </c>
      <c r="P191" s="122"/>
      <c r="R191" s="189"/>
    </row>
    <row r="192" spans="1:18" ht="24" hidden="1" x14ac:dyDescent="0.25">
      <c r="A192" s="532">
        <v>4310</v>
      </c>
      <c r="B192" s="52" t="s">
        <v>172</v>
      </c>
      <c r="C192" s="53">
        <f t="shared" si="48"/>
        <v>0</v>
      </c>
      <c r="D192" s="217">
        <f t="shared" ref="D192:O192" si="69">SUM(D193:D193)</f>
        <v>0</v>
      </c>
      <c r="E192" s="514">
        <f t="shared" si="69"/>
        <v>0</v>
      </c>
      <c r="F192" s="509">
        <f t="shared" si="69"/>
        <v>0</v>
      </c>
      <c r="G192" s="217">
        <f t="shared" si="69"/>
        <v>0</v>
      </c>
      <c r="H192" s="248">
        <f t="shared" si="69"/>
        <v>0</v>
      </c>
      <c r="I192" s="119">
        <f t="shared" si="69"/>
        <v>0</v>
      </c>
      <c r="J192" s="248">
        <f t="shared" si="69"/>
        <v>0</v>
      </c>
      <c r="K192" s="118">
        <f t="shared" si="69"/>
        <v>0</v>
      </c>
      <c r="L192" s="119">
        <f t="shared" si="69"/>
        <v>0</v>
      </c>
      <c r="M192" s="53">
        <f t="shared" si="69"/>
        <v>0</v>
      </c>
      <c r="N192" s="118">
        <f t="shared" si="69"/>
        <v>0</v>
      </c>
      <c r="O192" s="119">
        <f t="shared" si="69"/>
        <v>0</v>
      </c>
      <c r="P192" s="109"/>
      <c r="R192" s="189"/>
    </row>
    <row r="193" spans="1:18" ht="36" hidden="1" x14ac:dyDescent="0.25">
      <c r="A193" s="38">
        <v>4311</v>
      </c>
      <c r="B193" s="57" t="s">
        <v>173</v>
      </c>
      <c r="C193" s="58">
        <f t="shared" si="48"/>
        <v>0</v>
      </c>
      <c r="D193" s="214">
        <v>0</v>
      </c>
      <c r="E193" s="510"/>
      <c r="F193" s="468">
        <f>D193+E193</f>
        <v>0</v>
      </c>
      <c r="G193" s="214"/>
      <c r="H193" s="246"/>
      <c r="I193" s="113">
        <f>G193+H193</f>
        <v>0</v>
      </c>
      <c r="J193" s="246"/>
      <c r="K193" s="60"/>
      <c r="L193" s="113">
        <f>J193+K193</f>
        <v>0</v>
      </c>
      <c r="M193" s="292"/>
      <c r="N193" s="60"/>
      <c r="O193" s="113">
        <f>M193+N193</f>
        <v>0</v>
      </c>
      <c r="P193" s="110"/>
      <c r="R193" s="189"/>
    </row>
    <row r="194" spans="1:18" s="21" customFormat="1" ht="24" x14ac:dyDescent="0.25">
      <c r="A194" s="134"/>
      <c r="B194" s="17" t="s">
        <v>174</v>
      </c>
      <c r="C194" s="97">
        <f t="shared" si="48"/>
        <v>850278</v>
      </c>
      <c r="D194" s="210">
        <f t="shared" ref="D194:O194" si="70">SUM(D195,D230,D269)</f>
        <v>844668</v>
      </c>
      <c r="E194" s="501">
        <f t="shared" si="70"/>
        <v>5610</v>
      </c>
      <c r="F194" s="502">
        <f t="shared" si="70"/>
        <v>850278</v>
      </c>
      <c r="G194" s="210">
        <f t="shared" si="70"/>
        <v>0</v>
      </c>
      <c r="H194" s="189">
        <f t="shared" si="70"/>
        <v>0</v>
      </c>
      <c r="I194" s="502">
        <f t="shared" si="70"/>
        <v>0</v>
      </c>
      <c r="J194" s="243">
        <f t="shared" si="70"/>
        <v>0</v>
      </c>
      <c r="K194" s="501">
        <f t="shared" si="70"/>
        <v>0</v>
      </c>
      <c r="L194" s="502">
        <f t="shared" si="70"/>
        <v>0</v>
      </c>
      <c r="M194" s="296">
        <f t="shared" si="70"/>
        <v>0</v>
      </c>
      <c r="N194" s="273">
        <f t="shared" si="70"/>
        <v>0</v>
      </c>
      <c r="O194" s="278">
        <f t="shared" si="70"/>
        <v>0</v>
      </c>
      <c r="P194" s="317"/>
      <c r="R194" s="189"/>
    </row>
    <row r="195" spans="1:18" x14ac:dyDescent="0.25">
      <c r="A195" s="100">
        <v>5000</v>
      </c>
      <c r="B195" s="100" t="s">
        <v>175</v>
      </c>
      <c r="C195" s="101">
        <f t="shared" si="48"/>
        <v>850278</v>
      </c>
      <c r="D195" s="211">
        <f t="shared" ref="D195:O195" si="71">D196+D204</f>
        <v>844668</v>
      </c>
      <c r="E195" s="503">
        <f t="shared" si="71"/>
        <v>5610</v>
      </c>
      <c r="F195" s="504">
        <f t="shared" si="71"/>
        <v>850278</v>
      </c>
      <c r="G195" s="211">
        <f t="shared" si="71"/>
        <v>0</v>
      </c>
      <c r="H195" s="137">
        <f t="shared" si="71"/>
        <v>0</v>
      </c>
      <c r="I195" s="504">
        <f t="shared" si="71"/>
        <v>0</v>
      </c>
      <c r="J195" s="244">
        <f t="shared" si="71"/>
        <v>0</v>
      </c>
      <c r="K195" s="503">
        <f t="shared" si="71"/>
        <v>0</v>
      </c>
      <c r="L195" s="504">
        <f t="shared" si="71"/>
        <v>0</v>
      </c>
      <c r="M195" s="101">
        <f t="shared" si="71"/>
        <v>0</v>
      </c>
      <c r="N195" s="102">
        <f t="shared" si="71"/>
        <v>0</v>
      </c>
      <c r="O195" s="103">
        <f t="shared" si="71"/>
        <v>0</v>
      </c>
      <c r="P195" s="314"/>
      <c r="R195" s="189"/>
    </row>
    <row r="196" spans="1:18" hidden="1" x14ac:dyDescent="0.25">
      <c r="A196" s="46">
        <v>5100</v>
      </c>
      <c r="B196" s="104" t="s">
        <v>176</v>
      </c>
      <c r="C196" s="47">
        <f t="shared" si="48"/>
        <v>0</v>
      </c>
      <c r="D196" s="212">
        <f t="shared" ref="D196:O196" si="72">D197+D198+D201+D202+D203</f>
        <v>0</v>
      </c>
      <c r="E196" s="505">
        <f t="shared" si="72"/>
        <v>0</v>
      </c>
      <c r="F196" s="472">
        <f t="shared" si="72"/>
        <v>0</v>
      </c>
      <c r="G196" s="212">
        <f t="shared" si="72"/>
        <v>0</v>
      </c>
      <c r="H196" s="105">
        <f t="shared" si="72"/>
        <v>0</v>
      </c>
      <c r="I196" s="116">
        <f t="shared" si="72"/>
        <v>0</v>
      </c>
      <c r="J196" s="105">
        <f t="shared" si="72"/>
        <v>0</v>
      </c>
      <c r="K196" s="50">
        <f t="shared" si="72"/>
        <v>0</v>
      </c>
      <c r="L196" s="116">
        <f t="shared" si="72"/>
        <v>0</v>
      </c>
      <c r="M196" s="47">
        <f t="shared" si="72"/>
        <v>0</v>
      </c>
      <c r="N196" s="50">
        <f t="shared" si="72"/>
        <v>0</v>
      </c>
      <c r="O196" s="116">
        <f t="shared" si="72"/>
        <v>0</v>
      </c>
      <c r="P196" s="122"/>
      <c r="R196" s="189"/>
    </row>
    <row r="197" spans="1:18" hidden="1" x14ac:dyDescent="0.25">
      <c r="A197" s="532">
        <v>5110</v>
      </c>
      <c r="B197" s="52" t="s">
        <v>177</v>
      </c>
      <c r="C197" s="53">
        <f t="shared" si="48"/>
        <v>0</v>
      </c>
      <c r="D197" s="213">
        <v>0</v>
      </c>
      <c r="E197" s="508"/>
      <c r="F197" s="509">
        <f>D197+E197</f>
        <v>0</v>
      </c>
      <c r="G197" s="213"/>
      <c r="H197" s="245"/>
      <c r="I197" s="119">
        <f>G197+H197</f>
        <v>0</v>
      </c>
      <c r="J197" s="245"/>
      <c r="K197" s="55"/>
      <c r="L197" s="119">
        <f>J197+K197</f>
        <v>0</v>
      </c>
      <c r="M197" s="291"/>
      <c r="N197" s="55"/>
      <c r="O197" s="119">
        <f>M197+N197</f>
        <v>0</v>
      </c>
      <c r="P197" s="109"/>
      <c r="R197" s="189"/>
    </row>
    <row r="198" spans="1:18" ht="24" hidden="1" x14ac:dyDescent="0.25">
      <c r="A198" s="111">
        <v>5120</v>
      </c>
      <c r="B198" s="57" t="s">
        <v>178</v>
      </c>
      <c r="C198" s="58">
        <f t="shared" si="48"/>
        <v>0</v>
      </c>
      <c r="D198" s="215">
        <f t="shared" ref="D198:O198" si="73">D199+D200</f>
        <v>0</v>
      </c>
      <c r="E198" s="511">
        <f t="shared" si="73"/>
        <v>0</v>
      </c>
      <c r="F198" s="468">
        <f t="shared" si="73"/>
        <v>0</v>
      </c>
      <c r="G198" s="215">
        <f t="shared" si="73"/>
        <v>0</v>
      </c>
      <c r="H198" s="120">
        <f t="shared" si="73"/>
        <v>0</v>
      </c>
      <c r="I198" s="113">
        <f t="shared" si="73"/>
        <v>0</v>
      </c>
      <c r="J198" s="120">
        <f t="shared" si="73"/>
        <v>0</v>
      </c>
      <c r="K198" s="112">
        <f t="shared" si="73"/>
        <v>0</v>
      </c>
      <c r="L198" s="113">
        <f t="shared" si="73"/>
        <v>0</v>
      </c>
      <c r="M198" s="58">
        <f t="shared" si="73"/>
        <v>0</v>
      </c>
      <c r="N198" s="112">
        <f t="shared" si="73"/>
        <v>0</v>
      </c>
      <c r="O198" s="113">
        <f t="shared" si="73"/>
        <v>0</v>
      </c>
      <c r="P198" s="110"/>
      <c r="R198" s="189"/>
    </row>
    <row r="199" spans="1:18" hidden="1" x14ac:dyDescent="0.25">
      <c r="A199" s="38">
        <v>5121</v>
      </c>
      <c r="B199" s="57" t="s">
        <v>179</v>
      </c>
      <c r="C199" s="58">
        <f t="shared" si="48"/>
        <v>0</v>
      </c>
      <c r="D199" s="214">
        <v>0</v>
      </c>
      <c r="E199" s="510"/>
      <c r="F199" s="468">
        <f>D199+E199</f>
        <v>0</v>
      </c>
      <c r="G199" s="214"/>
      <c r="H199" s="246"/>
      <c r="I199" s="113">
        <f>G199+H199</f>
        <v>0</v>
      </c>
      <c r="J199" s="246"/>
      <c r="K199" s="60"/>
      <c r="L199" s="113">
        <f>J199+K199</f>
        <v>0</v>
      </c>
      <c r="M199" s="292"/>
      <c r="N199" s="60"/>
      <c r="O199" s="113">
        <f>M199+N199</f>
        <v>0</v>
      </c>
      <c r="P199" s="110"/>
      <c r="R199" s="189"/>
    </row>
    <row r="200" spans="1:18" ht="24" hidden="1" x14ac:dyDescent="0.25">
      <c r="A200" s="38">
        <v>5129</v>
      </c>
      <c r="B200" s="57" t="s">
        <v>180</v>
      </c>
      <c r="C200" s="58">
        <f t="shared" si="48"/>
        <v>0</v>
      </c>
      <c r="D200" s="214">
        <v>0</v>
      </c>
      <c r="E200" s="510"/>
      <c r="F200" s="468">
        <f>D200+E200</f>
        <v>0</v>
      </c>
      <c r="G200" s="214"/>
      <c r="H200" s="246"/>
      <c r="I200" s="113">
        <f>G200+H200</f>
        <v>0</v>
      </c>
      <c r="J200" s="246"/>
      <c r="K200" s="60"/>
      <c r="L200" s="113">
        <f>J200+K200</f>
        <v>0</v>
      </c>
      <c r="M200" s="292"/>
      <c r="N200" s="60"/>
      <c r="O200" s="113">
        <f>M200+N200</f>
        <v>0</v>
      </c>
      <c r="P200" s="110"/>
      <c r="R200" s="189"/>
    </row>
    <row r="201" spans="1:18" hidden="1" x14ac:dyDescent="0.25">
      <c r="A201" s="111">
        <v>5130</v>
      </c>
      <c r="B201" s="57" t="s">
        <v>181</v>
      </c>
      <c r="C201" s="58">
        <f t="shared" si="48"/>
        <v>0</v>
      </c>
      <c r="D201" s="214">
        <v>0</v>
      </c>
      <c r="E201" s="510"/>
      <c r="F201" s="468">
        <f>D201+E201</f>
        <v>0</v>
      </c>
      <c r="G201" s="214"/>
      <c r="H201" s="246"/>
      <c r="I201" s="113">
        <f>G201+H201</f>
        <v>0</v>
      </c>
      <c r="J201" s="246"/>
      <c r="K201" s="60"/>
      <c r="L201" s="113">
        <f>J201+K201</f>
        <v>0</v>
      </c>
      <c r="M201" s="292"/>
      <c r="N201" s="60"/>
      <c r="O201" s="113">
        <f>M201+N201</f>
        <v>0</v>
      </c>
      <c r="P201" s="110"/>
      <c r="R201" s="189"/>
    </row>
    <row r="202" spans="1:18" hidden="1" x14ac:dyDescent="0.25">
      <c r="A202" s="111">
        <v>5140</v>
      </c>
      <c r="B202" s="57" t="s">
        <v>182</v>
      </c>
      <c r="C202" s="58">
        <f t="shared" si="48"/>
        <v>0</v>
      </c>
      <c r="D202" s="214">
        <v>0</v>
      </c>
      <c r="E202" s="510"/>
      <c r="F202" s="468">
        <f>D202+E202</f>
        <v>0</v>
      </c>
      <c r="G202" s="214"/>
      <c r="H202" s="246"/>
      <c r="I202" s="113">
        <f>G202+H202</f>
        <v>0</v>
      </c>
      <c r="J202" s="246"/>
      <c r="K202" s="60"/>
      <c r="L202" s="113">
        <f>J202+K202</f>
        <v>0</v>
      </c>
      <c r="M202" s="292"/>
      <c r="N202" s="60"/>
      <c r="O202" s="113">
        <f>M202+N202</f>
        <v>0</v>
      </c>
      <c r="P202" s="110"/>
      <c r="R202" s="189"/>
    </row>
    <row r="203" spans="1:18" ht="24" hidden="1" x14ac:dyDescent="0.25">
      <c r="A203" s="111">
        <v>5170</v>
      </c>
      <c r="B203" s="57" t="s">
        <v>183</v>
      </c>
      <c r="C203" s="58">
        <f t="shared" si="48"/>
        <v>0</v>
      </c>
      <c r="D203" s="214">
        <v>0</v>
      </c>
      <c r="E203" s="510"/>
      <c r="F203" s="468">
        <f>D203+E203</f>
        <v>0</v>
      </c>
      <c r="G203" s="214"/>
      <c r="H203" s="246"/>
      <c r="I203" s="113">
        <f>G203+H203</f>
        <v>0</v>
      </c>
      <c r="J203" s="246"/>
      <c r="K203" s="60"/>
      <c r="L203" s="113">
        <f>J203+K203</f>
        <v>0</v>
      </c>
      <c r="M203" s="292"/>
      <c r="N203" s="60"/>
      <c r="O203" s="113">
        <f>M203+N203</f>
        <v>0</v>
      </c>
      <c r="P203" s="110"/>
      <c r="R203" s="189"/>
    </row>
    <row r="204" spans="1:18" x14ac:dyDescent="0.25">
      <c r="A204" s="46">
        <v>5200</v>
      </c>
      <c r="B204" s="104" t="s">
        <v>184</v>
      </c>
      <c r="C204" s="47">
        <f t="shared" si="48"/>
        <v>850278</v>
      </c>
      <c r="D204" s="212">
        <f t="shared" ref="D204:O204" si="74">D205+D215+D216+D225+D226+D227+D229</f>
        <v>844668</v>
      </c>
      <c r="E204" s="505">
        <f t="shared" si="74"/>
        <v>5610</v>
      </c>
      <c r="F204" s="472">
        <f t="shared" si="74"/>
        <v>850278</v>
      </c>
      <c r="G204" s="212">
        <f t="shared" si="74"/>
        <v>0</v>
      </c>
      <c r="H204" s="125">
        <f t="shared" si="74"/>
        <v>0</v>
      </c>
      <c r="I204" s="472">
        <f t="shared" si="74"/>
        <v>0</v>
      </c>
      <c r="J204" s="105">
        <f t="shared" si="74"/>
        <v>0</v>
      </c>
      <c r="K204" s="505">
        <f t="shared" si="74"/>
        <v>0</v>
      </c>
      <c r="L204" s="472">
        <f t="shared" si="74"/>
        <v>0</v>
      </c>
      <c r="M204" s="47">
        <f t="shared" si="74"/>
        <v>0</v>
      </c>
      <c r="N204" s="50">
        <f t="shared" si="74"/>
        <v>0</v>
      </c>
      <c r="O204" s="116">
        <f t="shared" si="74"/>
        <v>0</v>
      </c>
      <c r="P204" s="122"/>
      <c r="R204" s="189"/>
    </row>
    <row r="205" spans="1:18" hidden="1" x14ac:dyDescent="0.25">
      <c r="A205" s="106">
        <v>5210</v>
      </c>
      <c r="B205" s="77" t="s">
        <v>185</v>
      </c>
      <c r="C205" s="83">
        <f t="shared" si="48"/>
        <v>0</v>
      </c>
      <c r="D205" s="131">
        <f t="shared" ref="D205:O205" si="75">SUM(D206:D214)</f>
        <v>0</v>
      </c>
      <c r="E205" s="506">
        <f t="shared" si="75"/>
        <v>0</v>
      </c>
      <c r="F205" s="507">
        <f t="shared" si="75"/>
        <v>0</v>
      </c>
      <c r="G205" s="131">
        <f t="shared" si="75"/>
        <v>0</v>
      </c>
      <c r="H205" s="190">
        <f t="shared" si="75"/>
        <v>0</v>
      </c>
      <c r="I205" s="108">
        <f t="shared" si="75"/>
        <v>0</v>
      </c>
      <c r="J205" s="190">
        <f t="shared" si="75"/>
        <v>0</v>
      </c>
      <c r="K205" s="107">
        <f t="shared" si="75"/>
        <v>0</v>
      </c>
      <c r="L205" s="108">
        <f t="shared" si="75"/>
        <v>0</v>
      </c>
      <c r="M205" s="83">
        <f t="shared" si="75"/>
        <v>0</v>
      </c>
      <c r="N205" s="107">
        <f t="shared" si="75"/>
        <v>0</v>
      </c>
      <c r="O205" s="108">
        <f t="shared" si="75"/>
        <v>0</v>
      </c>
      <c r="P205" s="115"/>
      <c r="R205" s="189"/>
    </row>
    <row r="206" spans="1:18" hidden="1" x14ac:dyDescent="0.25">
      <c r="A206" s="33">
        <v>5211</v>
      </c>
      <c r="B206" s="52" t="s">
        <v>186</v>
      </c>
      <c r="C206" s="53">
        <f t="shared" si="48"/>
        <v>0</v>
      </c>
      <c r="D206" s="213">
        <v>0</v>
      </c>
      <c r="E206" s="508"/>
      <c r="F206" s="509">
        <f t="shared" ref="F206:F215" si="76">D206+E206</f>
        <v>0</v>
      </c>
      <c r="G206" s="213"/>
      <c r="H206" s="245"/>
      <c r="I206" s="119">
        <f t="shared" ref="I206:I215" si="77">G206+H206</f>
        <v>0</v>
      </c>
      <c r="J206" s="245"/>
      <c r="K206" s="55"/>
      <c r="L206" s="119">
        <f t="shared" ref="L206:L215" si="78">J206+K206</f>
        <v>0</v>
      </c>
      <c r="M206" s="291"/>
      <c r="N206" s="55"/>
      <c r="O206" s="119">
        <f t="shared" ref="O206:O215" si="79">M206+N206</f>
        <v>0</v>
      </c>
      <c r="P206" s="109"/>
      <c r="R206" s="189"/>
    </row>
    <row r="207" spans="1:18" hidden="1" x14ac:dyDescent="0.25">
      <c r="A207" s="38">
        <v>5212</v>
      </c>
      <c r="B207" s="57" t="s">
        <v>187</v>
      </c>
      <c r="C207" s="58">
        <f t="shared" si="48"/>
        <v>0</v>
      </c>
      <c r="D207" s="214">
        <v>0</v>
      </c>
      <c r="E207" s="510"/>
      <c r="F207" s="468">
        <f t="shared" si="76"/>
        <v>0</v>
      </c>
      <c r="G207" s="214"/>
      <c r="H207" s="246"/>
      <c r="I207" s="113">
        <f t="shared" si="77"/>
        <v>0</v>
      </c>
      <c r="J207" s="246"/>
      <c r="K207" s="60"/>
      <c r="L207" s="113">
        <f t="shared" si="78"/>
        <v>0</v>
      </c>
      <c r="M207" s="292"/>
      <c r="N207" s="60"/>
      <c r="O207" s="113">
        <f t="shared" si="79"/>
        <v>0</v>
      </c>
      <c r="P207" s="110"/>
      <c r="R207" s="189"/>
    </row>
    <row r="208" spans="1:18" hidden="1" x14ac:dyDescent="0.25">
      <c r="A208" s="38">
        <v>5213</v>
      </c>
      <c r="B208" s="57" t="s">
        <v>188</v>
      </c>
      <c r="C208" s="58">
        <f t="shared" si="48"/>
        <v>0</v>
      </c>
      <c r="D208" s="214">
        <v>0</v>
      </c>
      <c r="E208" s="510"/>
      <c r="F208" s="468">
        <f t="shared" si="76"/>
        <v>0</v>
      </c>
      <c r="G208" s="214"/>
      <c r="H208" s="246"/>
      <c r="I208" s="113">
        <f t="shared" si="77"/>
        <v>0</v>
      </c>
      <c r="J208" s="246"/>
      <c r="K208" s="60"/>
      <c r="L208" s="113">
        <f t="shared" si="78"/>
        <v>0</v>
      </c>
      <c r="M208" s="292"/>
      <c r="N208" s="60"/>
      <c r="O208" s="113">
        <f t="shared" si="79"/>
        <v>0</v>
      </c>
      <c r="P208" s="110"/>
      <c r="R208" s="189"/>
    </row>
    <row r="209" spans="1:18" hidden="1" x14ac:dyDescent="0.25">
      <c r="A209" s="38">
        <v>5214</v>
      </c>
      <c r="B209" s="57" t="s">
        <v>189</v>
      </c>
      <c r="C209" s="58">
        <f t="shared" si="48"/>
        <v>0</v>
      </c>
      <c r="D209" s="214">
        <v>0</v>
      </c>
      <c r="E209" s="510"/>
      <c r="F209" s="468">
        <f t="shared" si="76"/>
        <v>0</v>
      </c>
      <c r="G209" s="214"/>
      <c r="H209" s="246"/>
      <c r="I209" s="113">
        <f t="shared" si="77"/>
        <v>0</v>
      </c>
      <c r="J209" s="246"/>
      <c r="K209" s="60"/>
      <c r="L209" s="113">
        <f t="shared" si="78"/>
        <v>0</v>
      </c>
      <c r="M209" s="292"/>
      <c r="N209" s="60"/>
      <c r="O209" s="113">
        <f t="shared" si="79"/>
        <v>0</v>
      </c>
      <c r="P209" s="110"/>
      <c r="R209" s="189"/>
    </row>
    <row r="210" spans="1:18" hidden="1" x14ac:dyDescent="0.25">
      <c r="A210" s="38">
        <v>5215</v>
      </c>
      <c r="B210" s="57" t="s">
        <v>190</v>
      </c>
      <c r="C210" s="58">
        <f t="shared" si="48"/>
        <v>0</v>
      </c>
      <c r="D210" s="214">
        <v>0</v>
      </c>
      <c r="E210" s="510"/>
      <c r="F210" s="468">
        <f t="shared" si="76"/>
        <v>0</v>
      </c>
      <c r="G210" s="214"/>
      <c r="H210" s="246"/>
      <c r="I210" s="113">
        <f t="shared" si="77"/>
        <v>0</v>
      </c>
      <c r="J210" s="246"/>
      <c r="K210" s="60"/>
      <c r="L210" s="113">
        <f t="shared" si="78"/>
        <v>0</v>
      </c>
      <c r="M210" s="292"/>
      <c r="N210" s="60"/>
      <c r="O210" s="113">
        <f t="shared" si="79"/>
        <v>0</v>
      </c>
      <c r="P210" s="110"/>
      <c r="R210" s="189"/>
    </row>
    <row r="211" spans="1:18" ht="14.25" hidden="1" customHeight="1" x14ac:dyDescent="0.25">
      <c r="A211" s="38">
        <v>5216</v>
      </c>
      <c r="B211" s="57" t="s">
        <v>191</v>
      </c>
      <c r="C211" s="58">
        <f t="shared" si="48"/>
        <v>0</v>
      </c>
      <c r="D211" s="214">
        <v>0</v>
      </c>
      <c r="E211" s="510"/>
      <c r="F211" s="468">
        <f t="shared" si="76"/>
        <v>0</v>
      </c>
      <c r="G211" s="214"/>
      <c r="H211" s="246"/>
      <c r="I211" s="113">
        <f t="shared" si="77"/>
        <v>0</v>
      </c>
      <c r="J211" s="246"/>
      <c r="K211" s="60"/>
      <c r="L211" s="113">
        <f t="shared" si="78"/>
        <v>0</v>
      </c>
      <c r="M211" s="292"/>
      <c r="N211" s="60"/>
      <c r="O211" s="113">
        <f t="shared" si="79"/>
        <v>0</v>
      </c>
      <c r="P211" s="110"/>
      <c r="R211" s="189"/>
    </row>
    <row r="212" spans="1:18" hidden="1" x14ac:dyDescent="0.25">
      <c r="A212" s="38">
        <v>5217</v>
      </c>
      <c r="B212" s="57" t="s">
        <v>192</v>
      </c>
      <c r="C212" s="58">
        <f t="shared" si="48"/>
        <v>0</v>
      </c>
      <c r="D212" s="214">
        <v>0</v>
      </c>
      <c r="E212" s="510"/>
      <c r="F212" s="468">
        <f t="shared" si="76"/>
        <v>0</v>
      </c>
      <c r="G212" s="214"/>
      <c r="H212" s="246"/>
      <c r="I212" s="113">
        <f t="shared" si="77"/>
        <v>0</v>
      </c>
      <c r="J212" s="246"/>
      <c r="K212" s="60"/>
      <c r="L212" s="113">
        <f t="shared" si="78"/>
        <v>0</v>
      </c>
      <c r="M212" s="292"/>
      <c r="N212" s="60"/>
      <c r="O212" s="113">
        <f t="shared" si="79"/>
        <v>0</v>
      </c>
      <c r="P212" s="110"/>
      <c r="R212" s="189"/>
    </row>
    <row r="213" spans="1:18" hidden="1" x14ac:dyDescent="0.25">
      <c r="A213" s="38">
        <v>5218</v>
      </c>
      <c r="B213" s="57" t="s">
        <v>193</v>
      </c>
      <c r="C213" s="58">
        <f t="shared" ref="C213:C276" si="80">F213+I213+L213+O213</f>
        <v>0</v>
      </c>
      <c r="D213" s="214">
        <v>0</v>
      </c>
      <c r="E213" s="510"/>
      <c r="F213" s="468">
        <f t="shared" si="76"/>
        <v>0</v>
      </c>
      <c r="G213" s="214"/>
      <c r="H213" s="246"/>
      <c r="I213" s="113">
        <f t="shared" si="77"/>
        <v>0</v>
      </c>
      <c r="J213" s="246"/>
      <c r="K213" s="60"/>
      <c r="L213" s="113">
        <f t="shared" si="78"/>
        <v>0</v>
      </c>
      <c r="M213" s="292"/>
      <c r="N213" s="60"/>
      <c r="O213" s="113">
        <f t="shared" si="79"/>
        <v>0</v>
      </c>
      <c r="P213" s="110"/>
      <c r="R213" s="189"/>
    </row>
    <row r="214" spans="1:18" hidden="1" x14ac:dyDescent="0.25">
      <c r="A214" s="38">
        <v>5219</v>
      </c>
      <c r="B214" s="57" t="s">
        <v>194</v>
      </c>
      <c r="C214" s="58">
        <f t="shared" si="80"/>
        <v>0</v>
      </c>
      <c r="D214" s="214">
        <v>0</v>
      </c>
      <c r="E214" s="510"/>
      <c r="F214" s="468">
        <f t="shared" si="76"/>
        <v>0</v>
      </c>
      <c r="G214" s="214"/>
      <c r="H214" s="246"/>
      <c r="I214" s="113">
        <f t="shared" si="77"/>
        <v>0</v>
      </c>
      <c r="J214" s="246"/>
      <c r="K214" s="60"/>
      <c r="L214" s="113">
        <f t="shared" si="78"/>
        <v>0</v>
      </c>
      <c r="M214" s="292"/>
      <c r="N214" s="60"/>
      <c r="O214" s="113">
        <f t="shared" si="79"/>
        <v>0</v>
      </c>
      <c r="P214" s="110"/>
      <c r="R214" s="189"/>
    </row>
    <row r="215" spans="1:18" ht="13.5" hidden="1" customHeight="1" x14ac:dyDescent="0.25">
      <c r="A215" s="111">
        <v>5220</v>
      </c>
      <c r="B215" s="57" t="s">
        <v>195</v>
      </c>
      <c r="C215" s="58">
        <f t="shared" si="80"/>
        <v>0</v>
      </c>
      <c r="D215" s="214">
        <v>0</v>
      </c>
      <c r="E215" s="510"/>
      <c r="F215" s="468">
        <f t="shared" si="76"/>
        <v>0</v>
      </c>
      <c r="G215" s="214"/>
      <c r="H215" s="246"/>
      <c r="I215" s="113">
        <f t="shared" si="77"/>
        <v>0</v>
      </c>
      <c r="J215" s="246"/>
      <c r="K215" s="60"/>
      <c r="L215" s="113">
        <f t="shared" si="78"/>
        <v>0</v>
      </c>
      <c r="M215" s="292"/>
      <c r="N215" s="60"/>
      <c r="O215" s="113">
        <f t="shared" si="79"/>
        <v>0</v>
      </c>
      <c r="P215" s="110"/>
      <c r="R215" s="189"/>
    </row>
    <row r="216" spans="1:18" hidden="1" x14ac:dyDescent="0.25">
      <c r="A216" s="111">
        <v>5230</v>
      </c>
      <c r="B216" s="57" t="s">
        <v>196</v>
      </c>
      <c r="C216" s="58">
        <f t="shared" si="80"/>
        <v>0</v>
      </c>
      <c r="D216" s="215">
        <f t="shared" ref="D216:O216" si="81">SUM(D217:D224)</f>
        <v>0</v>
      </c>
      <c r="E216" s="511">
        <f t="shared" si="81"/>
        <v>0</v>
      </c>
      <c r="F216" s="468">
        <f t="shared" si="81"/>
        <v>0</v>
      </c>
      <c r="G216" s="215">
        <f t="shared" si="81"/>
        <v>0</v>
      </c>
      <c r="H216" s="120">
        <f t="shared" si="81"/>
        <v>0</v>
      </c>
      <c r="I216" s="113">
        <f t="shared" si="81"/>
        <v>0</v>
      </c>
      <c r="J216" s="120">
        <f t="shared" si="81"/>
        <v>0</v>
      </c>
      <c r="K216" s="112">
        <f t="shared" si="81"/>
        <v>0</v>
      </c>
      <c r="L216" s="113">
        <f t="shared" si="81"/>
        <v>0</v>
      </c>
      <c r="M216" s="58">
        <f t="shared" si="81"/>
        <v>0</v>
      </c>
      <c r="N216" s="112">
        <f t="shared" si="81"/>
        <v>0</v>
      </c>
      <c r="O216" s="113">
        <f t="shared" si="81"/>
        <v>0</v>
      </c>
      <c r="P216" s="110"/>
      <c r="R216" s="189"/>
    </row>
    <row r="217" spans="1:18" hidden="1" x14ac:dyDescent="0.25">
      <c r="A217" s="38">
        <v>5231</v>
      </c>
      <c r="B217" s="57" t="s">
        <v>197</v>
      </c>
      <c r="C217" s="58">
        <f t="shared" si="80"/>
        <v>0</v>
      </c>
      <c r="D217" s="214">
        <v>0</v>
      </c>
      <c r="E217" s="510"/>
      <c r="F217" s="468">
        <f t="shared" ref="F217:F226" si="82">D217+E217</f>
        <v>0</v>
      </c>
      <c r="G217" s="214"/>
      <c r="H217" s="246"/>
      <c r="I217" s="113">
        <f t="shared" ref="I217:I226" si="83">G217+H217</f>
        <v>0</v>
      </c>
      <c r="J217" s="246"/>
      <c r="K217" s="60"/>
      <c r="L217" s="113">
        <f t="shared" ref="L217:L226" si="84">J217+K217</f>
        <v>0</v>
      </c>
      <c r="M217" s="292"/>
      <c r="N217" s="60"/>
      <c r="O217" s="113">
        <f t="shared" ref="O217:O226" si="85">M217+N217</f>
        <v>0</v>
      </c>
      <c r="P217" s="110"/>
      <c r="R217" s="189"/>
    </row>
    <row r="218" spans="1:18" hidden="1" x14ac:dyDescent="0.25">
      <c r="A218" s="38">
        <v>5232</v>
      </c>
      <c r="B218" s="57" t="s">
        <v>198</v>
      </c>
      <c r="C218" s="58">
        <f t="shared" si="80"/>
        <v>0</v>
      </c>
      <c r="D218" s="214">
        <v>0</v>
      </c>
      <c r="E218" s="510"/>
      <c r="F218" s="468">
        <f t="shared" si="82"/>
        <v>0</v>
      </c>
      <c r="G218" s="214"/>
      <c r="H218" s="246"/>
      <c r="I218" s="113">
        <f t="shared" si="83"/>
        <v>0</v>
      </c>
      <c r="J218" s="246"/>
      <c r="K218" s="60"/>
      <c r="L218" s="113">
        <f t="shared" si="84"/>
        <v>0</v>
      </c>
      <c r="M218" s="292"/>
      <c r="N218" s="60"/>
      <c r="O218" s="113">
        <f t="shared" si="85"/>
        <v>0</v>
      </c>
      <c r="P218" s="110"/>
      <c r="R218" s="189"/>
    </row>
    <row r="219" spans="1:18" hidden="1" x14ac:dyDescent="0.25">
      <c r="A219" s="38">
        <v>5233</v>
      </c>
      <c r="B219" s="57" t="s">
        <v>199</v>
      </c>
      <c r="C219" s="58">
        <f t="shared" si="80"/>
        <v>0</v>
      </c>
      <c r="D219" s="214">
        <v>0</v>
      </c>
      <c r="E219" s="510"/>
      <c r="F219" s="468">
        <f t="shared" si="82"/>
        <v>0</v>
      </c>
      <c r="G219" s="214"/>
      <c r="H219" s="246"/>
      <c r="I219" s="113">
        <f t="shared" si="83"/>
        <v>0</v>
      </c>
      <c r="J219" s="246"/>
      <c r="K219" s="60"/>
      <c r="L219" s="113">
        <f t="shared" si="84"/>
        <v>0</v>
      </c>
      <c r="M219" s="292"/>
      <c r="N219" s="60"/>
      <c r="O219" s="113">
        <f t="shared" si="85"/>
        <v>0</v>
      </c>
      <c r="P219" s="110"/>
      <c r="R219" s="189"/>
    </row>
    <row r="220" spans="1:18" ht="24" hidden="1" x14ac:dyDescent="0.25">
      <c r="A220" s="38">
        <v>5234</v>
      </c>
      <c r="B220" s="57" t="s">
        <v>200</v>
      </c>
      <c r="C220" s="58">
        <f t="shared" si="80"/>
        <v>0</v>
      </c>
      <c r="D220" s="214">
        <v>0</v>
      </c>
      <c r="E220" s="510"/>
      <c r="F220" s="468">
        <f t="shared" si="82"/>
        <v>0</v>
      </c>
      <c r="G220" s="214"/>
      <c r="H220" s="246"/>
      <c r="I220" s="113">
        <f t="shared" si="83"/>
        <v>0</v>
      </c>
      <c r="J220" s="246"/>
      <c r="K220" s="60"/>
      <c r="L220" s="113">
        <f t="shared" si="84"/>
        <v>0</v>
      </c>
      <c r="M220" s="292"/>
      <c r="N220" s="60"/>
      <c r="O220" s="113">
        <f t="shared" si="85"/>
        <v>0</v>
      </c>
      <c r="P220" s="110"/>
      <c r="R220" s="189"/>
    </row>
    <row r="221" spans="1:18" ht="14.25" hidden="1" customHeight="1" x14ac:dyDescent="0.25">
      <c r="A221" s="38">
        <v>5236</v>
      </c>
      <c r="B221" s="57" t="s">
        <v>201</v>
      </c>
      <c r="C221" s="58">
        <f t="shared" si="80"/>
        <v>0</v>
      </c>
      <c r="D221" s="214">
        <v>0</v>
      </c>
      <c r="E221" s="510"/>
      <c r="F221" s="468">
        <f t="shared" si="82"/>
        <v>0</v>
      </c>
      <c r="G221" s="214"/>
      <c r="H221" s="246"/>
      <c r="I221" s="113">
        <f t="shared" si="83"/>
        <v>0</v>
      </c>
      <c r="J221" s="246"/>
      <c r="K221" s="60"/>
      <c r="L221" s="113">
        <f t="shared" si="84"/>
        <v>0</v>
      </c>
      <c r="M221" s="292"/>
      <c r="N221" s="60"/>
      <c r="O221" s="113">
        <f t="shared" si="85"/>
        <v>0</v>
      </c>
      <c r="P221" s="110"/>
      <c r="R221" s="189"/>
    </row>
    <row r="222" spans="1:18" ht="14.25" hidden="1" customHeight="1" x14ac:dyDescent="0.25">
      <c r="A222" s="38">
        <v>5237</v>
      </c>
      <c r="B222" s="57" t="s">
        <v>202</v>
      </c>
      <c r="C222" s="58">
        <f t="shared" si="80"/>
        <v>0</v>
      </c>
      <c r="D222" s="214">
        <v>0</v>
      </c>
      <c r="E222" s="510"/>
      <c r="F222" s="468">
        <f t="shared" si="82"/>
        <v>0</v>
      </c>
      <c r="G222" s="214"/>
      <c r="H222" s="246"/>
      <c r="I222" s="113">
        <f t="shared" si="83"/>
        <v>0</v>
      </c>
      <c r="J222" s="246"/>
      <c r="K222" s="60"/>
      <c r="L222" s="113">
        <f t="shared" si="84"/>
        <v>0</v>
      </c>
      <c r="M222" s="292"/>
      <c r="N222" s="60"/>
      <c r="O222" s="113">
        <f t="shared" si="85"/>
        <v>0</v>
      </c>
      <c r="P222" s="110"/>
      <c r="R222" s="189"/>
    </row>
    <row r="223" spans="1:18" ht="24" hidden="1" x14ac:dyDescent="0.25">
      <c r="A223" s="38">
        <v>5238</v>
      </c>
      <c r="B223" s="57" t="s">
        <v>203</v>
      </c>
      <c r="C223" s="58">
        <f t="shared" si="80"/>
        <v>0</v>
      </c>
      <c r="D223" s="214">
        <v>0</v>
      </c>
      <c r="E223" s="510"/>
      <c r="F223" s="468">
        <f t="shared" si="82"/>
        <v>0</v>
      </c>
      <c r="G223" s="214"/>
      <c r="H223" s="246"/>
      <c r="I223" s="113">
        <f t="shared" si="83"/>
        <v>0</v>
      </c>
      <c r="J223" s="246"/>
      <c r="K223" s="60"/>
      <c r="L223" s="113">
        <f t="shared" si="84"/>
        <v>0</v>
      </c>
      <c r="M223" s="292"/>
      <c r="N223" s="60"/>
      <c r="O223" s="113">
        <f t="shared" si="85"/>
        <v>0</v>
      </c>
      <c r="P223" s="110"/>
      <c r="R223" s="189"/>
    </row>
    <row r="224" spans="1:18" ht="24" hidden="1" x14ac:dyDescent="0.25">
      <c r="A224" s="38">
        <v>5239</v>
      </c>
      <c r="B224" s="57" t="s">
        <v>204</v>
      </c>
      <c r="C224" s="58">
        <f t="shared" si="80"/>
        <v>0</v>
      </c>
      <c r="D224" s="214">
        <v>0</v>
      </c>
      <c r="E224" s="510"/>
      <c r="F224" s="468">
        <f t="shared" si="82"/>
        <v>0</v>
      </c>
      <c r="G224" s="214"/>
      <c r="H224" s="246"/>
      <c r="I224" s="113">
        <f t="shared" si="83"/>
        <v>0</v>
      </c>
      <c r="J224" s="246"/>
      <c r="K224" s="60"/>
      <c r="L224" s="113">
        <f t="shared" si="84"/>
        <v>0</v>
      </c>
      <c r="M224" s="292"/>
      <c r="N224" s="60"/>
      <c r="O224" s="113">
        <f t="shared" si="85"/>
        <v>0</v>
      </c>
      <c r="P224" s="110"/>
      <c r="R224" s="189"/>
    </row>
    <row r="225" spans="1:18" ht="24" x14ac:dyDescent="0.25">
      <c r="A225" s="111">
        <v>5240</v>
      </c>
      <c r="B225" s="57" t="s">
        <v>205</v>
      </c>
      <c r="C225" s="58">
        <f t="shared" si="80"/>
        <v>189546</v>
      </c>
      <c r="D225" s="214">
        <v>189546</v>
      </c>
      <c r="E225" s="510"/>
      <c r="F225" s="468">
        <f t="shared" si="82"/>
        <v>189546</v>
      </c>
      <c r="G225" s="214"/>
      <c r="H225" s="544"/>
      <c r="I225" s="468">
        <f t="shared" si="83"/>
        <v>0</v>
      </c>
      <c r="J225" s="246"/>
      <c r="K225" s="510"/>
      <c r="L225" s="468">
        <f t="shared" si="84"/>
        <v>0</v>
      </c>
      <c r="M225" s="292"/>
      <c r="N225" s="60"/>
      <c r="O225" s="113">
        <f t="shared" si="85"/>
        <v>0</v>
      </c>
      <c r="P225" s="110"/>
      <c r="R225" s="189"/>
    </row>
    <row r="226" spans="1:18" ht="120" x14ac:dyDescent="0.25">
      <c r="A226" s="111">
        <v>5250</v>
      </c>
      <c r="B226" s="57" t="s">
        <v>206</v>
      </c>
      <c r="C226" s="58">
        <f t="shared" si="80"/>
        <v>660732</v>
      </c>
      <c r="D226" s="214">
        <v>655122</v>
      </c>
      <c r="E226" s="510">
        <v>5610</v>
      </c>
      <c r="F226" s="468">
        <f t="shared" si="82"/>
        <v>660732</v>
      </c>
      <c r="G226" s="214"/>
      <c r="H226" s="544"/>
      <c r="I226" s="468">
        <f t="shared" si="83"/>
        <v>0</v>
      </c>
      <c r="J226" s="246"/>
      <c r="K226" s="510"/>
      <c r="L226" s="468">
        <f t="shared" si="84"/>
        <v>0</v>
      </c>
      <c r="M226" s="292"/>
      <c r="N226" s="60"/>
      <c r="O226" s="113">
        <f t="shared" si="85"/>
        <v>0</v>
      </c>
      <c r="P226" s="335" t="s">
        <v>664</v>
      </c>
      <c r="R226" s="189"/>
    </row>
    <row r="227" spans="1:18" hidden="1" x14ac:dyDescent="0.25">
      <c r="A227" s="111">
        <v>5260</v>
      </c>
      <c r="B227" s="57" t="s">
        <v>207</v>
      </c>
      <c r="C227" s="58">
        <f t="shared" si="80"/>
        <v>0</v>
      </c>
      <c r="D227" s="215">
        <f t="shared" ref="D227:O227" si="86">SUM(D228)</f>
        <v>0</v>
      </c>
      <c r="E227" s="511">
        <f t="shared" si="86"/>
        <v>0</v>
      </c>
      <c r="F227" s="468">
        <f t="shared" si="86"/>
        <v>0</v>
      </c>
      <c r="G227" s="215">
        <f t="shared" si="86"/>
        <v>0</v>
      </c>
      <c r="H227" s="120">
        <f t="shared" si="86"/>
        <v>0</v>
      </c>
      <c r="I227" s="113">
        <f t="shared" si="86"/>
        <v>0</v>
      </c>
      <c r="J227" s="120">
        <f t="shared" si="86"/>
        <v>0</v>
      </c>
      <c r="K227" s="112">
        <f t="shared" si="86"/>
        <v>0</v>
      </c>
      <c r="L227" s="113">
        <f t="shared" si="86"/>
        <v>0</v>
      </c>
      <c r="M227" s="58">
        <f t="shared" si="86"/>
        <v>0</v>
      </c>
      <c r="N227" s="112">
        <f t="shared" si="86"/>
        <v>0</v>
      </c>
      <c r="O227" s="113">
        <f t="shared" si="86"/>
        <v>0</v>
      </c>
      <c r="P227" s="110"/>
      <c r="R227" s="189"/>
    </row>
    <row r="228" spans="1:18" ht="24" hidden="1" x14ac:dyDescent="0.25">
      <c r="A228" s="38">
        <v>5269</v>
      </c>
      <c r="B228" s="57" t="s">
        <v>208</v>
      </c>
      <c r="C228" s="58">
        <f t="shared" si="80"/>
        <v>0</v>
      </c>
      <c r="D228" s="214">
        <v>0</v>
      </c>
      <c r="E228" s="510"/>
      <c r="F228" s="468">
        <f>D228+E228</f>
        <v>0</v>
      </c>
      <c r="G228" s="214"/>
      <c r="H228" s="246"/>
      <c r="I228" s="113">
        <f>G228+H228</f>
        <v>0</v>
      </c>
      <c r="J228" s="246"/>
      <c r="K228" s="60"/>
      <c r="L228" s="113">
        <f>J228+K228</f>
        <v>0</v>
      </c>
      <c r="M228" s="292"/>
      <c r="N228" s="60"/>
      <c r="O228" s="113">
        <f>M228+N228</f>
        <v>0</v>
      </c>
      <c r="P228" s="110"/>
      <c r="R228" s="189"/>
    </row>
    <row r="229" spans="1:18" ht="24" hidden="1" x14ac:dyDescent="0.25">
      <c r="A229" s="106">
        <v>5270</v>
      </c>
      <c r="B229" s="77" t="s">
        <v>209</v>
      </c>
      <c r="C229" s="83">
        <f t="shared" si="80"/>
        <v>0</v>
      </c>
      <c r="D229" s="216">
        <v>0</v>
      </c>
      <c r="E229" s="513"/>
      <c r="F229" s="507">
        <f>D229+E229</f>
        <v>0</v>
      </c>
      <c r="G229" s="216"/>
      <c r="H229" s="247"/>
      <c r="I229" s="108">
        <f>G229+H229</f>
        <v>0</v>
      </c>
      <c r="J229" s="247"/>
      <c r="K229" s="114"/>
      <c r="L229" s="108">
        <f>J229+K229</f>
        <v>0</v>
      </c>
      <c r="M229" s="293"/>
      <c r="N229" s="114"/>
      <c r="O229" s="108">
        <f>M229+N229</f>
        <v>0</v>
      </c>
      <c r="P229" s="115"/>
      <c r="R229" s="189"/>
    </row>
    <row r="230" spans="1:18" hidden="1" x14ac:dyDescent="0.25">
      <c r="A230" s="100">
        <v>6000</v>
      </c>
      <c r="B230" s="100" t="s">
        <v>210</v>
      </c>
      <c r="C230" s="101">
        <f t="shared" si="80"/>
        <v>0</v>
      </c>
      <c r="D230" s="211">
        <f t="shared" ref="D230:O230" si="87">D231+D251+D259</f>
        <v>0</v>
      </c>
      <c r="E230" s="503">
        <f t="shared" si="87"/>
        <v>0</v>
      </c>
      <c r="F230" s="504">
        <f t="shared" si="87"/>
        <v>0</v>
      </c>
      <c r="G230" s="211">
        <f t="shared" si="87"/>
        <v>0</v>
      </c>
      <c r="H230" s="244">
        <f t="shared" si="87"/>
        <v>0</v>
      </c>
      <c r="I230" s="103">
        <f t="shared" si="87"/>
        <v>0</v>
      </c>
      <c r="J230" s="244">
        <f t="shared" si="87"/>
        <v>0</v>
      </c>
      <c r="K230" s="102">
        <f t="shared" si="87"/>
        <v>0</v>
      </c>
      <c r="L230" s="103">
        <f t="shared" si="87"/>
        <v>0</v>
      </c>
      <c r="M230" s="101">
        <f t="shared" si="87"/>
        <v>0</v>
      </c>
      <c r="N230" s="102">
        <f t="shared" si="87"/>
        <v>0</v>
      </c>
      <c r="O230" s="103">
        <f t="shared" si="87"/>
        <v>0</v>
      </c>
      <c r="P230" s="314"/>
      <c r="R230" s="189"/>
    </row>
    <row r="231" spans="1:18" ht="14.25" hidden="1" customHeight="1" x14ac:dyDescent="0.25">
      <c r="A231" s="69">
        <v>6200</v>
      </c>
      <c r="B231" s="124" t="s">
        <v>211</v>
      </c>
      <c r="C231" s="129">
        <f t="shared" si="80"/>
        <v>0</v>
      </c>
      <c r="D231" s="220">
        <f t="shared" ref="D231:O231" si="88">SUM(D232,D233,D235,D238,D244,D245,D246)</f>
        <v>0</v>
      </c>
      <c r="E231" s="519">
        <f t="shared" si="88"/>
        <v>0</v>
      </c>
      <c r="F231" s="520">
        <f t="shared" si="88"/>
        <v>0</v>
      </c>
      <c r="G231" s="220">
        <f t="shared" si="88"/>
        <v>0</v>
      </c>
      <c r="H231" s="251">
        <f t="shared" si="88"/>
        <v>0</v>
      </c>
      <c r="I231" s="262">
        <f t="shared" si="88"/>
        <v>0</v>
      </c>
      <c r="J231" s="251">
        <f t="shared" si="88"/>
        <v>0</v>
      </c>
      <c r="K231" s="130">
        <f t="shared" si="88"/>
        <v>0</v>
      </c>
      <c r="L231" s="262">
        <f t="shared" si="88"/>
        <v>0</v>
      </c>
      <c r="M231" s="129">
        <f t="shared" si="88"/>
        <v>0</v>
      </c>
      <c r="N231" s="130">
        <f t="shared" si="88"/>
        <v>0</v>
      </c>
      <c r="O231" s="262">
        <f t="shared" si="88"/>
        <v>0</v>
      </c>
      <c r="P231" s="315"/>
      <c r="R231" s="189"/>
    </row>
    <row r="232" spans="1:18" ht="24" hidden="1" x14ac:dyDescent="0.25">
      <c r="A232" s="532">
        <v>6220</v>
      </c>
      <c r="B232" s="52" t="s">
        <v>212</v>
      </c>
      <c r="C232" s="53">
        <f t="shared" si="80"/>
        <v>0</v>
      </c>
      <c r="D232" s="213">
        <v>0</v>
      </c>
      <c r="E232" s="508"/>
      <c r="F232" s="509">
        <f>D232+E232</f>
        <v>0</v>
      </c>
      <c r="G232" s="213"/>
      <c r="H232" s="245"/>
      <c r="I232" s="119">
        <f>G232+H232</f>
        <v>0</v>
      </c>
      <c r="J232" s="245"/>
      <c r="K232" s="55"/>
      <c r="L232" s="119">
        <f>J232+K232</f>
        <v>0</v>
      </c>
      <c r="M232" s="291"/>
      <c r="N232" s="55"/>
      <c r="O232" s="119">
        <f>M232+N232</f>
        <v>0</v>
      </c>
      <c r="P232" s="109"/>
      <c r="R232" s="189"/>
    </row>
    <row r="233" spans="1:18" hidden="1" x14ac:dyDescent="0.25">
      <c r="A233" s="111">
        <v>6230</v>
      </c>
      <c r="B233" s="57" t="s">
        <v>213</v>
      </c>
      <c r="C233" s="58">
        <f t="shared" si="80"/>
        <v>0</v>
      </c>
      <c r="D233" s="215">
        <f t="shared" ref="D233:O233" si="89">SUM(D234)</f>
        <v>0</v>
      </c>
      <c r="E233" s="511">
        <f t="shared" si="89"/>
        <v>0</v>
      </c>
      <c r="F233" s="468">
        <f t="shared" si="89"/>
        <v>0</v>
      </c>
      <c r="G233" s="215">
        <f t="shared" si="89"/>
        <v>0</v>
      </c>
      <c r="H233" s="120">
        <f t="shared" si="89"/>
        <v>0</v>
      </c>
      <c r="I233" s="113">
        <f t="shared" si="89"/>
        <v>0</v>
      </c>
      <c r="J233" s="120">
        <f t="shared" si="89"/>
        <v>0</v>
      </c>
      <c r="K233" s="112">
        <f t="shared" si="89"/>
        <v>0</v>
      </c>
      <c r="L233" s="113">
        <f t="shared" si="89"/>
        <v>0</v>
      </c>
      <c r="M233" s="58">
        <f t="shared" si="89"/>
        <v>0</v>
      </c>
      <c r="N233" s="112">
        <f t="shared" si="89"/>
        <v>0</v>
      </c>
      <c r="O233" s="113">
        <f t="shared" si="89"/>
        <v>0</v>
      </c>
      <c r="P233" s="110"/>
      <c r="R233" s="189"/>
    </row>
    <row r="234" spans="1:18" ht="24" hidden="1" x14ac:dyDescent="0.25">
      <c r="A234" s="38">
        <v>6239</v>
      </c>
      <c r="B234" s="52" t="s">
        <v>214</v>
      </c>
      <c r="C234" s="58">
        <f t="shared" si="80"/>
        <v>0</v>
      </c>
      <c r="D234" s="213">
        <v>0</v>
      </c>
      <c r="E234" s="508"/>
      <c r="F234" s="509">
        <f>D234+E234</f>
        <v>0</v>
      </c>
      <c r="G234" s="213"/>
      <c r="H234" s="245"/>
      <c r="I234" s="119">
        <f>G234+H234</f>
        <v>0</v>
      </c>
      <c r="J234" s="245"/>
      <c r="K234" s="55"/>
      <c r="L234" s="119">
        <f>J234+K234</f>
        <v>0</v>
      </c>
      <c r="M234" s="291"/>
      <c r="N234" s="55"/>
      <c r="O234" s="119">
        <f>M234+N234</f>
        <v>0</v>
      </c>
      <c r="P234" s="109"/>
      <c r="R234" s="189"/>
    </row>
    <row r="235" spans="1:18" ht="24" hidden="1" x14ac:dyDescent="0.25">
      <c r="A235" s="111">
        <v>6240</v>
      </c>
      <c r="B235" s="57" t="s">
        <v>215</v>
      </c>
      <c r="C235" s="58">
        <f t="shared" si="80"/>
        <v>0</v>
      </c>
      <c r="D235" s="215">
        <f t="shared" ref="D235:O235" si="90">SUM(D236:D237)</f>
        <v>0</v>
      </c>
      <c r="E235" s="511">
        <f t="shared" si="90"/>
        <v>0</v>
      </c>
      <c r="F235" s="468">
        <f t="shared" si="90"/>
        <v>0</v>
      </c>
      <c r="G235" s="215">
        <f t="shared" si="90"/>
        <v>0</v>
      </c>
      <c r="H235" s="120">
        <f t="shared" si="90"/>
        <v>0</v>
      </c>
      <c r="I235" s="113">
        <f t="shared" si="90"/>
        <v>0</v>
      </c>
      <c r="J235" s="120">
        <f t="shared" si="90"/>
        <v>0</v>
      </c>
      <c r="K235" s="112">
        <f t="shared" si="90"/>
        <v>0</v>
      </c>
      <c r="L235" s="113">
        <f t="shared" si="90"/>
        <v>0</v>
      </c>
      <c r="M235" s="58">
        <f t="shared" si="90"/>
        <v>0</v>
      </c>
      <c r="N235" s="112">
        <f t="shared" si="90"/>
        <v>0</v>
      </c>
      <c r="O235" s="113">
        <f t="shared" si="90"/>
        <v>0</v>
      </c>
      <c r="P235" s="110"/>
      <c r="R235" s="189"/>
    </row>
    <row r="236" spans="1:18" hidden="1" x14ac:dyDescent="0.25">
      <c r="A236" s="38">
        <v>6241</v>
      </c>
      <c r="B236" s="57" t="s">
        <v>216</v>
      </c>
      <c r="C236" s="58">
        <f t="shared" si="80"/>
        <v>0</v>
      </c>
      <c r="D236" s="214">
        <v>0</v>
      </c>
      <c r="E236" s="510"/>
      <c r="F236" s="468">
        <f>D236+E236</f>
        <v>0</v>
      </c>
      <c r="G236" s="214"/>
      <c r="H236" s="246"/>
      <c r="I236" s="113">
        <f>G236+H236</f>
        <v>0</v>
      </c>
      <c r="J236" s="246"/>
      <c r="K236" s="60"/>
      <c r="L236" s="113">
        <f>J236+K236</f>
        <v>0</v>
      </c>
      <c r="M236" s="292"/>
      <c r="N236" s="60"/>
      <c r="O236" s="113">
        <f>M236+N236</f>
        <v>0</v>
      </c>
      <c r="P236" s="110"/>
      <c r="R236" s="189"/>
    </row>
    <row r="237" spans="1:18" hidden="1" x14ac:dyDescent="0.25">
      <c r="A237" s="38">
        <v>6242</v>
      </c>
      <c r="B237" s="57" t="s">
        <v>217</v>
      </c>
      <c r="C237" s="58">
        <f t="shared" si="80"/>
        <v>0</v>
      </c>
      <c r="D237" s="214">
        <v>0</v>
      </c>
      <c r="E237" s="510"/>
      <c r="F237" s="468">
        <f>D237+E237</f>
        <v>0</v>
      </c>
      <c r="G237" s="214"/>
      <c r="H237" s="246"/>
      <c r="I237" s="113">
        <f>G237+H237</f>
        <v>0</v>
      </c>
      <c r="J237" s="246"/>
      <c r="K237" s="60"/>
      <c r="L237" s="113">
        <f>J237+K237</f>
        <v>0</v>
      </c>
      <c r="M237" s="292"/>
      <c r="N237" s="60"/>
      <c r="O237" s="113">
        <f>M237+N237</f>
        <v>0</v>
      </c>
      <c r="P237" s="110"/>
      <c r="R237" s="189"/>
    </row>
    <row r="238" spans="1:18" ht="25.5" hidden="1" customHeight="1" x14ac:dyDescent="0.25">
      <c r="A238" s="111">
        <v>6250</v>
      </c>
      <c r="B238" s="57" t="s">
        <v>218</v>
      </c>
      <c r="C238" s="58">
        <f t="shared" si="80"/>
        <v>0</v>
      </c>
      <c r="D238" s="215">
        <f t="shared" ref="D238:O238" si="91">SUM(D239:D243)</f>
        <v>0</v>
      </c>
      <c r="E238" s="511">
        <f t="shared" si="91"/>
        <v>0</v>
      </c>
      <c r="F238" s="468">
        <f t="shared" si="91"/>
        <v>0</v>
      </c>
      <c r="G238" s="215">
        <f t="shared" si="91"/>
        <v>0</v>
      </c>
      <c r="H238" s="120">
        <f t="shared" si="91"/>
        <v>0</v>
      </c>
      <c r="I238" s="113">
        <f t="shared" si="91"/>
        <v>0</v>
      </c>
      <c r="J238" s="120">
        <f t="shared" si="91"/>
        <v>0</v>
      </c>
      <c r="K238" s="112">
        <f t="shared" si="91"/>
        <v>0</v>
      </c>
      <c r="L238" s="113">
        <f t="shared" si="91"/>
        <v>0</v>
      </c>
      <c r="M238" s="58">
        <f t="shared" si="91"/>
        <v>0</v>
      </c>
      <c r="N238" s="112">
        <f t="shared" si="91"/>
        <v>0</v>
      </c>
      <c r="O238" s="113">
        <f t="shared" si="91"/>
        <v>0</v>
      </c>
      <c r="P238" s="110"/>
      <c r="R238" s="189"/>
    </row>
    <row r="239" spans="1:18" ht="14.25" hidden="1" customHeight="1" x14ac:dyDescent="0.25">
      <c r="A239" s="38">
        <v>6252</v>
      </c>
      <c r="B239" s="57" t="s">
        <v>219</v>
      </c>
      <c r="C239" s="58">
        <f t="shared" si="80"/>
        <v>0</v>
      </c>
      <c r="D239" s="214">
        <v>0</v>
      </c>
      <c r="E239" s="510"/>
      <c r="F239" s="468">
        <f t="shared" ref="F239:F245" si="92">D239+E239</f>
        <v>0</v>
      </c>
      <c r="G239" s="214"/>
      <c r="H239" s="246"/>
      <c r="I239" s="113">
        <f t="shared" ref="I239:I245" si="93">G239+H239</f>
        <v>0</v>
      </c>
      <c r="J239" s="246"/>
      <c r="K239" s="60"/>
      <c r="L239" s="113">
        <f t="shared" ref="L239:L245" si="94">J239+K239</f>
        <v>0</v>
      </c>
      <c r="M239" s="292"/>
      <c r="N239" s="60"/>
      <c r="O239" s="113">
        <f t="shared" ref="O239:O245" si="95">M239+N239</f>
        <v>0</v>
      </c>
      <c r="P239" s="110"/>
      <c r="R239" s="189"/>
    </row>
    <row r="240" spans="1:18" ht="14.25" hidden="1" customHeight="1" x14ac:dyDescent="0.25">
      <c r="A240" s="38">
        <v>6253</v>
      </c>
      <c r="B240" s="57" t="s">
        <v>220</v>
      </c>
      <c r="C240" s="58">
        <f t="shared" si="80"/>
        <v>0</v>
      </c>
      <c r="D240" s="214">
        <v>0</v>
      </c>
      <c r="E240" s="510"/>
      <c r="F240" s="468">
        <f t="shared" si="92"/>
        <v>0</v>
      </c>
      <c r="G240" s="214"/>
      <c r="H240" s="246"/>
      <c r="I240" s="113">
        <f t="shared" si="93"/>
        <v>0</v>
      </c>
      <c r="J240" s="246"/>
      <c r="K240" s="60"/>
      <c r="L240" s="113">
        <f t="shared" si="94"/>
        <v>0</v>
      </c>
      <c r="M240" s="292"/>
      <c r="N240" s="60"/>
      <c r="O240" s="113">
        <f t="shared" si="95"/>
        <v>0</v>
      </c>
      <c r="P240" s="110"/>
      <c r="R240" s="189"/>
    </row>
    <row r="241" spans="1:18" ht="24" hidden="1" x14ac:dyDescent="0.25">
      <c r="A241" s="38">
        <v>6254</v>
      </c>
      <c r="B241" s="57" t="s">
        <v>221</v>
      </c>
      <c r="C241" s="58">
        <f t="shared" si="80"/>
        <v>0</v>
      </c>
      <c r="D241" s="214">
        <v>0</v>
      </c>
      <c r="E241" s="510"/>
      <c r="F241" s="468">
        <f t="shared" si="92"/>
        <v>0</v>
      </c>
      <c r="G241" s="214"/>
      <c r="H241" s="246"/>
      <c r="I241" s="113">
        <f t="shared" si="93"/>
        <v>0</v>
      </c>
      <c r="J241" s="246"/>
      <c r="K241" s="60"/>
      <c r="L241" s="113">
        <f t="shared" si="94"/>
        <v>0</v>
      </c>
      <c r="M241" s="292"/>
      <c r="N241" s="60"/>
      <c r="O241" s="113">
        <f t="shared" si="95"/>
        <v>0</v>
      </c>
      <c r="P241" s="110"/>
      <c r="R241" s="189"/>
    </row>
    <row r="242" spans="1:18" ht="24" hidden="1" x14ac:dyDescent="0.25">
      <c r="A242" s="38">
        <v>6255</v>
      </c>
      <c r="B242" s="57" t="s">
        <v>222</v>
      </c>
      <c r="C242" s="58">
        <f t="shared" si="80"/>
        <v>0</v>
      </c>
      <c r="D242" s="214">
        <v>0</v>
      </c>
      <c r="E242" s="510"/>
      <c r="F242" s="468">
        <f t="shared" si="92"/>
        <v>0</v>
      </c>
      <c r="G242" s="214"/>
      <c r="H242" s="246"/>
      <c r="I242" s="113">
        <f t="shared" si="93"/>
        <v>0</v>
      </c>
      <c r="J242" s="246"/>
      <c r="K242" s="60"/>
      <c r="L242" s="113">
        <f t="shared" si="94"/>
        <v>0</v>
      </c>
      <c r="M242" s="292"/>
      <c r="N242" s="60"/>
      <c r="O242" s="113">
        <f t="shared" si="95"/>
        <v>0</v>
      </c>
      <c r="P242" s="110"/>
      <c r="R242" s="189"/>
    </row>
    <row r="243" spans="1:18" hidden="1" x14ac:dyDescent="0.25">
      <c r="A243" s="38">
        <v>6259</v>
      </c>
      <c r="B243" s="57" t="s">
        <v>223</v>
      </c>
      <c r="C243" s="58">
        <f t="shared" si="80"/>
        <v>0</v>
      </c>
      <c r="D243" s="214">
        <v>0</v>
      </c>
      <c r="E243" s="510"/>
      <c r="F243" s="468">
        <f t="shared" si="92"/>
        <v>0</v>
      </c>
      <c r="G243" s="214"/>
      <c r="H243" s="246"/>
      <c r="I243" s="113">
        <f t="shared" si="93"/>
        <v>0</v>
      </c>
      <c r="J243" s="246"/>
      <c r="K243" s="60"/>
      <c r="L243" s="113">
        <f t="shared" si="94"/>
        <v>0</v>
      </c>
      <c r="M243" s="292"/>
      <c r="N243" s="60"/>
      <c r="O243" s="113">
        <f t="shared" si="95"/>
        <v>0</v>
      </c>
      <c r="P243" s="110"/>
      <c r="R243" s="189"/>
    </row>
    <row r="244" spans="1:18" ht="24" hidden="1" x14ac:dyDescent="0.25">
      <c r="A244" s="111">
        <v>6260</v>
      </c>
      <c r="B244" s="57" t="s">
        <v>224</v>
      </c>
      <c r="C244" s="58">
        <f t="shared" si="80"/>
        <v>0</v>
      </c>
      <c r="D244" s="214">
        <v>0</v>
      </c>
      <c r="E244" s="510"/>
      <c r="F244" s="468">
        <f t="shared" si="92"/>
        <v>0</v>
      </c>
      <c r="G244" s="214"/>
      <c r="H244" s="246"/>
      <c r="I244" s="113">
        <f t="shared" si="93"/>
        <v>0</v>
      </c>
      <c r="J244" s="246"/>
      <c r="K244" s="60"/>
      <c r="L244" s="113">
        <f t="shared" si="94"/>
        <v>0</v>
      </c>
      <c r="M244" s="292"/>
      <c r="N244" s="60"/>
      <c r="O244" s="113">
        <f t="shared" si="95"/>
        <v>0</v>
      </c>
      <c r="P244" s="110"/>
      <c r="R244" s="189"/>
    </row>
    <row r="245" spans="1:18" hidden="1" x14ac:dyDescent="0.25">
      <c r="A245" s="111">
        <v>6270</v>
      </c>
      <c r="B245" s="57" t="s">
        <v>225</v>
      </c>
      <c r="C245" s="58">
        <f t="shared" si="80"/>
        <v>0</v>
      </c>
      <c r="D245" s="214">
        <v>0</v>
      </c>
      <c r="E245" s="510"/>
      <c r="F245" s="468">
        <f t="shared" si="92"/>
        <v>0</v>
      </c>
      <c r="G245" s="214"/>
      <c r="H245" s="246"/>
      <c r="I245" s="113">
        <f t="shared" si="93"/>
        <v>0</v>
      </c>
      <c r="J245" s="246"/>
      <c r="K245" s="60"/>
      <c r="L245" s="113">
        <f t="shared" si="94"/>
        <v>0</v>
      </c>
      <c r="M245" s="292"/>
      <c r="N245" s="60"/>
      <c r="O245" s="113">
        <f t="shared" si="95"/>
        <v>0</v>
      </c>
      <c r="P245" s="110"/>
      <c r="R245" s="189"/>
    </row>
    <row r="246" spans="1:18" ht="24" hidden="1" x14ac:dyDescent="0.25">
      <c r="A246" s="532">
        <v>6290</v>
      </c>
      <c r="B246" s="52" t="s">
        <v>226</v>
      </c>
      <c r="C246" s="126">
        <f t="shared" si="80"/>
        <v>0</v>
      </c>
      <c r="D246" s="217">
        <f>SUM(D247:D250)</f>
        <v>0</v>
      </c>
      <c r="E246" s="514">
        <f t="shared" ref="E246:O246" si="96">SUM(E247:E250)</f>
        <v>0</v>
      </c>
      <c r="F246" s="509">
        <f t="shared" si="96"/>
        <v>0</v>
      </c>
      <c r="G246" s="217">
        <f t="shared" si="96"/>
        <v>0</v>
      </c>
      <c r="H246" s="248">
        <f t="shared" si="96"/>
        <v>0</v>
      </c>
      <c r="I246" s="119">
        <f t="shared" si="96"/>
        <v>0</v>
      </c>
      <c r="J246" s="248">
        <f t="shared" si="96"/>
        <v>0</v>
      </c>
      <c r="K246" s="118">
        <f t="shared" si="96"/>
        <v>0</v>
      </c>
      <c r="L246" s="119">
        <f t="shared" si="96"/>
        <v>0</v>
      </c>
      <c r="M246" s="126">
        <f t="shared" si="96"/>
        <v>0</v>
      </c>
      <c r="N246" s="272">
        <f t="shared" si="96"/>
        <v>0</v>
      </c>
      <c r="O246" s="277">
        <f t="shared" si="96"/>
        <v>0</v>
      </c>
      <c r="P246" s="151"/>
      <c r="R246" s="189"/>
    </row>
    <row r="247" spans="1:18" hidden="1" x14ac:dyDescent="0.25">
      <c r="A247" s="38">
        <v>6291</v>
      </c>
      <c r="B247" s="57" t="s">
        <v>227</v>
      </c>
      <c r="C247" s="58">
        <f t="shared" si="80"/>
        <v>0</v>
      </c>
      <c r="D247" s="214">
        <v>0</v>
      </c>
      <c r="E247" s="510"/>
      <c r="F247" s="468">
        <f>D247+E247</f>
        <v>0</v>
      </c>
      <c r="G247" s="214"/>
      <c r="H247" s="246"/>
      <c r="I247" s="113">
        <f>G247+H247</f>
        <v>0</v>
      </c>
      <c r="J247" s="246"/>
      <c r="K247" s="60"/>
      <c r="L247" s="113">
        <f>J247+K247</f>
        <v>0</v>
      </c>
      <c r="M247" s="292"/>
      <c r="N247" s="60"/>
      <c r="O247" s="113">
        <f>M247+N247</f>
        <v>0</v>
      </c>
      <c r="P247" s="110"/>
      <c r="R247" s="189"/>
    </row>
    <row r="248" spans="1:18" hidden="1" x14ac:dyDescent="0.25">
      <c r="A248" s="38">
        <v>6292</v>
      </c>
      <c r="B248" s="57" t="s">
        <v>228</v>
      </c>
      <c r="C248" s="58">
        <f t="shared" si="80"/>
        <v>0</v>
      </c>
      <c r="D248" s="214">
        <v>0</v>
      </c>
      <c r="E248" s="510"/>
      <c r="F248" s="468">
        <f>D248+E248</f>
        <v>0</v>
      </c>
      <c r="G248" s="214"/>
      <c r="H248" s="246"/>
      <c r="I248" s="113">
        <f>G248+H248</f>
        <v>0</v>
      </c>
      <c r="J248" s="246"/>
      <c r="K248" s="60"/>
      <c r="L248" s="113">
        <f>J248+K248</f>
        <v>0</v>
      </c>
      <c r="M248" s="292"/>
      <c r="N248" s="60"/>
      <c r="O248" s="113">
        <f>M248+N248</f>
        <v>0</v>
      </c>
      <c r="P248" s="110"/>
      <c r="R248" s="189"/>
    </row>
    <row r="249" spans="1:18" ht="72" hidden="1" x14ac:dyDescent="0.25">
      <c r="A249" s="38">
        <v>6296</v>
      </c>
      <c r="B249" s="57" t="s">
        <v>229</v>
      </c>
      <c r="C249" s="58">
        <f t="shared" si="80"/>
        <v>0</v>
      </c>
      <c r="D249" s="214">
        <v>0</v>
      </c>
      <c r="E249" s="510"/>
      <c r="F249" s="468">
        <f>D249+E249</f>
        <v>0</v>
      </c>
      <c r="G249" s="214"/>
      <c r="H249" s="246"/>
      <c r="I249" s="113">
        <f>G249+H249</f>
        <v>0</v>
      </c>
      <c r="J249" s="246"/>
      <c r="K249" s="60"/>
      <c r="L249" s="113">
        <f>J249+K249</f>
        <v>0</v>
      </c>
      <c r="M249" s="292"/>
      <c r="N249" s="60"/>
      <c r="O249" s="113">
        <f>M249+N249</f>
        <v>0</v>
      </c>
      <c r="P249" s="110"/>
      <c r="R249" s="189"/>
    </row>
    <row r="250" spans="1:18" ht="39.75" hidden="1" customHeight="1" x14ac:dyDescent="0.25">
      <c r="A250" s="38">
        <v>6299</v>
      </c>
      <c r="B250" s="57" t="s">
        <v>230</v>
      </c>
      <c r="C250" s="58">
        <f t="shared" si="80"/>
        <v>0</v>
      </c>
      <c r="D250" s="214">
        <v>0</v>
      </c>
      <c r="E250" s="510"/>
      <c r="F250" s="468">
        <f>D250+E250</f>
        <v>0</v>
      </c>
      <c r="G250" s="214"/>
      <c r="H250" s="246"/>
      <c r="I250" s="113">
        <f>G250+H250</f>
        <v>0</v>
      </c>
      <c r="J250" s="246"/>
      <c r="K250" s="60"/>
      <c r="L250" s="113">
        <f>J250+K250</f>
        <v>0</v>
      </c>
      <c r="M250" s="292"/>
      <c r="N250" s="60"/>
      <c r="O250" s="113">
        <f>M250+N250</f>
        <v>0</v>
      </c>
      <c r="P250" s="110"/>
      <c r="R250" s="189"/>
    </row>
    <row r="251" spans="1:18" hidden="1" x14ac:dyDescent="0.25">
      <c r="A251" s="46">
        <v>6300</v>
      </c>
      <c r="B251" s="104" t="s">
        <v>231</v>
      </c>
      <c r="C251" s="47">
        <f t="shared" si="80"/>
        <v>0</v>
      </c>
      <c r="D251" s="212">
        <f>SUM(D252,D257,D258)</f>
        <v>0</v>
      </c>
      <c r="E251" s="505">
        <f t="shared" ref="E251:O251" si="97">SUM(E252,E257,E258)</f>
        <v>0</v>
      </c>
      <c r="F251" s="472">
        <f t="shared" si="97"/>
        <v>0</v>
      </c>
      <c r="G251" s="212">
        <f t="shared" si="97"/>
        <v>0</v>
      </c>
      <c r="H251" s="105">
        <f t="shared" si="97"/>
        <v>0</v>
      </c>
      <c r="I251" s="116">
        <f t="shared" si="97"/>
        <v>0</v>
      </c>
      <c r="J251" s="105">
        <f t="shared" si="97"/>
        <v>0</v>
      </c>
      <c r="K251" s="50">
        <f t="shared" si="97"/>
        <v>0</v>
      </c>
      <c r="L251" s="116">
        <f t="shared" si="97"/>
        <v>0</v>
      </c>
      <c r="M251" s="159">
        <f t="shared" si="97"/>
        <v>0</v>
      </c>
      <c r="N251" s="160">
        <f t="shared" si="97"/>
        <v>0</v>
      </c>
      <c r="O251" s="161">
        <f t="shared" si="97"/>
        <v>0</v>
      </c>
      <c r="P251" s="316"/>
      <c r="R251" s="189"/>
    </row>
    <row r="252" spans="1:18" ht="24" hidden="1" x14ac:dyDescent="0.25">
      <c r="A252" s="532">
        <v>6320</v>
      </c>
      <c r="B252" s="52" t="s">
        <v>303</v>
      </c>
      <c r="C252" s="126">
        <f t="shared" si="80"/>
        <v>0</v>
      </c>
      <c r="D252" s="217">
        <f>SUM(D253:D256)</f>
        <v>0</v>
      </c>
      <c r="E252" s="514">
        <f t="shared" ref="E252:O252" si="98">SUM(E253:E256)</f>
        <v>0</v>
      </c>
      <c r="F252" s="509">
        <f t="shared" si="98"/>
        <v>0</v>
      </c>
      <c r="G252" s="217">
        <f t="shared" si="98"/>
        <v>0</v>
      </c>
      <c r="H252" s="248">
        <f t="shared" si="98"/>
        <v>0</v>
      </c>
      <c r="I252" s="119">
        <f t="shared" si="98"/>
        <v>0</v>
      </c>
      <c r="J252" s="248">
        <f t="shared" si="98"/>
        <v>0</v>
      </c>
      <c r="K252" s="118">
        <f t="shared" si="98"/>
        <v>0</v>
      </c>
      <c r="L252" s="119">
        <f t="shared" si="98"/>
        <v>0</v>
      </c>
      <c r="M252" s="53">
        <f t="shared" si="98"/>
        <v>0</v>
      </c>
      <c r="N252" s="118">
        <f t="shared" si="98"/>
        <v>0</v>
      </c>
      <c r="O252" s="119">
        <f t="shared" si="98"/>
        <v>0</v>
      </c>
      <c r="P252" s="109"/>
      <c r="R252" s="189"/>
    </row>
    <row r="253" spans="1:18" hidden="1" x14ac:dyDescent="0.25">
      <c r="A253" s="38">
        <v>6322</v>
      </c>
      <c r="B253" s="57" t="s">
        <v>232</v>
      </c>
      <c r="C253" s="58">
        <f t="shared" si="80"/>
        <v>0</v>
      </c>
      <c r="D253" s="214">
        <v>0</v>
      </c>
      <c r="E253" s="510"/>
      <c r="F253" s="468">
        <f t="shared" ref="F253:F258" si="99">D253+E253</f>
        <v>0</v>
      </c>
      <c r="G253" s="214"/>
      <c r="H253" s="246"/>
      <c r="I253" s="113">
        <f t="shared" ref="I253:I258" si="100">G253+H253</f>
        <v>0</v>
      </c>
      <c r="J253" s="246"/>
      <c r="K253" s="60"/>
      <c r="L253" s="113">
        <f t="shared" ref="L253:L258" si="101">J253+K253</f>
        <v>0</v>
      </c>
      <c r="M253" s="292"/>
      <c r="N253" s="60"/>
      <c r="O253" s="113">
        <f t="shared" ref="O253:O258" si="102">M253+N253</f>
        <v>0</v>
      </c>
      <c r="P253" s="110"/>
      <c r="R253" s="189"/>
    </row>
    <row r="254" spans="1:18" ht="24" hidden="1" x14ac:dyDescent="0.25">
      <c r="A254" s="38">
        <v>6323</v>
      </c>
      <c r="B254" s="57" t="s">
        <v>233</v>
      </c>
      <c r="C254" s="58">
        <f t="shared" si="80"/>
        <v>0</v>
      </c>
      <c r="D254" s="214">
        <v>0</v>
      </c>
      <c r="E254" s="510"/>
      <c r="F254" s="468">
        <f t="shared" si="99"/>
        <v>0</v>
      </c>
      <c r="G254" s="214"/>
      <c r="H254" s="246"/>
      <c r="I254" s="113">
        <f t="shared" si="100"/>
        <v>0</v>
      </c>
      <c r="J254" s="246"/>
      <c r="K254" s="60"/>
      <c r="L254" s="113">
        <f t="shared" si="101"/>
        <v>0</v>
      </c>
      <c r="M254" s="292"/>
      <c r="N254" s="60"/>
      <c r="O254" s="113">
        <f t="shared" si="102"/>
        <v>0</v>
      </c>
      <c r="P254" s="110"/>
      <c r="R254" s="189"/>
    </row>
    <row r="255" spans="1:18" ht="24" hidden="1" x14ac:dyDescent="0.25">
      <c r="A255" s="38">
        <v>6324</v>
      </c>
      <c r="B255" s="57" t="s">
        <v>287</v>
      </c>
      <c r="C255" s="58">
        <f t="shared" si="80"/>
        <v>0</v>
      </c>
      <c r="D255" s="214">
        <v>0</v>
      </c>
      <c r="E255" s="510"/>
      <c r="F255" s="468">
        <f t="shared" si="99"/>
        <v>0</v>
      </c>
      <c r="G255" s="214"/>
      <c r="H255" s="246"/>
      <c r="I255" s="113">
        <f t="shared" si="100"/>
        <v>0</v>
      </c>
      <c r="J255" s="246"/>
      <c r="K255" s="60"/>
      <c r="L255" s="113">
        <f t="shared" si="101"/>
        <v>0</v>
      </c>
      <c r="M255" s="292"/>
      <c r="N255" s="60"/>
      <c r="O255" s="113">
        <f t="shared" si="102"/>
        <v>0</v>
      </c>
      <c r="P255" s="110"/>
      <c r="R255" s="189"/>
    </row>
    <row r="256" spans="1:18" hidden="1" x14ac:dyDescent="0.25">
      <c r="A256" s="33">
        <v>6329</v>
      </c>
      <c r="B256" s="52" t="s">
        <v>288</v>
      </c>
      <c r="C256" s="53">
        <f t="shared" si="80"/>
        <v>0</v>
      </c>
      <c r="D256" s="213">
        <v>0</v>
      </c>
      <c r="E256" s="508"/>
      <c r="F256" s="509">
        <f t="shared" si="99"/>
        <v>0</v>
      </c>
      <c r="G256" s="213"/>
      <c r="H256" s="245"/>
      <c r="I256" s="119">
        <f t="shared" si="100"/>
        <v>0</v>
      </c>
      <c r="J256" s="245"/>
      <c r="K256" s="55"/>
      <c r="L256" s="119">
        <f t="shared" si="101"/>
        <v>0</v>
      </c>
      <c r="M256" s="291"/>
      <c r="N256" s="55"/>
      <c r="O256" s="119">
        <f t="shared" si="102"/>
        <v>0</v>
      </c>
      <c r="P256" s="109"/>
      <c r="R256" s="189"/>
    </row>
    <row r="257" spans="1:18" ht="24" hidden="1" x14ac:dyDescent="0.25">
      <c r="A257" s="139">
        <v>6330</v>
      </c>
      <c r="B257" s="140" t="s">
        <v>234</v>
      </c>
      <c r="C257" s="126">
        <f t="shared" si="80"/>
        <v>0</v>
      </c>
      <c r="D257" s="219">
        <v>0</v>
      </c>
      <c r="E257" s="517"/>
      <c r="F257" s="518">
        <f t="shared" si="99"/>
        <v>0</v>
      </c>
      <c r="G257" s="219"/>
      <c r="H257" s="250"/>
      <c r="I257" s="277">
        <f t="shared" si="100"/>
        <v>0</v>
      </c>
      <c r="J257" s="250"/>
      <c r="K257" s="128"/>
      <c r="L257" s="277">
        <f t="shared" si="101"/>
        <v>0</v>
      </c>
      <c r="M257" s="295"/>
      <c r="N257" s="128"/>
      <c r="O257" s="277">
        <f t="shared" si="102"/>
        <v>0</v>
      </c>
      <c r="P257" s="151"/>
      <c r="R257" s="189"/>
    </row>
    <row r="258" spans="1:18" hidden="1" x14ac:dyDescent="0.25">
      <c r="A258" s="111">
        <v>6360</v>
      </c>
      <c r="B258" s="57" t="s">
        <v>235</v>
      </c>
      <c r="C258" s="58">
        <f t="shared" si="80"/>
        <v>0</v>
      </c>
      <c r="D258" s="214">
        <v>0</v>
      </c>
      <c r="E258" s="510"/>
      <c r="F258" s="468">
        <f t="shared" si="99"/>
        <v>0</v>
      </c>
      <c r="G258" s="214"/>
      <c r="H258" s="246"/>
      <c r="I258" s="113">
        <f t="shared" si="100"/>
        <v>0</v>
      </c>
      <c r="J258" s="246"/>
      <c r="K258" s="60"/>
      <c r="L258" s="113">
        <f t="shared" si="101"/>
        <v>0</v>
      </c>
      <c r="M258" s="292"/>
      <c r="N258" s="60"/>
      <c r="O258" s="113">
        <f t="shared" si="102"/>
        <v>0</v>
      </c>
      <c r="P258" s="110"/>
      <c r="R258" s="189"/>
    </row>
    <row r="259" spans="1:18" ht="36" hidden="1" x14ac:dyDescent="0.25">
      <c r="A259" s="46">
        <v>6400</v>
      </c>
      <c r="B259" s="104" t="s">
        <v>236</v>
      </c>
      <c r="C259" s="47">
        <f t="shared" si="80"/>
        <v>0</v>
      </c>
      <c r="D259" s="212">
        <f>SUM(D260,D264)</f>
        <v>0</v>
      </c>
      <c r="E259" s="505">
        <f t="shared" ref="E259:O259" si="103">SUM(E260,E264)</f>
        <v>0</v>
      </c>
      <c r="F259" s="472">
        <f t="shared" si="103"/>
        <v>0</v>
      </c>
      <c r="G259" s="212">
        <f t="shared" si="103"/>
        <v>0</v>
      </c>
      <c r="H259" s="105">
        <f t="shared" si="103"/>
        <v>0</v>
      </c>
      <c r="I259" s="116">
        <f t="shared" si="103"/>
        <v>0</v>
      </c>
      <c r="J259" s="105">
        <f t="shared" si="103"/>
        <v>0</v>
      </c>
      <c r="K259" s="50">
        <f t="shared" si="103"/>
        <v>0</v>
      </c>
      <c r="L259" s="116">
        <f t="shared" si="103"/>
        <v>0</v>
      </c>
      <c r="M259" s="159">
        <f t="shared" si="103"/>
        <v>0</v>
      </c>
      <c r="N259" s="160">
        <f t="shared" si="103"/>
        <v>0</v>
      </c>
      <c r="O259" s="161">
        <f t="shared" si="103"/>
        <v>0</v>
      </c>
      <c r="P259" s="316"/>
      <c r="R259" s="189"/>
    </row>
    <row r="260" spans="1:18" ht="24" hidden="1" x14ac:dyDescent="0.25">
      <c r="A260" s="532">
        <v>6410</v>
      </c>
      <c r="B260" s="52" t="s">
        <v>237</v>
      </c>
      <c r="C260" s="53">
        <f t="shared" si="80"/>
        <v>0</v>
      </c>
      <c r="D260" s="217">
        <f>SUM(D261:D263)</f>
        <v>0</v>
      </c>
      <c r="E260" s="514">
        <f t="shared" ref="E260:O260" si="104">SUM(E261:E263)</f>
        <v>0</v>
      </c>
      <c r="F260" s="509">
        <f t="shared" si="104"/>
        <v>0</v>
      </c>
      <c r="G260" s="217">
        <f t="shared" si="104"/>
        <v>0</v>
      </c>
      <c r="H260" s="248">
        <f t="shared" si="104"/>
        <v>0</v>
      </c>
      <c r="I260" s="119">
        <f t="shared" si="104"/>
        <v>0</v>
      </c>
      <c r="J260" s="248">
        <f t="shared" si="104"/>
        <v>0</v>
      </c>
      <c r="K260" s="118">
        <f t="shared" si="104"/>
        <v>0</v>
      </c>
      <c r="L260" s="119">
        <f t="shared" si="104"/>
        <v>0</v>
      </c>
      <c r="M260" s="64">
        <f t="shared" si="104"/>
        <v>0</v>
      </c>
      <c r="N260" s="271">
        <f t="shared" si="104"/>
        <v>0</v>
      </c>
      <c r="O260" s="276">
        <f t="shared" si="104"/>
        <v>0</v>
      </c>
      <c r="P260" s="148"/>
      <c r="R260" s="189"/>
    </row>
    <row r="261" spans="1:18" hidden="1" x14ac:dyDescent="0.25">
      <c r="A261" s="38">
        <v>6411</v>
      </c>
      <c r="B261" s="141" t="s">
        <v>238</v>
      </c>
      <c r="C261" s="58">
        <f t="shared" si="80"/>
        <v>0</v>
      </c>
      <c r="D261" s="214">
        <v>0</v>
      </c>
      <c r="E261" s="510"/>
      <c r="F261" s="468">
        <f>D261+E261</f>
        <v>0</v>
      </c>
      <c r="G261" s="214"/>
      <c r="H261" s="246"/>
      <c r="I261" s="113">
        <f>G261+H261</f>
        <v>0</v>
      </c>
      <c r="J261" s="246"/>
      <c r="K261" s="60"/>
      <c r="L261" s="113">
        <f>J261+K261</f>
        <v>0</v>
      </c>
      <c r="M261" s="292"/>
      <c r="N261" s="60"/>
      <c r="O261" s="113">
        <f>M261+N261</f>
        <v>0</v>
      </c>
      <c r="P261" s="110"/>
      <c r="R261" s="189"/>
    </row>
    <row r="262" spans="1:18" ht="36" hidden="1" x14ac:dyDescent="0.25">
      <c r="A262" s="38">
        <v>6412</v>
      </c>
      <c r="B262" s="57" t="s">
        <v>239</v>
      </c>
      <c r="C262" s="58">
        <f t="shared" si="80"/>
        <v>0</v>
      </c>
      <c r="D262" s="214">
        <v>0</v>
      </c>
      <c r="E262" s="510"/>
      <c r="F262" s="468">
        <f>D262+E262</f>
        <v>0</v>
      </c>
      <c r="G262" s="214"/>
      <c r="H262" s="246"/>
      <c r="I262" s="113">
        <f>G262+H262</f>
        <v>0</v>
      </c>
      <c r="J262" s="246"/>
      <c r="K262" s="60"/>
      <c r="L262" s="113">
        <f>J262+K262</f>
        <v>0</v>
      </c>
      <c r="M262" s="292"/>
      <c r="N262" s="60"/>
      <c r="O262" s="113">
        <f>M262+N262</f>
        <v>0</v>
      </c>
      <c r="P262" s="110"/>
      <c r="R262" s="189"/>
    </row>
    <row r="263" spans="1:18" ht="36" hidden="1" x14ac:dyDescent="0.25">
      <c r="A263" s="38">
        <v>6419</v>
      </c>
      <c r="B263" s="57" t="s">
        <v>240</v>
      </c>
      <c r="C263" s="58">
        <f t="shared" si="80"/>
        <v>0</v>
      </c>
      <c r="D263" s="214">
        <v>0</v>
      </c>
      <c r="E263" s="510"/>
      <c r="F263" s="468">
        <f>D263+E263</f>
        <v>0</v>
      </c>
      <c r="G263" s="214"/>
      <c r="H263" s="246"/>
      <c r="I263" s="113">
        <f>G263+H263</f>
        <v>0</v>
      </c>
      <c r="J263" s="246"/>
      <c r="K263" s="60"/>
      <c r="L263" s="113">
        <f>J263+K263</f>
        <v>0</v>
      </c>
      <c r="M263" s="292"/>
      <c r="N263" s="60"/>
      <c r="O263" s="113">
        <f>M263+N263</f>
        <v>0</v>
      </c>
      <c r="P263" s="110"/>
      <c r="R263" s="189"/>
    </row>
    <row r="264" spans="1:18" ht="36" hidden="1" x14ac:dyDescent="0.25">
      <c r="A264" s="111">
        <v>6420</v>
      </c>
      <c r="B264" s="57" t="s">
        <v>241</v>
      </c>
      <c r="C264" s="58">
        <f t="shared" si="80"/>
        <v>0</v>
      </c>
      <c r="D264" s="215">
        <f t="shared" ref="D264:O264" si="105">SUM(D265:D268)</f>
        <v>0</v>
      </c>
      <c r="E264" s="511">
        <f t="shared" si="105"/>
        <v>0</v>
      </c>
      <c r="F264" s="468">
        <f t="shared" si="105"/>
        <v>0</v>
      </c>
      <c r="G264" s="215">
        <f t="shared" si="105"/>
        <v>0</v>
      </c>
      <c r="H264" s="120">
        <f t="shared" si="105"/>
        <v>0</v>
      </c>
      <c r="I264" s="113">
        <f t="shared" si="105"/>
        <v>0</v>
      </c>
      <c r="J264" s="120">
        <f t="shared" si="105"/>
        <v>0</v>
      </c>
      <c r="K264" s="112">
        <f t="shared" si="105"/>
        <v>0</v>
      </c>
      <c r="L264" s="113">
        <f t="shared" si="105"/>
        <v>0</v>
      </c>
      <c r="M264" s="58">
        <f t="shared" si="105"/>
        <v>0</v>
      </c>
      <c r="N264" s="112">
        <f t="shared" si="105"/>
        <v>0</v>
      </c>
      <c r="O264" s="113">
        <f t="shared" si="105"/>
        <v>0</v>
      </c>
      <c r="P264" s="110"/>
      <c r="R264" s="189"/>
    </row>
    <row r="265" spans="1:18" hidden="1" x14ac:dyDescent="0.25">
      <c r="A265" s="38">
        <v>6421</v>
      </c>
      <c r="B265" s="57" t="s">
        <v>242</v>
      </c>
      <c r="C265" s="58">
        <f t="shared" si="80"/>
        <v>0</v>
      </c>
      <c r="D265" s="214">
        <v>0</v>
      </c>
      <c r="E265" s="510"/>
      <c r="F265" s="468">
        <f>D265+E265</f>
        <v>0</v>
      </c>
      <c r="G265" s="214"/>
      <c r="H265" s="246"/>
      <c r="I265" s="113">
        <f>G265+H265</f>
        <v>0</v>
      </c>
      <c r="J265" s="246"/>
      <c r="K265" s="60"/>
      <c r="L265" s="113">
        <f>J265+K265</f>
        <v>0</v>
      </c>
      <c r="M265" s="292"/>
      <c r="N265" s="60"/>
      <c r="O265" s="113">
        <f>M265+N265</f>
        <v>0</v>
      </c>
      <c r="P265" s="110"/>
      <c r="R265" s="189"/>
    </row>
    <row r="266" spans="1:18" hidden="1" x14ac:dyDescent="0.25">
      <c r="A266" s="38">
        <v>6422</v>
      </c>
      <c r="B266" s="57" t="s">
        <v>243</v>
      </c>
      <c r="C266" s="58">
        <f t="shared" si="80"/>
        <v>0</v>
      </c>
      <c r="D266" s="214">
        <v>0</v>
      </c>
      <c r="E266" s="510"/>
      <c r="F266" s="468">
        <f>D266+E266</f>
        <v>0</v>
      </c>
      <c r="G266" s="214"/>
      <c r="H266" s="246"/>
      <c r="I266" s="113">
        <f>G266+H266</f>
        <v>0</v>
      </c>
      <c r="J266" s="246"/>
      <c r="K266" s="60"/>
      <c r="L266" s="113">
        <f>J266+K266</f>
        <v>0</v>
      </c>
      <c r="M266" s="292"/>
      <c r="N266" s="60"/>
      <c r="O266" s="113">
        <f>M266+N266</f>
        <v>0</v>
      </c>
      <c r="P266" s="110"/>
      <c r="R266" s="189"/>
    </row>
    <row r="267" spans="1:18" ht="13.5" hidden="1" customHeight="1" x14ac:dyDescent="0.25">
      <c r="A267" s="38">
        <v>6423</v>
      </c>
      <c r="B267" s="57" t="s">
        <v>244</v>
      </c>
      <c r="C267" s="58">
        <f t="shared" si="80"/>
        <v>0</v>
      </c>
      <c r="D267" s="214">
        <v>0</v>
      </c>
      <c r="E267" s="510"/>
      <c r="F267" s="468">
        <f>D267+E267</f>
        <v>0</v>
      </c>
      <c r="G267" s="214"/>
      <c r="H267" s="246"/>
      <c r="I267" s="113">
        <f>G267+H267</f>
        <v>0</v>
      </c>
      <c r="J267" s="246"/>
      <c r="K267" s="60"/>
      <c r="L267" s="113">
        <f>J267+K267</f>
        <v>0</v>
      </c>
      <c r="M267" s="292"/>
      <c r="N267" s="60"/>
      <c r="O267" s="113">
        <f>M267+N267</f>
        <v>0</v>
      </c>
      <c r="P267" s="110"/>
      <c r="R267" s="189"/>
    </row>
    <row r="268" spans="1:18" ht="36" hidden="1" x14ac:dyDescent="0.25">
      <c r="A268" s="38">
        <v>6424</v>
      </c>
      <c r="B268" s="57" t="s">
        <v>245</v>
      </c>
      <c r="C268" s="58">
        <f t="shared" si="80"/>
        <v>0</v>
      </c>
      <c r="D268" s="214">
        <v>0</v>
      </c>
      <c r="E268" s="510"/>
      <c r="F268" s="468">
        <f>D268+E268</f>
        <v>0</v>
      </c>
      <c r="G268" s="214"/>
      <c r="H268" s="246"/>
      <c r="I268" s="113">
        <f>G268+H268</f>
        <v>0</v>
      </c>
      <c r="J268" s="246"/>
      <c r="K268" s="60"/>
      <c r="L268" s="113">
        <f>J268+K268</f>
        <v>0</v>
      </c>
      <c r="M268" s="292"/>
      <c r="N268" s="60"/>
      <c r="O268" s="113">
        <f>M268+N268</f>
        <v>0</v>
      </c>
      <c r="P268" s="110"/>
      <c r="R268" s="189"/>
    </row>
    <row r="269" spans="1:18" ht="36" hidden="1" x14ac:dyDescent="0.25">
      <c r="A269" s="143">
        <v>7000</v>
      </c>
      <c r="B269" s="143" t="s">
        <v>246</v>
      </c>
      <c r="C269" s="145">
        <f t="shared" si="80"/>
        <v>0</v>
      </c>
      <c r="D269" s="221">
        <f t="shared" ref="D269:O269" si="106">SUM(D270,D281)</f>
        <v>0</v>
      </c>
      <c r="E269" s="521">
        <f t="shared" si="106"/>
        <v>0</v>
      </c>
      <c r="F269" s="522">
        <f t="shared" si="106"/>
        <v>0</v>
      </c>
      <c r="G269" s="221">
        <f t="shared" si="106"/>
        <v>0</v>
      </c>
      <c r="H269" s="252">
        <f t="shared" si="106"/>
        <v>0</v>
      </c>
      <c r="I269" s="263">
        <f t="shared" si="106"/>
        <v>0</v>
      </c>
      <c r="J269" s="252">
        <f t="shared" si="106"/>
        <v>0</v>
      </c>
      <c r="K269" s="144">
        <f t="shared" si="106"/>
        <v>0</v>
      </c>
      <c r="L269" s="263">
        <f t="shared" si="106"/>
        <v>0</v>
      </c>
      <c r="M269" s="297">
        <f t="shared" si="106"/>
        <v>0</v>
      </c>
      <c r="N269" s="274">
        <f t="shared" si="106"/>
        <v>0</v>
      </c>
      <c r="O269" s="279">
        <f t="shared" si="106"/>
        <v>0</v>
      </c>
      <c r="P269" s="318"/>
      <c r="R269" s="189"/>
    </row>
    <row r="270" spans="1:18" ht="24" hidden="1" x14ac:dyDescent="0.25">
      <c r="A270" s="46">
        <v>7200</v>
      </c>
      <c r="B270" s="104" t="s">
        <v>247</v>
      </c>
      <c r="C270" s="47">
        <f t="shared" si="80"/>
        <v>0</v>
      </c>
      <c r="D270" s="212">
        <f t="shared" ref="D270:O270" si="107">SUM(D271,D272,D275,D276,D280)</f>
        <v>0</v>
      </c>
      <c r="E270" s="505">
        <f t="shared" si="107"/>
        <v>0</v>
      </c>
      <c r="F270" s="472">
        <f t="shared" si="107"/>
        <v>0</v>
      </c>
      <c r="G270" s="212">
        <f t="shared" si="107"/>
        <v>0</v>
      </c>
      <c r="H270" s="105">
        <f t="shared" si="107"/>
        <v>0</v>
      </c>
      <c r="I270" s="116">
        <f t="shared" si="107"/>
        <v>0</v>
      </c>
      <c r="J270" s="105">
        <f t="shared" si="107"/>
        <v>0</v>
      </c>
      <c r="K270" s="50">
        <f t="shared" si="107"/>
        <v>0</v>
      </c>
      <c r="L270" s="116">
        <f t="shared" si="107"/>
        <v>0</v>
      </c>
      <c r="M270" s="129">
        <f t="shared" si="107"/>
        <v>0</v>
      </c>
      <c r="N270" s="130">
        <f t="shared" si="107"/>
        <v>0</v>
      </c>
      <c r="O270" s="262">
        <f t="shared" si="107"/>
        <v>0</v>
      </c>
      <c r="P270" s="315"/>
      <c r="R270" s="189"/>
    </row>
    <row r="271" spans="1:18" ht="24" hidden="1" x14ac:dyDescent="0.25">
      <c r="A271" s="532">
        <v>7210</v>
      </c>
      <c r="B271" s="52" t="s">
        <v>248</v>
      </c>
      <c r="C271" s="53">
        <f t="shared" si="80"/>
        <v>0</v>
      </c>
      <c r="D271" s="213">
        <v>0</v>
      </c>
      <c r="E271" s="508"/>
      <c r="F271" s="509">
        <f>D271+E271</f>
        <v>0</v>
      </c>
      <c r="G271" s="213"/>
      <c r="H271" s="245"/>
      <c r="I271" s="119">
        <f>G271+H271</f>
        <v>0</v>
      </c>
      <c r="J271" s="245"/>
      <c r="K271" s="55"/>
      <c r="L271" s="119">
        <f>J271+K271</f>
        <v>0</v>
      </c>
      <c r="M271" s="291"/>
      <c r="N271" s="55"/>
      <c r="O271" s="119">
        <f>M271+N271</f>
        <v>0</v>
      </c>
      <c r="P271" s="109"/>
      <c r="R271" s="189"/>
    </row>
    <row r="272" spans="1:18" s="142" customFormat="1" ht="36" hidden="1" x14ac:dyDescent="0.25">
      <c r="A272" s="111">
        <v>7220</v>
      </c>
      <c r="B272" s="57" t="s">
        <v>249</v>
      </c>
      <c r="C272" s="58">
        <f t="shared" si="80"/>
        <v>0</v>
      </c>
      <c r="D272" s="215">
        <f t="shared" ref="D272:O272" si="108">SUM(D273:D274)</f>
        <v>0</v>
      </c>
      <c r="E272" s="511">
        <f t="shared" si="108"/>
        <v>0</v>
      </c>
      <c r="F272" s="468">
        <f t="shared" si="108"/>
        <v>0</v>
      </c>
      <c r="G272" s="215">
        <f t="shared" si="108"/>
        <v>0</v>
      </c>
      <c r="H272" s="120">
        <f t="shared" si="108"/>
        <v>0</v>
      </c>
      <c r="I272" s="113">
        <f t="shared" si="108"/>
        <v>0</v>
      </c>
      <c r="J272" s="120">
        <f t="shared" si="108"/>
        <v>0</v>
      </c>
      <c r="K272" s="112">
        <f t="shared" si="108"/>
        <v>0</v>
      </c>
      <c r="L272" s="113">
        <f t="shared" si="108"/>
        <v>0</v>
      </c>
      <c r="M272" s="58">
        <f t="shared" si="108"/>
        <v>0</v>
      </c>
      <c r="N272" s="112">
        <f t="shared" si="108"/>
        <v>0</v>
      </c>
      <c r="O272" s="113">
        <f t="shared" si="108"/>
        <v>0</v>
      </c>
      <c r="P272" s="110"/>
      <c r="R272" s="189"/>
    </row>
    <row r="273" spans="1:18" s="142" customFormat="1" ht="36" hidden="1" x14ac:dyDescent="0.25">
      <c r="A273" s="38">
        <v>7221</v>
      </c>
      <c r="B273" s="57" t="s">
        <v>250</v>
      </c>
      <c r="C273" s="58">
        <f t="shared" si="80"/>
        <v>0</v>
      </c>
      <c r="D273" s="214">
        <v>0</v>
      </c>
      <c r="E273" s="510"/>
      <c r="F273" s="468">
        <f>D273+E273</f>
        <v>0</v>
      </c>
      <c r="G273" s="214"/>
      <c r="H273" s="246"/>
      <c r="I273" s="113">
        <f>G273+H273</f>
        <v>0</v>
      </c>
      <c r="J273" s="246"/>
      <c r="K273" s="60"/>
      <c r="L273" s="113">
        <f>J273+K273</f>
        <v>0</v>
      </c>
      <c r="M273" s="292"/>
      <c r="N273" s="60"/>
      <c r="O273" s="113">
        <f>M273+N273</f>
        <v>0</v>
      </c>
      <c r="P273" s="110"/>
      <c r="R273" s="189"/>
    </row>
    <row r="274" spans="1:18" s="142" customFormat="1" ht="36" hidden="1" x14ac:dyDescent="0.25">
      <c r="A274" s="38">
        <v>7222</v>
      </c>
      <c r="B274" s="57" t="s">
        <v>251</v>
      </c>
      <c r="C274" s="58">
        <f t="shared" si="80"/>
        <v>0</v>
      </c>
      <c r="D274" s="214">
        <v>0</v>
      </c>
      <c r="E274" s="510"/>
      <c r="F274" s="468">
        <f>D274+E274</f>
        <v>0</v>
      </c>
      <c r="G274" s="214"/>
      <c r="H274" s="246"/>
      <c r="I274" s="113">
        <f>G274+H274</f>
        <v>0</v>
      </c>
      <c r="J274" s="246"/>
      <c r="K274" s="60"/>
      <c r="L274" s="113">
        <f>J274+K274</f>
        <v>0</v>
      </c>
      <c r="M274" s="292"/>
      <c r="N274" s="60"/>
      <c r="O274" s="113">
        <f>M274+N274</f>
        <v>0</v>
      </c>
      <c r="P274" s="110"/>
      <c r="R274" s="189"/>
    </row>
    <row r="275" spans="1:18" ht="24" hidden="1" x14ac:dyDescent="0.25">
      <c r="A275" s="111">
        <v>7230</v>
      </c>
      <c r="B275" s="57" t="s">
        <v>292</v>
      </c>
      <c r="C275" s="58">
        <f t="shared" si="80"/>
        <v>0</v>
      </c>
      <c r="D275" s="214">
        <v>0</v>
      </c>
      <c r="E275" s="510"/>
      <c r="F275" s="468">
        <f>D275+E275</f>
        <v>0</v>
      </c>
      <c r="G275" s="214"/>
      <c r="H275" s="246"/>
      <c r="I275" s="113">
        <f>G275+H275</f>
        <v>0</v>
      </c>
      <c r="J275" s="246"/>
      <c r="K275" s="60"/>
      <c r="L275" s="113">
        <f>J275+K275</f>
        <v>0</v>
      </c>
      <c r="M275" s="292"/>
      <c r="N275" s="60"/>
      <c r="O275" s="113">
        <f>M275+N275</f>
        <v>0</v>
      </c>
      <c r="P275" s="110"/>
      <c r="R275" s="189"/>
    </row>
    <row r="276" spans="1:18" ht="24" hidden="1" x14ac:dyDescent="0.25">
      <c r="A276" s="111">
        <v>7240</v>
      </c>
      <c r="B276" s="57" t="s">
        <v>252</v>
      </c>
      <c r="C276" s="58">
        <f t="shared" si="80"/>
        <v>0</v>
      </c>
      <c r="D276" s="215">
        <f t="shared" ref="D276:O276" si="109">SUM(D277:D279)</f>
        <v>0</v>
      </c>
      <c r="E276" s="511">
        <f t="shared" si="109"/>
        <v>0</v>
      </c>
      <c r="F276" s="468">
        <f t="shared" si="109"/>
        <v>0</v>
      </c>
      <c r="G276" s="215">
        <f t="shared" si="109"/>
        <v>0</v>
      </c>
      <c r="H276" s="120">
        <f t="shared" si="109"/>
        <v>0</v>
      </c>
      <c r="I276" s="113">
        <f t="shared" si="109"/>
        <v>0</v>
      </c>
      <c r="J276" s="120">
        <f>SUM(J277:J279)</f>
        <v>0</v>
      </c>
      <c r="K276" s="112">
        <f>SUM(K277:K279)</f>
        <v>0</v>
      </c>
      <c r="L276" s="113">
        <f>SUM(L277:L279)</f>
        <v>0</v>
      </c>
      <c r="M276" s="58">
        <f t="shared" si="109"/>
        <v>0</v>
      </c>
      <c r="N276" s="112">
        <f t="shared" si="109"/>
        <v>0</v>
      </c>
      <c r="O276" s="113">
        <f t="shared" si="109"/>
        <v>0</v>
      </c>
      <c r="P276" s="110"/>
      <c r="R276" s="189"/>
    </row>
    <row r="277" spans="1:18" ht="48" hidden="1" x14ac:dyDescent="0.25">
      <c r="A277" s="38">
        <v>7245</v>
      </c>
      <c r="B277" s="57" t="s">
        <v>253</v>
      </c>
      <c r="C277" s="58">
        <f t="shared" ref="C277:C298" si="110">F277+I277+L277+O277</f>
        <v>0</v>
      </c>
      <c r="D277" s="214">
        <v>0</v>
      </c>
      <c r="E277" s="510"/>
      <c r="F277" s="468">
        <f>D277+E277</f>
        <v>0</v>
      </c>
      <c r="G277" s="214"/>
      <c r="H277" s="246"/>
      <c r="I277" s="113">
        <f>G277+H277</f>
        <v>0</v>
      </c>
      <c r="J277" s="246"/>
      <c r="K277" s="60"/>
      <c r="L277" s="113">
        <f>J277+K277</f>
        <v>0</v>
      </c>
      <c r="M277" s="292"/>
      <c r="N277" s="60"/>
      <c r="O277" s="113">
        <f>M277+N277</f>
        <v>0</v>
      </c>
      <c r="P277" s="110"/>
      <c r="R277" s="189"/>
    </row>
    <row r="278" spans="1:18" ht="84.75" hidden="1" customHeight="1" x14ac:dyDescent="0.25">
      <c r="A278" s="38">
        <v>7246</v>
      </c>
      <c r="B278" s="57" t="s">
        <v>254</v>
      </c>
      <c r="C278" s="58">
        <f t="shared" si="110"/>
        <v>0</v>
      </c>
      <c r="D278" s="214">
        <v>0</v>
      </c>
      <c r="E278" s="510"/>
      <c r="F278" s="468">
        <f>D278+E278</f>
        <v>0</v>
      </c>
      <c r="G278" s="214"/>
      <c r="H278" s="246"/>
      <c r="I278" s="113">
        <f>G278+H278</f>
        <v>0</v>
      </c>
      <c r="J278" s="246"/>
      <c r="K278" s="60"/>
      <c r="L278" s="113">
        <f>J278+K278</f>
        <v>0</v>
      </c>
      <c r="M278" s="292"/>
      <c r="N278" s="60"/>
      <c r="O278" s="113">
        <f>M278+N278</f>
        <v>0</v>
      </c>
      <c r="P278" s="110"/>
      <c r="R278" s="189"/>
    </row>
    <row r="279" spans="1:18" ht="36" hidden="1" x14ac:dyDescent="0.25">
      <c r="A279" s="38">
        <v>7247</v>
      </c>
      <c r="B279" s="57" t="s">
        <v>309</v>
      </c>
      <c r="C279" s="58">
        <f t="shared" si="110"/>
        <v>0</v>
      </c>
      <c r="D279" s="214">
        <v>0</v>
      </c>
      <c r="E279" s="510"/>
      <c r="F279" s="468">
        <f>D279+E279</f>
        <v>0</v>
      </c>
      <c r="G279" s="214"/>
      <c r="H279" s="246"/>
      <c r="I279" s="113">
        <f>G279+H279</f>
        <v>0</v>
      </c>
      <c r="J279" s="246"/>
      <c r="K279" s="60"/>
      <c r="L279" s="113">
        <f>J279+K279</f>
        <v>0</v>
      </c>
      <c r="M279" s="292"/>
      <c r="N279" s="60"/>
      <c r="O279" s="113">
        <f>M279+N279</f>
        <v>0</v>
      </c>
      <c r="P279" s="110"/>
      <c r="R279" s="189"/>
    </row>
    <row r="280" spans="1:18" ht="24" hidden="1" x14ac:dyDescent="0.25">
      <c r="A280" s="532">
        <v>7260</v>
      </c>
      <c r="B280" s="52" t="s">
        <v>255</v>
      </c>
      <c r="C280" s="53">
        <f t="shared" si="110"/>
        <v>0</v>
      </c>
      <c r="D280" s="213">
        <v>0</v>
      </c>
      <c r="E280" s="508"/>
      <c r="F280" s="509">
        <f>D280+E280</f>
        <v>0</v>
      </c>
      <c r="G280" s="213"/>
      <c r="H280" s="245"/>
      <c r="I280" s="119">
        <f>G280+H280</f>
        <v>0</v>
      </c>
      <c r="J280" s="245"/>
      <c r="K280" s="55"/>
      <c r="L280" s="119">
        <f>J280+K280</f>
        <v>0</v>
      </c>
      <c r="M280" s="291"/>
      <c r="N280" s="55"/>
      <c r="O280" s="119">
        <f>M280+N280</f>
        <v>0</v>
      </c>
      <c r="P280" s="109"/>
      <c r="R280" s="189"/>
    </row>
    <row r="281" spans="1:18" hidden="1" x14ac:dyDescent="0.25">
      <c r="A281" s="72">
        <v>7700</v>
      </c>
      <c r="B281" s="158" t="s">
        <v>284</v>
      </c>
      <c r="C281" s="159">
        <f t="shared" si="110"/>
        <v>0</v>
      </c>
      <c r="D281" s="222">
        <f t="shared" ref="D281:O281" si="111">D282</f>
        <v>0</v>
      </c>
      <c r="E281" s="523">
        <f t="shared" si="111"/>
        <v>0</v>
      </c>
      <c r="F281" s="488">
        <f t="shared" si="111"/>
        <v>0</v>
      </c>
      <c r="G281" s="222">
        <f t="shared" si="111"/>
        <v>0</v>
      </c>
      <c r="H281" s="253">
        <f t="shared" si="111"/>
        <v>0</v>
      </c>
      <c r="I281" s="161">
        <f t="shared" si="111"/>
        <v>0</v>
      </c>
      <c r="J281" s="253">
        <f t="shared" si="111"/>
        <v>0</v>
      </c>
      <c r="K281" s="160">
        <f t="shared" si="111"/>
        <v>0</v>
      </c>
      <c r="L281" s="161">
        <f t="shared" si="111"/>
        <v>0</v>
      </c>
      <c r="M281" s="159">
        <f t="shared" si="111"/>
        <v>0</v>
      </c>
      <c r="N281" s="160">
        <f t="shared" si="111"/>
        <v>0</v>
      </c>
      <c r="O281" s="161">
        <f t="shared" si="111"/>
        <v>0</v>
      </c>
      <c r="P281" s="316"/>
      <c r="R281" s="189"/>
    </row>
    <row r="282" spans="1:18" hidden="1" x14ac:dyDescent="0.25">
      <c r="A282" s="106">
        <v>7720</v>
      </c>
      <c r="B282" s="52" t="s">
        <v>285</v>
      </c>
      <c r="C282" s="64">
        <f t="shared" si="110"/>
        <v>0</v>
      </c>
      <c r="D282" s="223">
        <v>0</v>
      </c>
      <c r="E282" s="524"/>
      <c r="F282" s="481">
        <f>D282+E282</f>
        <v>0</v>
      </c>
      <c r="G282" s="223"/>
      <c r="H282" s="254"/>
      <c r="I282" s="276">
        <f>G282+H282</f>
        <v>0</v>
      </c>
      <c r="J282" s="254"/>
      <c r="K282" s="66"/>
      <c r="L282" s="276">
        <f>J282+K282</f>
        <v>0</v>
      </c>
      <c r="M282" s="298"/>
      <c r="N282" s="66"/>
      <c r="O282" s="276">
        <f>M282+N282</f>
        <v>0</v>
      </c>
      <c r="P282" s="148"/>
      <c r="R282" s="189"/>
    </row>
    <row r="283" spans="1:18" hidden="1" x14ac:dyDescent="0.25">
      <c r="A283" s="141"/>
      <c r="B283" s="57" t="s">
        <v>256</v>
      </c>
      <c r="C283" s="58">
        <f t="shared" si="110"/>
        <v>0</v>
      </c>
      <c r="D283" s="215">
        <f t="shared" ref="D283:O283" si="112">SUM(D284:D285)</f>
        <v>0</v>
      </c>
      <c r="E283" s="511">
        <f t="shared" si="112"/>
        <v>0</v>
      </c>
      <c r="F283" s="468">
        <f t="shared" si="112"/>
        <v>0</v>
      </c>
      <c r="G283" s="215">
        <f t="shared" si="112"/>
        <v>0</v>
      </c>
      <c r="H283" s="120">
        <f t="shared" si="112"/>
        <v>0</v>
      </c>
      <c r="I283" s="113">
        <f t="shared" si="112"/>
        <v>0</v>
      </c>
      <c r="J283" s="120">
        <f t="shared" si="112"/>
        <v>0</v>
      </c>
      <c r="K283" s="112">
        <f t="shared" si="112"/>
        <v>0</v>
      </c>
      <c r="L283" s="113">
        <f t="shared" si="112"/>
        <v>0</v>
      </c>
      <c r="M283" s="58">
        <f t="shared" si="112"/>
        <v>0</v>
      </c>
      <c r="N283" s="112">
        <f t="shared" si="112"/>
        <v>0</v>
      </c>
      <c r="O283" s="113">
        <f t="shared" si="112"/>
        <v>0</v>
      </c>
      <c r="P283" s="110"/>
      <c r="R283" s="189"/>
    </row>
    <row r="284" spans="1:18" hidden="1" x14ac:dyDescent="0.25">
      <c r="A284" s="141" t="s">
        <v>257</v>
      </c>
      <c r="B284" s="38" t="s">
        <v>258</v>
      </c>
      <c r="C284" s="58">
        <f t="shared" si="110"/>
        <v>0</v>
      </c>
      <c r="D284" s="214">
        <v>0</v>
      </c>
      <c r="E284" s="510"/>
      <c r="F284" s="468">
        <f>D284+E284</f>
        <v>0</v>
      </c>
      <c r="G284" s="214"/>
      <c r="H284" s="246"/>
      <c r="I284" s="113">
        <f>G284+H284</f>
        <v>0</v>
      </c>
      <c r="J284" s="246"/>
      <c r="K284" s="60"/>
      <c r="L284" s="113">
        <f>J284+K284</f>
        <v>0</v>
      </c>
      <c r="M284" s="292"/>
      <c r="N284" s="60"/>
      <c r="O284" s="113">
        <f>M284+N284</f>
        <v>0</v>
      </c>
      <c r="P284" s="110"/>
      <c r="R284" s="189"/>
    </row>
    <row r="285" spans="1:18" ht="24" hidden="1" x14ac:dyDescent="0.25">
      <c r="A285" s="141" t="s">
        <v>259</v>
      </c>
      <c r="B285" s="146" t="s">
        <v>260</v>
      </c>
      <c r="C285" s="53">
        <f t="shared" si="110"/>
        <v>0</v>
      </c>
      <c r="D285" s="213">
        <v>0</v>
      </c>
      <c r="E285" s="508"/>
      <c r="F285" s="509">
        <f>D285+E285</f>
        <v>0</v>
      </c>
      <c r="G285" s="213"/>
      <c r="H285" s="245"/>
      <c r="I285" s="119">
        <f>G285+H285</f>
        <v>0</v>
      </c>
      <c r="J285" s="245"/>
      <c r="K285" s="55"/>
      <c r="L285" s="119">
        <f>J285+K285</f>
        <v>0</v>
      </c>
      <c r="M285" s="291"/>
      <c r="N285" s="55"/>
      <c r="O285" s="119">
        <f>M285+N285</f>
        <v>0</v>
      </c>
      <c r="P285" s="109"/>
      <c r="R285" s="189"/>
    </row>
    <row r="286" spans="1:18" ht="12.75" thickBot="1" x14ac:dyDescent="0.3">
      <c r="A286" s="164"/>
      <c r="B286" s="164" t="s">
        <v>261</v>
      </c>
      <c r="C286" s="280">
        <f t="shared" si="110"/>
        <v>970318</v>
      </c>
      <c r="D286" s="224">
        <f t="shared" ref="D286:O286" si="113">SUM(D283,D269,D230,D195,D187,D173,D75,D53)</f>
        <v>964708</v>
      </c>
      <c r="E286" s="525">
        <f t="shared" si="113"/>
        <v>5610</v>
      </c>
      <c r="F286" s="526">
        <f t="shared" si="113"/>
        <v>970318</v>
      </c>
      <c r="G286" s="224">
        <f t="shared" si="113"/>
        <v>0</v>
      </c>
      <c r="H286" s="192">
        <f t="shared" si="113"/>
        <v>0</v>
      </c>
      <c r="I286" s="526">
        <f t="shared" si="113"/>
        <v>0</v>
      </c>
      <c r="J286" s="166">
        <f t="shared" si="113"/>
        <v>0</v>
      </c>
      <c r="K286" s="525">
        <f t="shared" si="113"/>
        <v>0</v>
      </c>
      <c r="L286" s="526">
        <f t="shared" si="113"/>
        <v>0</v>
      </c>
      <c r="M286" s="280">
        <f t="shared" si="113"/>
        <v>0</v>
      </c>
      <c r="N286" s="165">
        <f t="shared" si="113"/>
        <v>0</v>
      </c>
      <c r="O286" s="264">
        <f t="shared" si="113"/>
        <v>0</v>
      </c>
      <c r="P286" s="319"/>
      <c r="R286" s="189"/>
    </row>
    <row r="287" spans="1:18" s="21" customFormat="1" ht="13.5" hidden="1" thickTop="1" thickBot="1" x14ac:dyDescent="0.3">
      <c r="A287" s="707" t="s">
        <v>262</v>
      </c>
      <c r="B287" s="708"/>
      <c r="C287" s="172">
        <f t="shared" si="110"/>
        <v>0</v>
      </c>
      <c r="D287" s="225">
        <f t="shared" ref="D287:I287" si="114">SUM(D24,D25,D41)-D51</f>
        <v>0</v>
      </c>
      <c r="E287" s="527">
        <f t="shared" si="114"/>
        <v>0</v>
      </c>
      <c r="F287" s="528">
        <f t="shared" si="114"/>
        <v>0</v>
      </c>
      <c r="G287" s="225">
        <f t="shared" si="114"/>
        <v>0</v>
      </c>
      <c r="H287" s="255">
        <f t="shared" si="114"/>
        <v>0</v>
      </c>
      <c r="I287" s="265">
        <f t="shared" si="114"/>
        <v>0</v>
      </c>
      <c r="J287" s="255">
        <f>(J26+J43)-J51</f>
        <v>0</v>
      </c>
      <c r="K287" s="168">
        <f>(K26+K43)-K51</f>
        <v>0</v>
      </c>
      <c r="L287" s="265">
        <f>(L26+L43)-L51</f>
        <v>0</v>
      </c>
      <c r="M287" s="172">
        <f>M45-M51</f>
        <v>0</v>
      </c>
      <c r="N287" s="168">
        <f>N45-N51</f>
        <v>0</v>
      </c>
      <c r="O287" s="265">
        <f>O45-O51</f>
        <v>0</v>
      </c>
      <c r="P287" s="174"/>
      <c r="R287" s="189"/>
    </row>
    <row r="288" spans="1:18" s="21" customFormat="1" ht="12.75" hidden="1" thickTop="1" x14ac:dyDescent="0.25">
      <c r="A288" s="709" t="s">
        <v>263</v>
      </c>
      <c r="B288" s="710"/>
      <c r="C288" s="156">
        <f t="shared" si="110"/>
        <v>0</v>
      </c>
      <c r="D288" s="226">
        <f t="shared" ref="D288:O288" si="115">SUM(D289,D290)-D297+D298</f>
        <v>0</v>
      </c>
      <c r="E288" s="529">
        <f t="shared" si="115"/>
        <v>0</v>
      </c>
      <c r="F288" s="530">
        <f t="shared" si="115"/>
        <v>0</v>
      </c>
      <c r="G288" s="226">
        <f t="shared" si="115"/>
        <v>0</v>
      </c>
      <c r="H288" s="256">
        <f t="shared" si="115"/>
        <v>0</v>
      </c>
      <c r="I288" s="154">
        <f t="shared" si="115"/>
        <v>0</v>
      </c>
      <c r="J288" s="256">
        <f t="shared" si="115"/>
        <v>0</v>
      </c>
      <c r="K288" s="153">
        <f t="shared" si="115"/>
        <v>0</v>
      </c>
      <c r="L288" s="154">
        <f t="shared" si="115"/>
        <v>0</v>
      </c>
      <c r="M288" s="156">
        <f t="shared" si="115"/>
        <v>0</v>
      </c>
      <c r="N288" s="153">
        <f t="shared" si="115"/>
        <v>0</v>
      </c>
      <c r="O288" s="154">
        <f t="shared" si="115"/>
        <v>0</v>
      </c>
      <c r="P288" s="320"/>
      <c r="R288" s="189"/>
    </row>
    <row r="289" spans="1:18" s="21" customFormat="1" ht="13.5" hidden="1" thickTop="1" thickBot="1" x14ac:dyDescent="0.3">
      <c r="A289" s="87" t="s">
        <v>264</v>
      </c>
      <c r="B289" s="87" t="s">
        <v>265</v>
      </c>
      <c r="C289" s="88">
        <f t="shared" si="110"/>
        <v>0</v>
      </c>
      <c r="D289" s="208">
        <f t="shared" ref="D289:O289" si="116">D21-D283</f>
        <v>0</v>
      </c>
      <c r="E289" s="497">
        <f t="shared" si="116"/>
        <v>0</v>
      </c>
      <c r="F289" s="498">
        <f t="shared" si="116"/>
        <v>0</v>
      </c>
      <c r="G289" s="208">
        <f t="shared" si="116"/>
        <v>0</v>
      </c>
      <c r="H289" s="241">
        <f t="shared" si="116"/>
        <v>0</v>
      </c>
      <c r="I289" s="90">
        <f t="shared" si="116"/>
        <v>0</v>
      </c>
      <c r="J289" s="241">
        <f t="shared" si="116"/>
        <v>0</v>
      </c>
      <c r="K289" s="89">
        <f t="shared" si="116"/>
        <v>0</v>
      </c>
      <c r="L289" s="90">
        <f t="shared" si="116"/>
        <v>0</v>
      </c>
      <c r="M289" s="88">
        <f t="shared" si="116"/>
        <v>0</v>
      </c>
      <c r="N289" s="89">
        <f t="shared" si="116"/>
        <v>0</v>
      </c>
      <c r="O289" s="90">
        <f t="shared" si="116"/>
        <v>0</v>
      </c>
      <c r="P289" s="311"/>
      <c r="R289" s="189"/>
    </row>
    <row r="290" spans="1:18" s="21" customFormat="1" ht="12.75" hidden="1" thickTop="1" x14ac:dyDescent="0.25">
      <c r="A290" s="169" t="s">
        <v>266</v>
      </c>
      <c r="B290" s="169" t="s">
        <v>267</v>
      </c>
      <c r="C290" s="156">
        <f t="shared" si="110"/>
        <v>0</v>
      </c>
      <c r="D290" s="226">
        <f t="shared" ref="D290:O290" si="117">SUM(D291,D293,D295)-SUM(D292,D294,D296)</f>
        <v>0</v>
      </c>
      <c r="E290" s="529">
        <f t="shared" si="117"/>
        <v>0</v>
      </c>
      <c r="F290" s="530">
        <f t="shared" si="117"/>
        <v>0</v>
      </c>
      <c r="G290" s="226">
        <f t="shared" si="117"/>
        <v>0</v>
      </c>
      <c r="H290" s="256">
        <f t="shared" si="117"/>
        <v>0</v>
      </c>
      <c r="I290" s="154">
        <f t="shared" si="117"/>
        <v>0</v>
      </c>
      <c r="J290" s="256">
        <f t="shared" si="117"/>
        <v>0</v>
      </c>
      <c r="K290" s="153">
        <f t="shared" si="117"/>
        <v>0</v>
      </c>
      <c r="L290" s="154">
        <f t="shared" si="117"/>
        <v>0</v>
      </c>
      <c r="M290" s="156">
        <f t="shared" si="117"/>
        <v>0</v>
      </c>
      <c r="N290" s="153">
        <f t="shared" si="117"/>
        <v>0</v>
      </c>
      <c r="O290" s="154">
        <f t="shared" si="117"/>
        <v>0</v>
      </c>
      <c r="P290" s="320"/>
      <c r="R290" s="189"/>
    </row>
    <row r="291" spans="1:18" ht="12.75" hidden="1" thickTop="1" x14ac:dyDescent="0.25">
      <c r="A291" s="147" t="s">
        <v>268</v>
      </c>
      <c r="B291" s="82" t="s">
        <v>269</v>
      </c>
      <c r="C291" s="64">
        <f t="shared" si="110"/>
        <v>0</v>
      </c>
      <c r="D291" s="223"/>
      <c r="E291" s="524"/>
      <c r="F291" s="481">
        <f t="shared" ref="F291:F298" si="118">D291+E291</f>
        <v>0</v>
      </c>
      <c r="G291" s="223"/>
      <c r="H291" s="254"/>
      <c r="I291" s="276">
        <f t="shared" ref="I291:I298" si="119">G291+H291</f>
        <v>0</v>
      </c>
      <c r="J291" s="254"/>
      <c r="K291" s="66"/>
      <c r="L291" s="276">
        <f t="shared" ref="L291:L298" si="120">J291+K291</f>
        <v>0</v>
      </c>
      <c r="M291" s="298"/>
      <c r="N291" s="66"/>
      <c r="O291" s="276">
        <f t="shared" ref="O291:O298" si="121">M291+N291</f>
        <v>0</v>
      </c>
      <c r="P291" s="148"/>
      <c r="R291" s="189"/>
    </row>
    <row r="292" spans="1:18" ht="24.75" hidden="1" thickTop="1" x14ac:dyDescent="0.25">
      <c r="A292" s="141" t="s">
        <v>270</v>
      </c>
      <c r="B292" s="37" t="s">
        <v>271</v>
      </c>
      <c r="C292" s="58">
        <f t="shared" si="110"/>
        <v>0</v>
      </c>
      <c r="D292" s="214"/>
      <c r="E292" s="510"/>
      <c r="F292" s="468">
        <f t="shared" si="118"/>
        <v>0</v>
      </c>
      <c r="G292" s="214"/>
      <c r="H292" s="246"/>
      <c r="I292" s="113">
        <f t="shared" si="119"/>
        <v>0</v>
      </c>
      <c r="J292" s="246"/>
      <c r="K292" s="60"/>
      <c r="L292" s="113">
        <f t="shared" si="120"/>
        <v>0</v>
      </c>
      <c r="M292" s="292"/>
      <c r="N292" s="60"/>
      <c r="O292" s="113">
        <f t="shared" si="121"/>
        <v>0</v>
      </c>
      <c r="P292" s="110"/>
      <c r="R292" s="189"/>
    </row>
    <row r="293" spans="1:18" ht="12.75" hidden="1" thickTop="1" x14ac:dyDescent="0.25">
      <c r="A293" s="141" t="s">
        <v>272</v>
      </c>
      <c r="B293" s="37" t="s">
        <v>273</v>
      </c>
      <c r="C293" s="58">
        <f t="shared" si="110"/>
        <v>0</v>
      </c>
      <c r="D293" s="214"/>
      <c r="E293" s="510"/>
      <c r="F293" s="468">
        <f t="shared" si="118"/>
        <v>0</v>
      </c>
      <c r="G293" s="214"/>
      <c r="H293" s="246"/>
      <c r="I293" s="113">
        <f t="shared" si="119"/>
        <v>0</v>
      </c>
      <c r="J293" s="246"/>
      <c r="K293" s="60"/>
      <c r="L293" s="113">
        <f t="shared" si="120"/>
        <v>0</v>
      </c>
      <c r="M293" s="292"/>
      <c r="N293" s="60"/>
      <c r="O293" s="113">
        <f t="shared" si="121"/>
        <v>0</v>
      </c>
      <c r="P293" s="110"/>
      <c r="R293" s="189"/>
    </row>
    <row r="294" spans="1:18" ht="24.75" hidden="1" thickTop="1" x14ac:dyDescent="0.25">
      <c r="A294" s="141" t="s">
        <v>274</v>
      </c>
      <c r="B294" s="37" t="s">
        <v>275</v>
      </c>
      <c r="C294" s="58">
        <f>F294+I294+L294+O294</f>
        <v>0</v>
      </c>
      <c r="D294" s="214"/>
      <c r="E294" s="510"/>
      <c r="F294" s="468">
        <f t="shared" si="118"/>
        <v>0</v>
      </c>
      <c r="G294" s="214"/>
      <c r="H294" s="246"/>
      <c r="I294" s="113">
        <f t="shared" si="119"/>
        <v>0</v>
      </c>
      <c r="J294" s="246"/>
      <c r="K294" s="60"/>
      <c r="L294" s="113">
        <f t="shared" si="120"/>
        <v>0</v>
      </c>
      <c r="M294" s="292"/>
      <c r="N294" s="60"/>
      <c r="O294" s="113">
        <f t="shared" si="121"/>
        <v>0</v>
      </c>
      <c r="P294" s="110"/>
      <c r="R294" s="189"/>
    </row>
    <row r="295" spans="1:18" ht="12.75" hidden="1" thickTop="1" x14ac:dyDescent="0.25">
      <c r="A295" s="141" t="s">
        <v>276</v>
      </c>
      <c r="B295" s="37" t="s">
        <v>277</v>
      </c>
      <c r="C295" s="58">
        <f t="shared" si="110"/>
        <v>0</v>
      </c>
      <c r="D295" s="214"/>
      <c r="E295" s="510"/>
      <c r="F295" s="468">
        <f t="shared" si="118"/>
        <v>0</v>
      </c>
      <c r="G295" s="214"/>
      <c r="H295" s="246"/>
      <c r="I295" s="113">
        <f t="shared" si="119"/>
        <v>0</v>
      </c>
      <c r="J295" s="246"/>
      <c r="K295" s="60"/>
      <c r="L295" s="113">
        <f t="shared" si="120"/>
        <v>0</v>
      </c>
      <c r="M295" s="292"/>
      <c r="N295" s="60"/>
      <c r="O295" s="113">
        <f t="shared" si="121"/>
        <v>0</v>
      </c>
      <c r="P295" s="110"/>
      <c r="R295" s="189"/>
    </row>
    <row r="296" spans="1:18" ht="24.75" hidden="1" thickTop="1" x14ac:dyDescent="0.25">
      <c r="A296" s="149" t="s">
        <v>278</v>
      </c>
      <c r="B296" s="150" t="s">
        <v>279</v>
      </c>
      <c r="C296" s="126">
        <f t="shared" si="110"/>
        <v>0</v>
      </c>
      <c r="D296" s="219"/>
      <c r="E296" s="517"/>
      <c r="F296" s="518">
        <f t="shared" si="118"/>
        <v>0</v>
      </c>
      <c r="G296" s="219"/>
      <c r="H296" s="250"/>
      <c r="I296" s="277">
        <f t="shared" si="119"/>
        <v>0</v>
      </c>
      <c r="J296" s="250"/>
      <c r="K296" s="128"/>
      <c r="L296" s="277">
        <f t="shared" si="120"/>
        <v>0</v>
      </c>
      <c r="M296" s="295"/>
      <c r="N296" s="128"/>
      <c r="O296" s="277">
        <f t="shared" si="121"/>
        <v>0</v>
      </c>
      <c r="P296" s="151"/>
      <c r="R296" s="189"/>
    </row>
    <row r="297" spans="1:18" s="21" customFormat="1" ht="13.5" hidden="1" thickTop="1" thickBot="1" x14ac:dyDescent="0.3">
      <c r="A297" s="171" t="s">
        <v>280</v>
      </c>
      <c r="B297" s="171" t="s">
        <v>281</v>
      </c>
      <c r="C297" s="172">
        <f t="shared" si="110"/>
        <v>0</v>
      </c>
      <c r="D297" s="227"/>
      <c r="E297" s="531"/>
      <c r="F297" s="528">
        <f t="shared" si="118"/>
        <v>0</v>
      </c>
      <c r="G297" s="227"/>
      <c r="H297" s="257"/>
      <c r="I297" s="265">
        <f t="shared" si="119"/>
        <v>0</v>
      </c>
      <c r="J297" s="257"/>
      <c r="K297" s="173"/>
      <c r="L297" s="265">
        <f t="shared" si="120"/>
        <v>0</v>
      </c>
      <c r="M297" s="299"/>
      <c r="N297" s="173"/>
      <c r="O297" s="265">
        <f t="shared" si="121"/>
        <v>0</v>
      </c>
      <c r="P297" s="174"/>
      <c r="R297" s="189"/>
    </row>
    <row r="298" spans="1:18" s="21" customFormat="1" ht="48.75" hidden="1" thickTop="1" x14ac:dyDescent="0.25">
      <c r="A298" s="169" t="s">
        <v>282</v>
      </c>
      <c r="B298" s="155" t="s">
        <v>283</v>
      </c>
      <c r="C298" s="156">
        <f t="shared" si="110"/>
        <v>0</v>
      </c>
      <c r="D298" s="218"/>
      <c r="E298" s="516"/>
      <c r="F298" s="472">
        <f t="shared" si="118"/>
        <v>0</v>
      </c>
      <c r="G298" s="218"/>
      <c r="H298" s="249"/>
      <c r="I298" s="116">
        <f t="shared" si="119"/>
        <v>0</v>
      </c>
      <c r="J298" s="249"/>
      <c r="K298" s="121"/>
      <c r="L298" s="116">
        <f t="shared" si="120"/>
        <v>0</v>
      </c>
      <c r="M298" s="294"/>
      <c r="N298" s="121"/>
      <c r="O298" s="116">
        <f t="shared" si="121"/>
        <v>0</v>
      </c>
      <c r="P298" s="122"/>
      <c r="R298" s="189"/>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PDCBZfJgF98GNKuMJyE2rDxUXulMikOm3DBRWbFXZNQrhAM8e8lhLEVwChHxpHadPnnlPIzB4LAUiR4QJhZ+dQ==" saltValue="eNqxYTOniwYk7VutThV1KA==" spinCount="100000" sheet="1" objects="1" scenarios="1" formatCells="0" formatColumns="0" formatRows="0"/>
  <autoFilter ref="A18:P298">
    <filterColumn colId="2">
      <filters blank="1">
        <filter val="108 000"/>
        <filter val="12 040"/>
        <filter val="120 040"/>
        <filter val="189 546"/>
        <filter val="660 732"/>
        <filter val="850 278"/>
        <filter val="970 31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5.pielikums Jūrmalas pilsētas domes
2018.gada 5.septembra saistošajiem noteikumiem Nr.32 
(protokols Nr.12, 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5"/>
  <sheetViews>
    <sheetView view="pageLayout" zoomScaleNormal="100" workbookViewId="0">
      <selection activeCell="V6" sqref="V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4.85546875" style="1" customWidth="1" collapsed="1"/>
    <col min="16" max="16" width="29.570312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430</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431</v>
      </c>
      <c r="D3" s="750"/>
      <c r="E3" s="750"/>
      <c r="F3" s="750"/>
      <c r="G3" s="750"/>
      <c r="H3" s="750"/>
      <c r="I3" s="750"/>
      <c r="J3" s="750"/>
      <c r="K3" s="750"/>
      <c r="L3" s="750"/>
      <c r="M3" s="750"/>
      <c r="N3" s="750"/>
      <c r="O3" s="750"/>
      <c r="P3" s="751"/>
      <c r="Q3" s="457"/>
    </row>
    <row r="4" spans="1:17" ht="12.75" customHeight="1" x14ac:dyDescent="0.25">
      <c r="A4" s="4" t="s">
        <v>1</v>
      </c>
      <c r="B4" s="5"/>
      <c r="C4" s="750" t="s">
        <v>432</v>
      </c>
      <c r="D4" s="750"/>
      <c r="E4" s="750"/>
      <c r="F4" s="750"/>
      <c r="G4" s="750"/>
      <c r="H4" s="750"/>
      <c r="I4" s="750"/>
      <c r="J4" s="750"/>
      <c r="K4" s="750"/>
      <c r="L4" s="750"/>
      <c r="M4" s="750"/>
      <c r="N4" s="750"/>
      <c r="O4" s="750"/>
      <c r="P4" s="751"/>
      <c r="Q4" s="457"/>
    </row>
    <row r="5" spans="1:17" ht="12.75" customHeight="1" x14ac:dyDescent="0.25">
      <c r="A5" s="2" t="s">
        <v>2</v>
      </c>
      <c r="B5" s="3"/>
      <c r="C5" s="745" t="s">
        <v>433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2.5" customHeight="1" x14ac:dyDescent="0.25">
      <c r="A7" s="2" t="s">
        <v>4</v>
      </c>
      <c r="B7" s="3"/>
      <c r="C7" s="750" t="s">
        <v>406</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434</v>
      </c>
      <c r="D9" s="745"/>
      <c r="E9" s="745"/>
      <c r="F9" s="745"/>
      <c r="G9" s="745"/>
      <c r="H9" s="745"/>
      <c r="I9" s="745"/>
      <c r="J9" s="745"/>
      <c r="K9" s="745"/>
      <c r="L9" s="745"/>
      <c r="M9" s="745"/>
      <c r="N9" s="745"/>
      <c r="O9" s="745"/>
      <c r="P9" s="746"/>
      <c r="Q9" s="457"/>
    </row>
    <row r="10" spans="1:17" ht="12.75" customHeight="1" x14ac:dyDescent="0.25">
      <c r="A10" s="2"/>
      <c r="B10" s="3" t="s">
        <v>7</v>
      </c>
      <c r="C10" s="745" t="s">
        <v>435</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436</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59" t="s">
        <v>319</v>
      </c>
      <c r="I16" s="754" t="s">
        <v>308</v>
      </c>
      <c r="J16" s="713" t="s">
        <v>314</v>
      </c>
      <c r="K16" s="756" t="s">
        <v>317</v>
      </c>
      <c r="L16" s="761" t="s">
        <v>15</v>
      </c>
      <c r="M16" s="741" t="s">
        <v>315</v>
      </c>
      <c r="N16" s="743" t="s">
        <v>316</v>
      </c>
      <c r="O16" s="737" t="s">
        <v>16</v>
      </c>
      <c r="P16" s="739" t="s">
        <v>318</v>
      </c>
    </row>
    <row r="17" spans="1:20" s="11" customFormat="1" ht="71.25" customHeight="1" thickBot="1" x14ac:dyDescent="0.3">
      <c r="A17" s="719"/>
      <c r="B17" s="721"/>
      <c r="C17" s="726"/>
      <c r="D17" s="728"/>
      <c r="E17" s="730"/>
      <c r="F17" s="732"/>
      <c r="G17" s="734"/>
      <c r="H17" s="760"/>
      <c r="I17" s="755"/>
      <c r="J17" s="714"/>
      <c r="K17" s="757"/>
      <c r="L17" s="762"/>
      <c r="M17" s="742"/>
      <c r="N17" s="744"/>
      <c r="O17" s="738"/>
      <c r="P17" s="740"/>
    </row>
    <row r="18" spans="1:20" s="11" customFormat="1" ht="9.75" customHeight="1" thickTop="1" x14ac:dyDescent="0.25">
      <c r="A18" s="12" t="s">
        <v>17</v>
      </c>
      <c r="B18" s="12">
        <v>2</v>
      </c>
      <c r="C18" s="13">
        <v>3</v>
      </c>
      <c r="D18" s="193">
        <v>4</v>
      </c>
      <c r="E18" s="459">
        <v>5</v>
      </c>
      <c r="F18" s="12">
        <v>6</v>
      </c>
      <c r="G18" s="193">
        <v>7</v>
      </c>
      <c r="H18" s="184">
        <v>8</v>
      </c>
      <c r="I18" s="12">
        <v>9</v>
      </c>
      <c r="J18" s="228">
        <v>10</v>
      </c>
      <c r="K18" s="459">
        <v>11</v>
      </c>
      <c r="L18" s="12">
        <v>12</v>
      </c>
      <c r="M18" s="13">
        <v>13</v>
      </c>
      <c r="N18" s="14">
        <v>14</v>
      </c>
      <c r="O18" s="15">
        <v>15</v>
      </c>
      <c r="P18" s="15">
        <v>16</v>
      </c>
    </row>
    <row r="19" spans="1:20" s="21" customFormat="1" x14ac:dyDescent="0.25">
      <c r="A19" s="16"/>
      <c r="B19" s="17" t="s">
        <v>18</v>
      </c>
      <c r="C19" s="18"/>
      <c r="D19" s="194"/>
      <c r="E19" s="460"/>
      <c r="F19" s="96"/>
      <c r="G19" s="194"/>
      <c r="H19" s="533"/>
      <c r="I19" s="96"/>
      <c r="J19" s="229"/>
      <c r="K19" s="460"/>
      <c r="L19" s="96"/>
      <c r="M19" s="281"/>
      <c r="N19" s="19"/>
      <c r="O19" s="321"/>
      <c r="P19" s="20"/>
    </row>
    <row r="20" spans="1:20" s="21" customFormat="1" ht="12.75" thickBot="1" x14ac:dyDescent="0.3">
      <c r="A20" s="22"/>
      <c r="B20" s="23" t="s">
        <v>19</v>
      </c>
      <c r="C20" s="24">
        <f>F20+I20+L20+O20</f>
        <v>816874</v>
      </c>
      <c r="D20" s="195">
        <f>SUM(D21,D24,D25,D41,D43)</f>
        <v>568035</v>
      </c>
      <c r="E20" s="461">
        <f>SUM(E21,E24,E25,E41,E43)</f>
        <v>0</v>
      </c>
      <c r="F20" s="462">
        <f>SUM(F21,F24,F25,F41,F43)</f>
        <v>568035</v>
      </c>
      <c r="G20" s="195">
        <f>SUM(G21,G24,G43)</f>
        <v>216644</v>
      </c>
      <c r="H20" s="185">
        <f>SUM(H21,H24,H43)</f>
        <v>1176</v>
      </c>
      <c r="I20" s="462">
        <f>SUM(I21,I24,I43)</f>
        <v>217820</v>
      </c>
      <c r="J20" s="230">
        <f>SUM(J21,J26,J43)</f>
        <v>31019</v>
      </c>
      <c r="K20" s="461">
        <f>SUM(K21,K26,K43)</f>
        <v>0</v>
      </c>
      <c r="L20" s="462">
        <f>SUM(L21,L26,L43)</f>
        <v>31019</v>
      </c>
      <c r="M20" s="24">
        <f>SUM(M21,M45)</f>
        <v>0</v>
      </c>
      <c r="N20" s="25">
        <f>SUM(N21,N45)</f>
        <v>0</v>
      </c>
      <c r="O20" s="26">
        <f>SUM(O21,O45)</f>
        <v>0</v>
      </c>
      <c r="P20" s="301"/>
      <c r="R20" s="189"/>
      <c r="S20" s="189"/>
      <c r="T20" s="189"/>
    </row>
    <row r="21" spans="1:20" ht="12.75" thickTop="1" x14ac:dyDescent="0.25">
      <c r="A21" s="27"/>
      <c r="B21" s="28" t="s">
        <v>20</v>
      </c>
      <c r="C21" s="29">
        <f>F21+I21+L21+O21</f>
        <v>4355</v>
      </c>
      <c r="D21" s="196">
        <f t="shared" ref="D21:O21" si="0">SUM(D22:D23)</f>
        <v>0</v>
      </c>
      <c r="E21" s="463">
        <f t="shared" si="0"/>
        <v>0</v>
      </c>
      <c r="F21" s="464">
        <f t="shared" si="0"/>
        <v>0</v>
      </c>
      <c r="G21" s="196">
        <f t="shared" si="0"/>
        <v>0</v>
      </c>
      <c r="H21" s="186">
        <f t="shared" si="0"/>
        <v>0</v>
      </c>
      <c r="I21" s="464">
        <f t="shared" si="0"/>
        <v>0</v>
      </c>
      <c r="J21" s="231">
        <f t="shared" si="0"/>
        <v>4355</v>
      </c>
      <c r="K21" s="463">
        <f t="shared" si="0"/>
        <v>0</v>
      </c>
      <c r="L21" s="464">
        <f t="shared" si="0"/>
        <v>4355</v>
      </c>
      <c r="M21" s="29">
        <f t="shared" si="0"/>
        <v>0</v>
      </c>
      <c r="N21" s="30">
        <f t="shared" si="0"/>
        <v>0</v>
      </c>
      <c r="O21" s="31">
        <f t="shared" si="0"/>
        <v>0</v>
      </c>
      <c r="P21" s="302"/>
      <c r="R21" s="189"/>
      <c r="S21" s="189"/>
      <c r="T21" s="189"/>
    </row>
    <row r="22" spans="1:20" hidden="1" x14ac:dyDescent="0.25">
      <c r="A22" s="32"/>
      <c r="B22" s="33" t="s">
        <v>21</v>
      </c>
      <c r="C22" s="34">
        <f>F22+I22+L22+O22</f>
        <v>0</v>
      </c>
      <c r="D22" s="197"/>
      <c r="E22" s="465"/>
      <c r="F22" s="466">
        <f>D22+E22</f>
        <v>0</v>
      </c>
      <c r="G22" s="197"/>
      <c r="H22" s="232"/>
      <c r="I22" s="322">
        <f>G22+H22</f>
        <v>0</v>
      </c>
      <c r="J22" s="232"/>
      <c r="K22" s="35"/>
      <c r="L22" s="322">
        <f>J22+K22</f>
        <v>0</v>
      </c>
      <c r="M22" s="282"/>
      <c r="N22" s="35"/>
      <c r="O22" s="322">
        <f>M22+N22</f>
        <v>0</v>
      </c>
      <c r="P22" s="36"/>
      <c r="R22" s="189"/>
      <c r="S22" s="189"/>
      <c r="T22" s="189"/>
    </row>
    <row r="23" spans="1:20" x14ac:dyDescent="0.25">
      <c r="A23" s="37"/>
      <c r="B23" s="38" t="s">
        <v>22</v>
      </c>
      <c r="C23" s="39">
        <f>F23+I23+L23+O23</f>
        <v>4355</v>
      </c>
      <c r="D23" s="198"/>
      <c r="E23" s="467"/>
      <c r="F23" s="468">
        <f>D23+E23</f>
        <v>0</v>
      </c>
      <c r="G23" s="198"/>
      <c r="H23" s="534"/>
      <c r="I23" s="535">
        <f>G23+H23</f>
        <v>0</v>
      </c>
      <c r="J23" s="233">
        <v>4355</v>
      </c>
      <c r="K23" s="467"/>
      <c r="L23" s="535">
        <f>J23+K23</f>
        <v>4355</v>
      </c>
      <c r="M23" s="331"/>
      <c r="N23" s="40"/>
      <c r="O23" s="275">
        <f>M23+N23</f>
        <v>0</v>
      </c>
      <c r="P23" s="334"/>
      <c r="R23" s="189"/>
      <c r="S23" s="189"/>
      <c r="T23" s="189"/>
    </row>
    <row r="24" spans="1:20" s="21" customFormat="1" ht="24.75" thickBot="1" x14ac:dyDescent="0.3">
      <c r="A24" s="41">
        <v>19300</v>
      </c>
      <c r="B24" s="41" t="s">
        <v>304</v>
      </c>
      <c r="C24" s="42">
        <f>F24+I24</f>
        <v>785855</v>
      </c>
      <c r="D24" s="199">
        <v>568035</v>
      </c>
      <c r="E24" s="469"/>
      <c r="F24" s="470">
        <f>D24+E24</f>
        <v>568035</v>
      </c>
      <c r="G24" s="199">
        <v>216644</v>
      </c>
      <c r="H24" s="536">
        <v>1176</v>
      </c>
      <c r="I24" s="470">
        <f>G24+H24</f>
        <v>217820</v>
      </c>
      <c r="J24" s="259" t="s">
        <v>23</v>
      </c>
      <c r="K24" s="537" t="s">
        <v>23</v>
      </c>
      <c r="L24" s="538" t="s">
        <v>23</v>
      </c>
      <c r="M24" s="283" t="s">
        <v>23</v>
      </c>
      <c r="N24" s="44" t="s">
        <v>23</v>
      </c>
      <c r="O24" s="45" t="s">
        <v>23</v>
      </c>
      <c r="P24" s="387"/>
      <c r="R24" s="189"/>
      <c r="S24" s="189"/>
      <c r="T24" s="189"/>
    </row>
    <row r="25" spans="1:20"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c r="R25" s="189"/>
      <c r="S25" s="189"/>
      <c r="T25" s="189"/>
    </row>
    <row r="26" spans="1:20" s="21" customFormat="1" ht="36.75" thickTop="1" x14ac:dyDescent="0.25">
      <c r="A26" s="46">
        <v>21300</v>
      </c>
      <c r="B26" s="46" t="s">
        <v>305</v>
      </c>
      <c r="C26" s="47">
        <f t="shared" ref="C26:C40" si="1">L26</f>
        <v>26664</v>
      </c>
      <c r="D26" s="201" t="s">
        <v>23</v>
      </c>
      <c r="E26" s="473" t="s">
        <v>23</v>
      </c>
      <c r="F26" s="474" t="s">
        <v>23</v>
      </c>
      <c r="G26" s="201" t="s">
        <v>23</v>
      </c>
      <c r="H26" s="266" t="s">
        <v>23</v>
      </c>
      <c r="I26" s="474" t="s">
        <v>23</v>
      </c>
      <c r="J26" s="105">
        <f>SUM(J27,J31,J33,J36)</f>
        <v>26664</v>
      </c>
      <c r="K26" s="505">
        <f>SUM(K27,K31,K33,K36)</f>
        <v>0</v>
      </c>
      <c r="L26" s="472">
        <f>SUM(L27,L31,L33,L36)</f>
        <v>26664</v>
      </c>
      <c r="M26" s="284" t="s">
        <v>23</v>
      </c>
      <c r="N26" s="48" t="s">
        <v>23</v>
      </c>
      <c r="O26" s="49" t="s">
        <v>23</v>
      </c>
      <c r="P26" s="303"/>
      <c r="R26" s="189"/>
      <c r="S26" s="189"/>
      <c r="T26" s="189"/>
    </row>
    <row r="27" spans="1:20" s="21" customFormat="1" ht="24" hidden="1" x14ac:dyDescent="0.25">
      <c r="A27" s="51">
        <v>21350</v>
      </c>
      <c r="B27" s="46" t="s">
        <v>25</v>
      </c>
      <c r="C27" s="47">
        <f t="shared" si="1"/>
        <v>0</v>
      </c>
      <c r="D27" s="201" t="s">
        <v>23</v>
      </c>
      <c r="E27" s="473" t="s">
        <v>23</v>
      </c>
      <c r="F27" s="474" t="s">
        <v>23</v>
      </c>
      <c r="G27" s="201" t="s">
        <v>23</v>
      </c>
      <c r="H27" s="235" t="s">
        <v>23</v>
      </c>
      <c r="I27" s="49" t="s">
        <v>23</v>
      </c>
      <c r="J27" s="105">
        <f>SUM(J28:J30)</f>
        <v>0</v>
      </c>
      <c r="K27" s="50">
        <f>SUM(K28:K30)</f>
        <v>0</v>
      </c>
      <c r="L27" s="116">
        <f>SUM(L28:L30)</f>
        <v>0</v>
      </c>
      <c r="M27" s="284" t="s">
        <v>23</v>
      </c>
      <c r="N27" s="48" t="s">
        <v>23</v>
      </c>
      <c r="O27" s="49" t="s">
        <v>23</v>
      </c>
      <c r="P27" s="303"/>
      <c r="R27" s="189"/>
      <c r="S27" s="189"/>
      <c r="T27" s="189"/>
    </row>
    <row r="28" spans="1:20" hidden="1" x14ac:dyDescent="0.25">
      <c r="A28" s="32">
        <v>21351</v>
      </c>
      <c r="B28" s="52" t="s">
        <v>26</v>
      </c>
      <c r="C28" s="53">
        <f t="shared" si="1"/>
        <v>0</v>
      </c>
      <c r="D28" s="202" t="s">
        <v>23</v>
      </c>
      <c r="E28" s="475" t="s">
        <v>23</v>
      </c>
      <c r="F28" s="476" t="s">
        <v>23</v>
      </c>
      <c r="G28" s="202" t="s">
        <v>23</v>
      </c>
      <c r="H28" s="236" t="s">
        <v>23</v>
      </c>
      <c r="I28" s="56" t="s">
        <v>23</v>
      </c>
      <c r="J28" s="245"/>
      <c r="K28" s="55"/>
      <c r="L28" s="322">
        <f>J28+K28</f>
        <v>0</v>
      </c>
      <c r="M28" s="285" t="s">
        <v>23</v>
      </c>
      <c r="N28" s="54" t="s">
        <v>23</v>
      </c>
      <c r="O28" s="56" t="s">
        <v>23</v>
      </c>
      <c r="P28" s="304"/>
      <c r="R28" s="189"/>
      <c r="S28" s="189"/>
      <c r="T28" s="189"/>
    </row>
    <row r="29" spans="1:20" hidden="1" x14ac:dyDescent="0.25">
      <c r="A29" s="37">
        <v>21352</v>
      </c>
      <c r="B29" s="57" t="s">
        <v>27</v>
      </c>
      <c r="C29" s="58">
        <f t="shared" si="1"/>
        <v>0</v>
      </c>
      <c r="D29" s="203" t="s">
        <v>23</v>
      </c>
      <c r="E29" s="477" t="s">
        <v>23</v>
      </c>
      <c r="F29" s="478" t="s">
        <v>23</v>
      </c>
      <c r="G29" s="203" t="s">
        <v>23</v>
      </c>
      <c r="H29" s="237" t="s">
        <v>23</v>
      </c>
      <c r="I29" s="61" t="s">
        <v>23</v>
      </c>
      <c r="J29" s="246"/>
      <c r="K29" s="60"/>
      <c r="L29" s="275">
        <f>J29+K29</f>
        <v>0</v>
      </c>
      <c r="M29" s="286" t="s">
        <v>23</v>
      </c>
      <c r="N29" s="59" t="s">
        <v>23</v>
      </c>
      <c r="O29" s="61" t="s">
        <v>23</v>
      </c>
      <c r="P29" s="305"/>
      <c r="R29" s="189"/>
      <c r="S29" s="189"/>
      <c r="T29" s="189"/>
    </row>
    <row r="30" spans="1:20" ht="24" hidden="1" x14ac:dyDescent="0.25">
      <c r="A30" s="37">
        <v>21359</v>
      </c>
      <c r="B30" s="57" t="s">
        <v>28</v>
      </c>
      <c r="C30" s="58">
        <f t="shared" si="1"/>
        <v>0</v>
      </c>
      <c r="D30" s="203" t="s">
        <v>23</v>
      </c>
      <c r="E30" s="477" t="s">
        <v>23</v>
      </c>
      <c r="F30" s="478" t="s">
        <v>23</v>
      </c>
      <c r="G30" s="203" t="s">
        <v>23</v>
      </c>
      <c r="H30" s="237" t="s">
        <v>23</v>
      </c>
      <c r="I30" s="61" t="s">
        <v>23</v>
      </c>
      <c r="J30" s="246"/>
      <c r="K30" s="60"/>
      <c r="L30" s="275">
        <f>J30+K30</f>
        <v>0</v>
      </c>
      <c r="M30" s="286" t="s">
        <v>23</v>
      </c>
      <c r="N30" s="59" t="s">
        <v>23</v>
      </c>
      <c r="O30" s="61" t="s">
        <v>23</v>
      </c>
      <c r="P30" s="305"/>
      <c r="R30" s="189"/>
      <c r="S30" s="189"/>
      <c r="T30" s="189"/>
    </row>
    <row r="31" spans="1:20" s="21" customFormat="1" ht="36" hidden="1" x14ac:dyDescent="0.25">
      <c r="A31" s="51">
        <v>21370</v>
      </c>
      <c r="B31" s="46" t="s">
        <v>29</v>
      </c>
      <c r="C31" s="47">
        <f t="shared" si="1"/>
        <v>0</v>
      </c>
      <c r="D31" s="201" t="s">
        <v>23</v>
      </c>
      <c r="E31" s="473" t="s">
        <v>23</v>
      </c>
      <c r="F31" s="474" t="s">
        <v>23</v>
      </c>
      <c r="G31" s="201" t="s">
        <v>23</v>
      </c>
      <c r="H31" s="235" t="s">
        <v>23</v>
      </c>
      <c r="I31" s="49" t="s">
        <v>23</v>
      </c>
      <c r="J31" s="105">
        <f>SUM(J32)</f>
        <v>0</v>
      </c>
      <c r="K31" s="50">
        <f>SUM(K32)</f>
        <v>0</v>
      </c>
      <c r="L31" s="116">
        <f>SUM(L32)</f>
        <v>0</v>
      </c>
      <c r="M31" s="284" t="s">
        <v>23</v>
      </c>
      <c r="N31" s="48" t="s">
        <v>23</v>
      </c>
      <c r="O31" s="49" t="s">
        <v>23</v>
      </c>
      <c r="P31" s="303"/>
      <c r="R31" s="189"/>
      <c r="S31" s="189"/>
      <c r="T31" s="189"/>
    </row>
    <row r="32" spans="1:20" ht="36" hidden="1" x14ac:dyDescent="0.25">
      <c r="A32" s="62">
        <v>21379</v>
      </c>
      <c r="B32" s="63" t="s">
        <v>30</v>
      </c>
      <c r="C32" s="64">
        <f t="shared" si="1"/>
        <v>0</v>
      </c>
      <c r="D32" s="204" t="s">
        <v>23</v>
      </c>
      <c r="E32" s="479" t="s">
        <v>23</v>
      </c>
      <c r="F32" s="480" t="s">
        <v>23</v>
      </c>
      <c r="G32" s="204" t="s">
        <v>23</v>
      </c>
      <c r="H32" s="238" t="s">
        <v>23</v>
      </c>
      <c r="I32" s="67" t="s">
        <v>23</v>
      </c>
      <c r="J32" s="254"/>
      <c r="K32" s="66"/>
      <c r="L32" s="324">
        <f>J32+K32</f>
        <v>0</v>
      </c>
      <c r="M32" s="287" t="s">
        <v>23</v>
      </c>
      <c r="N32" s="65" t="s">
        <v>23</v>
      </c>
      <c r="O32" s="67" t="s">
        <v>23</v>
      </c>
      <c r="P32" s="306"/>
      <c r="R32" s="189"/>
      <c r="S32" s="189"/>
      <c r="T32" s="189"/>
    </row>
    <row r="33" spans="1:20" s="21" customFormat="1" hidden="1" x14ac:dyDescent="0.25">
      <c r="A33" s="51">
        <v>21380</v>
      </c>
      <c r="B33" s="46" t="s">
        <v>31</v>
      </c>
      <c r="C33" s="47">
        <f t="shared" si="1"/>
        <v>0</v>
      </c>
      <c r="D33" s="201" t="s">
        <v>23</v>
      </c>
      <c r="E33" s="473" t="s">
        <v>23</v>
      </c>
      <c r="F33" s="474" t="s">
        <v>23</v>
      </c>
      <c r="G33" s="201" t="s">
        <v>23</v>
      </c>
      <c r="H33" s="235" t="s">
        <v>23</v>
      </c>
      <c r="I33" s="49" t="s">
        <v>23</v>
      </c>
      <c r="J33" s="105">
        <f>SUM(J34:J35)</f>
        <v>0</v>
      </c>
      <c r="K33" s="50">
        <f>SUM(K34:K35)</f>
        <v>0</v>
      </c>
      <c r="L33" s="116">
        <f>SUM(L34:L35)</f>
        <v>0</v>
      </c>
      <c r="M33" s="284" t="s">
        <v>23</v>
      </c>
      <c r="N33" s="48" t="s">
        <v>23</v>
      </c>
      <c r="O33" s="49" t="s">
        <v>23</v>
      </c>
      <c r="P33" s="303"/>
      <c r="R33" s="189"/>
      <c r="S33" s="189"/>
      <c r="T33" s="189"/>
    </row>
    <row r="34" spans="1:20" hidden="1" x14ac:dyDescent="0.25">
      <c r="A34" s="33">
        <v>21381</v>
      </c>
      <c r="B34" s="52" t="s">
        <v>306</v>
      </c>
      <c r="C34" s="53">
        <f t="shared" si="1"/>
        <v>0</v>
      </c>
      <c r="D34" s="202" t="s">
        <v>23</v>
      </c>
      <c r="E34" s="475" t="s">
        <v>23</v>
      </c>
      <c r="F34" s="476" t="s">
        <v>23</v>
      </c>
      <c r="G34" s="202" t="s">
        <v>23</v>
      </c>
      <c r="H34" s="236" t="s">
        <v>23</v>
      </c>
      <c r="I34" s="56" t="s">
        <v>23</v>
      </c>
      <c r="J34" s="245"/>
      <c r="K34" s="55"/>
      <c r="L34" s="322">
        <f>J34+K34</f>
        <v>0</v>
      </c>
      <c r="M34" s="285" t="s">
        <v>23</v>
      </c>
      <c r="N34" s="54" t="s">
        <v>23</v>
      </c>
      <c r="O34" s="56" t="s">
        <v>23</v>
      </c>
      <c r="P34" s="304"/>
      <c r="R34" s="189"/>
      <c r="S34" s="189"/>
      <c r="T34" s="189"/>
    </row>
    <row r="35" spans="1:20" ht="24" hidden="1" x14ac:dyDescent="0.25">
      <c r="A35" s="38">
        <v>21383</v>
      </c>
      <c r="B35" s="57" t="s">
        <v>32</v>
      </c>
      <c r="C35" s="58">
        <f t="shared" si="1"/>
        <v>0</v>
      </c>
      <c r="D35" s="203" t="s">
        <v>23</v>
      </c>
      <c r="E35" s="477" t="s">
        <v>23</v>
      </c>
      <c r="F35" s="478" t="s">
        <v>23</v>
      </c>
      <c r="G35" s="203" t="s">
        <v>23</v>
      </c>
      <c r="H35" s="237" t="s">
        <v>23</v>
      </c>
      <c r="I35" s="61" t="s">
        <v>23</v>
      </c>
      <c r="J35" s="246"/>
      <c r="K35" s="60"/>
      <c r="L35" s="275">
        <f>J35+K35</f>
        <v>0</v>
      </c>
      <c r="M35" s="286" t="s">
        <v>23</v>
      </c>
      <c r="N35" s="59" t="s">
        <v>23</v>
      </c>
      <c r="O35" s="61" t="s">
        <v>23</v>
      </c>
      <c r="P35" s="305"/>
      <c r="R35" s="189"/>
      <c r="S35" s="189"/>
      <c r="T35" s="189"/>
    </row>
    <row r="36" spans="1:20" s="21" customFormat="1" ht="25.5" customHeight="1" x14ac:dyDescent="0.25">
      <c r="A36" s="51">
        <v>21390</v>
      </c>
      <c r="B36" s="46" t="s">
        <v>307</v>
      </c>
      <c r="C36" s="47">
        <f t="shared" si="1"/>
        <v>26664</v>
      </c>
      <c r="D36" s="201" t="s">
        <v>23</v>
      </c>
      <c r="E36" s="473" t="s">
        <v>23</v>
      </c>
      <c r="F36" s="474" t="s">
        <v>23</v>
      </c>
      <c r="G36" s="201" t="s">
        <v>23</v>
      </c>
      <c r="H36" s="266" t="s">
        <v>23</v>
      </c>
      <c r="I36" s="474" t="s">
        <v>23</v>
      </c>
      <c r="J36" s="105">
        <f>SUM(J37:J40)</f>
        <v>26664</v>
      </c>
      <c r="K36" s="505">
        <f>SUM(K37:K40)</f>
        <v>0</v>
      </c>
      <c r="L36" s="472">
        <f>SUM(L37:L40)</f>
        <v>26664</v>
      </c>
      <c r="M36" s="284" t="s">
        <v>23</v>
      </c>
      <c r="N36" s="48" t="s">
        <v>23</v>
      </c>
      <c r="O36" s="49" t="s">
        <v>23</v>
      </c>
      <c r="P36" s="303"/>
      <c r="R36" s="189"/>
      <c r="S36" s="189"/>
      <c r="T36" s="189"/>
    </row>
    <row r="37" spans="1:20" ht="24" hidden="1" x14ac:dyDescent="0.25">
      <c r="A37" s="33">
        <v>21391</v>
      </c>
      <c r="B37" s="52" t="s">
        <v>33</v>
      </c>
      <c r="C37" s="53">
        <f t="shared" si="1"/>
        <v>0</v>
      </c>
      <c r="D37" s="202" t="s">
        <v>23</v>
      </c>
      <c r="E37" s="475" t="s">
        <v>23</v>
      </c>
      <c r="F37" s="476" t="s">
        <v>23</v>
      </c>
      <c r="G37" s="202" t="s">
        <v>23</v>
      </c>
      <c r="H37" s="236" t="s">
        <v>23</v>
      </c>
      <c r="I37" s="56" t="s">
        <v>23</v>
      </c>
      <c r="J37" s="245"/>
      <c r="K37" s="55"/>
      <c r="L37" s="322">
        <f>J37+K37</f>
        <v>0</v>
      </c>
      <c r="M37" s="285" t="s">
        <v>23</v>
      </c>
      <c r="N37" s="54" t="s">
        <v>23</v>
      </c>
      <c r="O37" s="56" t="s">
        <v>23</v>
      </c>
      <c r="P37" s="304"/>
      <c r="R37" s="189"/>
      <c r="S37" s="189"/>
      <c r="T37" s="189"/>
    </row>
    <row r="38" spans="1:20" hidden="1" x14ac:dyDescent="0.25">
      <c r="A38" s="38">
        <v>21393</v>
      </c>
      <c r="B38" s="57" t="s">
        <v>34</v>
      </c>
      <c r="C38" s="58">
        <f t="shared" si="1"/>
        <v>0</v>
      </c>
      <c r="D38" s="203" t="s">
        <v>23</v>
      </c>
      <c r="E38" s="477" t="s">
        <v>23</v>
      </c>
      <c r="F38" s="478" t="s">
        <v>23</v>
      </c>
      <c r="G38" s="203" t="s">
        <v>23</v>
      </c>
      <c r="H38" s="237" t="s">
        <v>23</v>
      </c>
      <c r="I38" s="61" t="s">
        <v>23</v>
      </c>
      <c r="J38" s="246"/>
      <c r="K38" s="60"/>
      <c r="L38" s="275">
        <f>J38+K38</f>
        <v>0</v>
      </c>
      <c r="M38" s="286" t="s">
        <v>23</v>
      </c>
      <c r="N38" s="59" t="s">
        <v>23</v>
      </c>
      <c r="O38" s="61" t="s">
        <v>23</v>
      </c>
      <c r="P38" s="305"/>
      <c r="R38" s="189"/>
      <c r="S38" s="189"/>
      <c r="T38" s="189"/>
    </row>
    <row r="39" spans="1:20" hidden="1" x14ac:dyDescent="0.25">
      <c r="A39" s="38">
        <v>21395</v>
      </c>
      <c r="B39" s="57" t="s">
        <v>35</v>
      </c>
      <c r="C39" s="58">
        <f t="shared" si="1"/>
        <v>0</v>
      </c>
      <c r="D39" s="203" t="s">
        <v>23</v>
      </c>
      <c r="E39" s="477" t="s">
        <v>23</v>
      </c>
      <c r="F39" s="478" t="s">
        <v>23</v>
      </c>
      <c r="G39" s="203" t="s">
        <v>23</v>
      </c>
      <c r="H39" s="237" t="s">
        <v>23</v>
      </c>
      <c r="I39" s="61" t="s">
        <v>23</v>
      </c>
      <c r="J39" s="246"/>
      <c r="K39" s="60"/>
      <c r="L39" s="275">
        <f>J39+K39</f>
        <v>0</v>
      </c>
      <c r="M39" s="286" t="s">
        <v>23</v>
      </c>
      <c r="N39" s="59" t="s">
        <v>23</v>
      </c>
      <c r="O39" s="61" t="s">
        <v>23</v>
      </c>
      <c r="P39" s="305"/>
      <c r="R39" s="189"/>
      <c r="S39" s="189"/>
      <c r="T39" s="189"/>
    </row>
    <row r="40" spans="1:20" ht="24" x14ac:dyDescent="0.25">
      <c r="A40" s="179">
        <v>21399</v>
      </c>
      <c r="B40" s="158" t="s">
        <v>36</v>
      </c>
      <c r="C40" s="159">
        <f t="shared" si="1"/>
        <v>26664</v>
      </c>
      <c r="D40" s="205" t="s">
        <v>23</v>
      </c>
      <c r="E40" s="482" t="s">
        <v>23</v>
      </c>
      <c r="F40" s="483" t="s">
        <v>23</v>
      </c>
      <c r="G40" s="205" t="s">
        <v>23</v>
      </c>
      <c r="H40" s="267" t="s">
        <v>23</v>
      </c>
      <c r="I40" s="483" t="s">
        <v>23</v>
      </c>
      <c r="J40" s="260">
        <v>26664</v>
      </c>
      <c r="K40" s="539"/>
      <c r="L40" s="540">
        <f>J40+K40</f>
        <v>26664</v>
      </c>
      <c r="M40" s="288" t="s">
        <v>23</v>
      </c>
      <c r="N40" s="75" t="s">
        <v>23</v>
      </c>
      <c r="O40" s="181" t="s">
        <v>23</v>
      </c>
      <c r="P40" s="307"/>
      <c r="R40" s="189"/>
      <c r="S40" s="189"/>
      <c r="T40" s="189"/>
    </row>
    <row r="41" spans="1:20" s="21" customFormat="1" ht="26.25" hidden="1" customHeight="1" x14ac:dyDescent="0.25">
      <c r="A41" s="182">
        <v>21420</v>
      </c>
      <c r="B41" s="183" t="s">
        <v>37</v>
      </c>
      <c r="C41" s="81">
        <f>F41</f>
        <v>0</v>
      </c>
      <c r="D41" s="78">
        <f>SUM(D42)</f>
        <v>0</v>
      </c>
      <c r="E41" s="485">
        <f>SUM(E42)</f>
        <v>0</v>
      </c>
      <c r="F41" s="486">
        <f>SUM(F42)</f>
        <v>0</v>
      </c>
      <c r="G41" s="207" t="s">
        <v>23</v>
      </c>
      <c r="H41" s="240" t="s">
        <v>23</v>
      </c>
      <c r="I41" s="178" t="s">
        <v>23</v>
      </c>
      <c r="J41" s="240" t="s">
        <v>23</v>
      </c>
      <c r="K41" s="79" t="s">
        <v>23</v>
      </c>
      <c r="L41" s="178" t="s">
        <v>23</v>
      </c>
      <c r="M41" s="289" t="s">
        <v>23</v>
      </c>
      <c r="N41" s="79" t="s">
        <v>23</v>
      </c>
      <c r="O41" s="178" t="s">
        <v>23</v>
      </c>
      <c r="P41" s="308"/>
      <c r="R41" s="189"/>
      <c r="S41" s="189"/>
      <c r="T41" s="189"/>
    </row>
    <row r="42" spans="1:20"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c r="R42" s="189"/>
      <c r="S42" s="189"/>
      <c r="T42" s="189"/>
    </row>
    <row r="43" spans="1:20" s="21" customFormat="1" ht="24" hidden="1" x14ac:dyDescent="0.25">
      <c r="A43" s="51">
        <v>21490</v>
      </c>
      <c r="B43" s="46" t="s">
        <v>38</v>
      </c>
      <c r="C43" s="68">
        <f>F43+I43+L43</f>
        <v>0</v>
      </c>
      <c r="D43" s="73">
        <f t="shared" ref="D43:L43" si="2">D44</f>
        <v>0</v>
      </c>
      <c r="E43" s="489">
        <f t="shared" si="2"/>
        <v>0</v>
      </c>
      <c r="F43" s="490">
        <f t="shared" si="2"/>
        <v>0</v>
      </c>
      <c r="G43" s="73">
        <f t="shared" si="2"/>
        <v>0</v>
      </c>
      <c r="H43" s="187">
        <f t="shared" si="2"/>
        <v>0</v>
      </c>
      <c r="I43" s="261">
        <f t="shared" si="2"/>
        <v>0</v>
      </c>
      <c r="J43" s="187">
        <f t="shared" si="2"/>
        <v>0</v>
      </c>
      <c r="K43" s="74">
        <f t="shared" si="2"/>
        <v>0</v>
      </c>
      <c r="L43" s="261">
        <f t="shared" si="2"/>
        <v>0</v>
      </c>
      <c r="M43" s="284" t="s">
        <v>23</v>
      </c>
      <c r="N43" s="48" t="s">
        <v>23</v>
      </c>
      <c r="O43" s="49" t="s">
        <v>23</v>
      </c>
      <c r="P43" s="303"/>
      <c r="R43" s="189"/>
      <c r="S43" s="189"/>
      <c r="T43" s="189"/>
    </row>
    <row r="44" spans="1:20" s="21" customFormat="1" ht="24" hidden="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c r="R44" s="189"/>
      <c r="S44" s="189"/>
      <c r="T44" s="189"/>
    </row>
    <row r="45" spans="1:20"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SUM(N46:N47)</f>
        <v>0</v>
      </c>
      <c r="O45" s="261">
        <f>SUM(O46:O47)</f>
        <v>0</v>
      </c>
      <c r="P45" s="309"/>
      <c r="R45" s="189"/>
      <c r="S45" s="189"/>
      <c r="T45" s="189"/>
    </row>
    <row r="46" spans="1:20" ht="24" hidden="1" x14ac:dyDescent="0.25">
      <c r="A46" s="76">
        <v>23410</v>
      </c>
      <c r="B46" s="77" t="s">
        <v>41</v>
      </c>
      <c r="C46" s="81">
        <f>O46</f>
        <v>0</v>
      </c>
      <c r="D46" s="207" t="s">
        <v>23</v>
      </c>
      <c r="E46" s="492" t="s">
        <v>23</v>
      </c>
      <c r="F46" s="493" t="s">
        <v>23</v>
      </c>
      <c r="G46" s="207" t="s">
        <v>23</v>
      </c>
      <c r="H46" s="240" t="s">
        <v>23</v>
      </c>
      <c r="I46" s="178" t="s">
        <v>23</v>
      </c>
      <c r="J46" s="240" t="s">
        <v>23</v>
      </c>
      <c r="K46" s="79" t="s">
        <v>23</v>
      </c>
      <c r="L46" s="178" t="s">
        <v>23</v>
      </c>
      <c r="M46" s="290"/>
      <c r="N46" s="270"/>
      <c r="O46" s="162">
        <f>M46+N46</f>
        <v>0</v>
      </c>
      <c r="P46" s="80"/>
      <c r="R46" s="189"/>
      <c r="S46" s="189"/>
      <c r="T46" s="189"/>
    </row>
    <row r="47" spans="1:20" ht="24" hidden="1" x14ac:dyDescent="0.25">
      <c r="A47" s="76">
        <v>23510</v>
      </c>
      <c r="B47" s="77" t="s">
        <v>42</v>
      </c>
      <c r="C47" s="81">
        <f>O47</f>
        <v>0</v>
      </c>
      <c r="D47" s="207" t="s">
        <v>23</v>
      </c>
      <c r="E47" s="492" t="s">
        <v>23</v>
      </c>
      <c r="F47" s="493" t="s">
        <v>23</v>
      </c>
      <c r="G47" s="207" t="s">
        <v>23</v>
      </c>
      <c r="H47" s="240" t="s">
        <v>23</v>
      </c>
      <c r="I47" s="178" t="s">
        <v>23</v>
      </c>
      <c r="J47" s="240" t="s">
        <v>23</v>
      </c>
      <c r="K47" s="79" t="s">
        <v>23</v>
      </c>
      <c r="L47" s="178" t="s">
        <v>23</v>
      </c>
      <c r="M47" s="290"/>
      <c r="N47" s="270"/>
      <c r="O47" s="162">
        <f>M47+N47</f>
        <v>0</v>
      </c>
      <c r="P47" s="80"/>
      <c r="R47" s="189"/>
      <c r="S47" s="189"/>
      <c r="T47" s="189"/>
    </row>
    <row r="48" spans="1:20" x14ac:dyDescent="0.25">
      <c r="A48" s="82"/>
      <c r="B48" s="77"/>
      <c r="C48" s="83"/>
      <c r="D48" s="325"/>
      <c r="E48" s="494"/>
      <c r="F48" s="493"/>
      <c r="G48" s="325"/>
      <c r="H48" s="541"/>
      <c r="I48" s="535"/>
      <c r="J48" s="330"/>
      <c r="K48" s="542"/>
      <c r="L48" s="486"/>
      <c r="M48" s="290"/>
      <c r="N48" s="270"/>
      <c r="O48" s="162"/>
      <c r="P48" s="80"/>
      <c r="R48" s="189"/>
      <c r="S48" s="189"/>
      <c r="T48" s="189"/>
    </row>
    <row r="49" spans="1:20" s="21" customFormat="1" x14ac:dyDescent="0.25">
      <c r="A49" s="84"/>
      <c r="B49" s="85" t="s">
        <v>43</v>
      </c>
      <c r="C49" s="86"/>
      <c r="D49" s="326"/>
      <c r="E49" s="495"/>
      <c r="F49" s="496"/>
      <c r="G49" s="326"/>
      <c r="H49" s="543"/>
      <c r="I49" s="496"/>
      <c r="J49" s="329"/>
      <c r="K49" s="495"/>
      <c r="L49" s="496"/>
      <c r="M49" s="332"/>
      <c r="N49" s="327"/>
      <c r="O49" s="163"/>
      <c r="P49" s="310"/>
      <c r="R49" s="189"/>
      <c r="S49" s="189"/>
      <c r="T49" s="189"/>
    </row>
    <row r="50" spans="1:20" s="21" customFormat="1" ht="12.75" thickBot="1" x14ac:dyDescent="0.3">
      <c r="A50" s="87"/>
      <c r="B50" s="22" t="s">
        <v>44</v>
      </c>
      <c r="C50" s="88">
        <f t="shared" ref="C50:C113" si="3">F50+I50+L50+O50</f>
        <v>816874</v>
      </c>
      <c r="D50" s="208">
        <f t="shared" ref="D50:O50" si="4">SUM(D51,D283)</f>
        <v>568035</v>
      </c>
      <c r="E50" s="497">
        <f t="shared" si="4"/>
        <v>0</v>
      </c>
      <c r="F50" s="498">
        <f t="shared" si="4"/>
        <v>568035</v>
      </c>
      <c r="G50" s="208">
        <f t="shared" si="4"/>
        <v>216644</v>
      </c>
      <c r="H50" s="170">
        <f t="shared" si="4"/>
        <v>1176</v>
      </c>
      <c r="I50" s="498">
        <f t="shared" si="4"/>
        <v>217820</v>
      </c>
      <c r="J50" s="241">
        <f t="shared" si="4"/>
        <v>31019</v>
      </c>
      <c r="K50" s="497">
        <f t="shared" si="4"/>
        <v>0</v>
      </c>
      <c r="L50" s="498">
        <f t="shared" si="4"/>
        <v>31019</v>
      </c>
      <c r="M50" s="88">
        <f t="shared" si="4"/>
        <v>0</v>
      </c>
      <c r="N50" s="89">
        <f t="shared" si="4"/>
        <v>0</v>
      </c>
      <c r="O50" s="90">
        <f t="shared" si="4"/>
        <v>0</v>
      </c>
      <c r="P50" s="311"/>
      <c r="R50" s="189"/>
      <c r="S50" s="189"/>
      <c r="T50" s="189"/>
    </row>
    <row r="51" spans="1:20" s="21" customFormat="1" ht="36.75" thickTop="1" x14ac:dyDescent="0.25">
      <c r="A51" s="91"/>
      <c r="B51" s="92" t="s">
        <v>45</v>
      </c>
      <c r="C51" s="93">
        <f t="shared" si="3"/>
        <v>816874</v>
      </c>
      <c r="D51" s="209">
        <f t="shared" ref="D51:O51" si="5">SUM(D52,D194)</f>
        <v>568035</v>
      </c>
      <c r="E51" s="499">
        <f t="shared" si="5"/>
        <v>0</v>
      </c>
      <c r="F51" s="500">
        <f t="shared" si="5"/>
        <v>568035</v>
      </c>
      <c r="G51" s="209">
        <f t="shared" si="5"/>
        <v>216644</v>
      </c>
      <c r="H51" s="188">
        <f t="shared" si="5"/>
        <v>1176</v>
      </c>
      <c r="I51" s="500">
        <f t="shared" si="5"/>
        <v>217820</v>
      </c>
      <c r="J51" s="242">
        <f t="shared" si="5"/>
        <v>31019</v>
      </c>
      <c r="K51" s="499">
        <f t="shared" si="5"/>
        <v>0</v>
      </c>
      <c r="L51" s="500">
        <f t="shared" si="5"/>
        <v>31019</v>
      </c>
      <c r="M51" s="93">
        <f t="shared" si="5"/>
        <v>0</v>
      </c>
      <c r="N51" s="94">
        <f t="shared" si="5"/>
        <v>0</v>
      </c>
      <c r="O51" s="95">
        <f t="shared" si="5"/>
        <v>0</v>
      </c>
      <c r="P51" s="312"/>
      <c r="R51" s="189"/>
      <c r="S51" s="189"/>
      <c r="T51" s="189"/>
    </row>
    <row r="52" spans="1:20" s="21" customFormat="1" ht="24" x14ac:dyDescent="0.25">
      <c r="A52" s="96"/>
      <c r="B52" s="16" t="s">
        <v>46</v>
      </c>
      <c r="C52" s="97">
        <f t="shared" si="3"/>
        <v>787477</v>
      </c>
      <c r="D52" s="210">
        <f t="shared" ref="D52:O52" si="6">SUM(D53,D75,D173,D187)</f>
        <v>540609</v>
      </c>
      <c r="E52" s="501">
        <f t="shared" si="6"/>
        <v>0</v>
      </c>
      <c r="F52" s="502">
        <f t="shared" si="6"/>
        <v>540609</v>
      </c>
      <c r="G52" s="210">
        <f t="shared" si="6"/>
        <v>214673</v>
      </c>
      <c r="H52" s="189">
        <f t="shared" si="6"/>
        <v>1176</v>
      </c>
      <c r="I52" s="502">
        <f t="shared" si="6"/>
        <v>215849</v>
      </c>
      <c r="J52" s="243">
        <f t="shared" si="6"/>
        <v>31019</v>
      </c>
      <c r="K52" s="501">
        <f t="shared" si="6"/>
        <v>0</v>
      </c>
      <c r="L52" s="502">
        <f t="shared" si="6"/>
        <v>31019</v>
      </c>
      <c r="M52" s="97">
        <f t="shared" si="6"/>
        <v>0</v>
      </c>
      <c r="N52" s="98">
        <f t="shared" si="6"/>
        <v>0</v>
      </c>
      <c r="O52" s="99">
        <f t="shared" si="6"/>
        <v>0</v>
      </c>
      <c r="P52" s="313"/>
      <c r="R52" s="189"/>
      <c r="S52" s="189"/>
      <c r="T52" s="189"/>
    </row>
    <row r="53" spans="1:20" s="21" customFormat="1" x14ac:dyDescent="0.25">
      <c r="A53" s="100">
        <v>1000</v>
      </c>
      <c r="B53" s="100" t="s">
        <v>47</v>
      </c>
      <c r="C53" s="101">
        <f t="shared" si="3"/>
        <v>569089</v>
      </c>
      <c r="D53" s="211">
        <f t="shared" ref="D53:O53" si="7">SUM(D54,D67)</f>
        <v>356195</v>
      </c>
      <c r="E53" s="503">
        <f t="shared" si="7"/>
        <v>0</v>
      </c>
      <c r="F53" s="504">
        <f t="shared" si="7"/>
        <v>356195</v>
      </c>
      <c r="G53" s="211">
        <f t="shared" si="7"/>
        <v>212894</v>
      </c>
      <c r="H53" s="137">
        <f t="shared" si="7"/>
        <v>0</v>
      </c>
      <c r="I53" s="504">
        <f t="shared" si="7"/>
        <v>212894</v>
      </c>
      <c r="J53" s="244">
        <f t="shared" si="7"/>
        <v>0</v>
      </c>
      <c r="K53" s="503">
        <f t="shared" si="7"/>
        <v>0</v>
      </c>
      <c r="L53" s="504">
        <f t="shared" si="7"/>
        <v>0</v>
      </c>
      <c r="M53" s="101">
        <f t="shared" si="7"/>
        <v>0</v>
      </c>
      <c r="N53" s="102">
        <f t="shared" si="7"/>
        <v>0</v>
      </c>
      <c r="O53" s="103">
        <f t="shared" si="7"/>
        <v>0</v>
      </c>
      <c r="P53" s="314"/>
      <c r="R53" s="189"/>
      <c r="S53" s="189"/>
      <c r="T53" s="189"/>
    </row>
    <row r="54" spans="1:20" x14ac:dyDescent="0.25">
      <c r="A54" s="46">
        <v>1100</v>
      </c>
      <c r="B54" s="104" t="s">
        <v>48</v>
      </c>
      <c r="C54" s="47">
        <f t="shared" si="3"/>
        <v>428173</v>
      </c>
      <c r="D54" s="212">
        <f t="shared" ref="D54:O54" si="8">SUM(D55,D58,D66)</f>
        <v>257549</v>
      </c>
      <c r="E54" s="505">
        <f t="shared" si="8"/>
        <v>0</v>
      </c>
      <c r="F54" s="472">
        <f t="shared" si="8"/>
        <v>257549</v>
      </c>
      <c r="G54" s="212">
        <f t="shared" si="8"/>
        <v>170624</v>
      </c>
      <c r="H54" s="125">
        <f t="shared" si="8"/>
        <v>0</v>
      </c>
      <c r="I54" s="472">
        <f t="shared" si="8"/>
        <v>170624</v>
      </c>
      <c r="J54" s="105">
        <f t="shared" si="8"/>
        <v>0</v>
      </c>
      <c r="K54" s="505">
        <f t="shared" si="8"/>
        <v>0</v>
      </c>
      <c r="L54" s="472">
        <f t="shared" si="8"/>
        <v>0</v>
      </c>
      <c r="M54" s="129">
        <f t="shared" si="8"/>
        <v>0</v>
      </c>
      <c r="N54" s="130">
        <f t="shared" si="8"/>
        <v>0</v>
      </c>
      <c r="O54" s="262">
        <f t="shared" si="8"/>
        <v>0</v>
      </c>
      <c r="P54" s="315"/>
      <c r="R54" s="189"/>
      <c r="S54" s="189"/>
      <c r="T54" s="189"/>
    </row>
    <row r="55" spans="1:20" x14ac:dyDescent="0.25">
      <c r="A55" s="106">
        <v>1110</v>
      </c>
      <c r="B55" s="77" t="s">
        <v>49</v>
      </c>
      <c r="C55" s="83">
        <f t="shared" si="3"/>
        <v>392027</v>
      </c>
      <c r="D55" s="131">
        <f t="shared" ref="D55:O55" si="9">SUM(D56:D57)</f>
        <v>226503</v>
      </c>
      <c r="E55" s="506">
        <f t="shared" si="9"/>
        <v>0</v>
      </c>
      <c r="F55" s="507">
        <f t="shared" si="9"/>
        <v>226503</v>
      </c>
      <c r="G55" s="131">
        <f t="shared" si="9"/>
        <v>165524</v>
      </c>
      <c r="H55" s="136">
        <f t="shared" si="9"/>
        <v>0</v>
      </c>
      <c r="I55" s="507">
        <f t="shared" si="9"/>
        <v>165524</v>
      </c>
      <c r="J55" s="190">
        <f t="shared" si="9"/>
        <v>0</v>
      </c>
      <c r="K55" s="506">
        <f t="shared" si="9"/>
        <v>0</v>
      </c>
      <c r="L55" s="507">
        <f t="shared" si="9"/>
        <v>0</v>
      </c>
      <c r="M55" s="83">
        <f t="shared" si="9"/>
        <v>0</v>
      </c>
      <c r="N55" s="107">
        <f t="shared" si="9"/>
        <v>0</v>
      </c>
      <c r="O55" s="108">
        <f t="shared" si="9"/>
        <v>0</v>
      </c>
      <c r="P55" s="115"/>
      <c r="R55" s="189"/>
      <c r="S55" s="189"/>
      <c r="T55" s="189"/>
    </row>
    <row r="56" spans="1:20" hidden="1" x14ac:dyDescent="0.25">
      <c r="A56" s="33">
        <v>1111</v>
      </c>
      <c r="B56" s="52" t="s">
        <v>50</v>
      </c>
      <c r="C56" s="53">
        <f t="shared" si="3"/>
        <v>0</v>
      </c>
      <c r="D56" s="213"/>
      <c r="E56" s="508"/>
      <c r="F56" s="509">
        <f>D56+E56</f>
        <v>0</v>
      </c>
      <c r="G56" s="213"/>
      <c r="H56" s="245"/>
      <c r="I56" s="119">
        <f>G56+H56</f>
        <v>0</v>
      </c>
      <c r="J56" s="245"/>
      <c r="K56" s="55"/>
      <c r="L56" s="119">
        <f>J56+K56</f>
        <v>0</v>
      </c>
      <c r="M56" s="291"/>
      <c r="N56" s="55"/>
      <c r="O56" s="119">
        <f>M56+N56</f>
        <v>0</v>
      </c>
      <c r="P56" s="109"/>
      <c r="R56" s="189"/>
      <c r="S56" s="189"/>
      <c r="T56" s="189"/>
    </row>
    <row r="57" spans="1:20" ht="15.75" customHeight="1" x14ac:dyDescent="0.25">
      <c r="A57" s="38">
        <v>1119</v>
      </c>
      <c r="B57" s="57" t="s">
        <v>51</v>
      </c>
      <c r="C57" s="58">
        <f t="shared" si="3"/>
        <v>392027</v>
      </c>
      <c r="D57" s="214">
        <v>226503</v>
      </c>
      <c r="E57" s="510"/>
      <c r="F57" s="468">
        <f>D57+E57</f>
        <v>226503</v>
      </c>
      <c r="G57" s="214">
        <v>165524</v>
      </c>
      <c r="H57" s="544"/>
      <c r="I57" s="468">
        <f>G57+H57</f>
        <v>165524</v>
      </c>
      <c r="J57" s="246"/>
      <c r="K57" s="510"/>
      <c r="L57" s="468">
        <f>J57+K57</f>
        <v>0</v>
      </c>
      <c r="M57" s="292"/>
      <c r="N57" s="60"/>
      <c r="O57" s="113">
        <f>M57+N57</f>
        <v>0</v>
      </c>
      <c r="P57" s="335"/>
      <c r="R57" s="189"/>
      <c r="S57" s="189"/>
      <c r="T57" s="189"/>
    </row>
    <row r="58" spans="1:20" x14ac:dyDescent="0.25">
      <c r="A58" s="111">
        <v>1140</v>
      </c>
      <c r="B58" s="57" t="s">
        <v>295</v>
      </c>
      <c r="C58" s="58">
        <f t="shared" si="3"/>
        <v>36146</v>
      </c>
      <c r="D58" s="215">
        <f t="shared" ref="D58:O58" si="10">SUM(D59:D65)</f>
        <v>31046</v>
      </c>
      <c r="E58" s="511">
        <f t="shared" si="10"/>
        <v>0</v>
      </c>
      <c r="F58" s="468">
        <f t="shared" si="10"/>
        <v>31046</v>
      </c>
      <c r="G58" s="215">
        <f t="shared" si="10"/>
        <v>5100</v>
      </c>
      <c r="H58" s="135">
        <f t="shared" si="10"/>
        <v>0</v>
      </c>
      <c r="I58" s="468">
        <f t="shared" si="10"/>
        <v>5100</v>
      </c>
      <c r="J58" s="120">
        <f t="shared" si="10"/>
        <v>0</v>
      </c>
      <c r="K58" s="511">
        <f t="shared" si="10"/>
        <v>0</v>
      </c>
      <c r="L58" s="468">
        <f t="shared" si="10"/>
        <v>0</v>
      </c>
      <c r="M58" s="58">
        <f t="shared" si="10"/>
        <v>0</v>
      </c>
      <c r="N58" s="112">
        <f t="shared" si="10"/>
        <v>0</v>
      </c>
      <c r="O58" s="113">
        <f t="shared" si="10"/>
        <v>0</v>
      </c>
      <c r="P58" s="110"/>
      <c r="R58" s="189"/>
      <c r="S58" s="189"/>
      <c r="T58" s="189"/>
    </row>
    <row r="59" spans="1:20" x14ac:dyDescent="0.25">
      <c r="A59" s="38">
        <v>1141</v>
      </c>
      <c r="B59" s="57" t="s">
        <v>52</v>
      </c>
      <c r="C59" s="58">
        <f t="shared" si="3"/>
        <v>2833</v>
      </c>
      <c r="D59" s="214">
        <v>2833</v>
      </c>
      <c r="E59" s="510"/>
      <c r="F59" s="468">
        <f t="shared" ref="F59:F66" si="11">D59+E59</f>
        <v>2833</v>
      </c>
      <c r="G59" s="214"/>
      <c r="H59" s="544"/>
      <c r="I59" s="468">
        <f t="shared" ref="I59:I66" si="12">G59+H59</f>
        <v>0</v>
      </c>
      <c r="J59" s="246"/>
      <c r="K59" s="510"/>
      <c r="L59" s="468">
        <f t="shared" ref="L59:L66" si="13">J59+K59</f>
        <v>0</v>
      </c>
      <c r="M59" s="292"/>
      <c r="N59" s="60"/>
      <c r="O59" s="113">
        <f t="shared" ref="O59:O66" si="14">M59+N59</f>
        <v>0</v>
      </c>
      <c r="P59" s="110"/>
      <c r="R59" s="189"/>
      <c r="S59" s="189"/>
      <c r="T59" s="189"/>
    </row>
    <row r="60" spans="1:20" ht="24.75" customHeight="1" x14ac:dyDescent="0.25">
      <c r="A60" s="38">
        <v>1142</v>
      </c>
      <c r="B60" s="57" t="s">
        <v>53</v>
      </c>
      <c r="C60" s="58">
        <f t="shared" si="3"/>
        <v>989</v>
      </c>
      <c r="D60" s="214">
        <v>989</v>
      </c>
      <c r="E60" s="510"/>
      <c r="F60" s="468">
        <f t="shared" si="11"/>
        <v>989</v>
      </c>
      <c r="G60" s="214"/>
      <c r="H60" s="544"/>
      <c r="I60" s="468">
        <f t="shared" si="12"/>
        <v>0</v>
      </c>
      <c r="J60" s="246"/>
      <c r="K60" s="510"/>
      <c r="L60" s="468">
        <f t="shared" si="13"/>
        <v>0</v>
      </c>
      <c r="M60" s="292"/>
      <c r="N60" s="60"/>
      <c r="O60" s="113">
        <f t="shared" si="14"/>
        <v>0</v>
      </c>
      <c r="P60" s="110"/>
      <c r="R60" s="189"/>
      <c r="S60" s="189"/>
      <c r="T60" s="189"/>
    </row>
    <row r="61" spans="1:20" ht="24" hidden="1" x14ac:dyDescent="0.25">
      <c r="A61" s="38">
        <v>1145</v>
      </c>
      <c r="B61" s="57" t="s">
        <v>54</v>
      </c>
      <c r="C61" s="58">
        <f t="shared" si="3"/>
        <v>0</v>
      </c>
      <c r="D61" s="214"/>
      <c r="E61" s="510"/>
      <c r="F61" s="468">
        <f t="shared" si="11"/>
        <v>0</v>
      </c>
      <c r="G61" s="214"/>
      <c r="H61" s="246"/>
      <c r="I61" s="113">
        <f t="shared" si="12"/>
        <v>0</v>
      </c>
      <c r="J61" s="246"/>
      <c r="K61" s="60"/>
      <c r="L61" s="113">
        <f t="shared" si="13"/>
        <v>0</v>
      </c>
      <c r="M61" s="292"/>
      <c r="N61" s="60"/>
      <c r="O61" s="113">
        <f t="shared" si="14"/>
        <v>0</v>
      </c>
      <c r="P61" s="110"/>
      <c r="R61" s="189"/>
      <c r="S61" s="189"/>
      <c r="T61" s="189"/>
    </row>
    <row r="62" spans="1:20" ht="27.75" hidden="1" customHeight="1" x14ac:dyDescent="0.25">
      <c r="A62" s="38">
        <v>1146</v>
      </c>
      <c r="B62" s="57" t="s">
        <v>55</v>
      </c>
      <c r="C62" s="58">
        <f t="shared" si="3"/>
        <v>0</v>
      </c>
      <c r="D62" s="214"/>
      <c r="E62" s="510"/>
      <c r="F62" s="468">
        <f t="shared" si="11"/>
        <v>0</v>
      </c>
      <c r="G62" s="214"/>
      <c r="H62" s="246"/>
      <c r="I62" s="113">
        <f t="shared" si="12"/>
        <v>0</v>
      </c>
      <c r="J62" s="246"/>
      <c r="K62" s="60"/>
      <c r="L62" s="113">
        <f t="shared" si="13"/>
        <v>0</v>
      </c>
      <c r="M62" s="292"/>
      <c r="N62" s="60"/>
      <c r="O62" s="113">
        <f t="shared" si="14"/>
        <v>0</v>
      </c>
      <c r="P62" s="110"/>
      <c r="R62" s="189"/>
      <c r="S62" s="189"/>
      <c r="T62" s="189"/>
    </row>
    <row r="63" spans="1:20" x14ac:dyDescent="0.25">
      <c r="A63" s="38">
        <v>1147</v>
      </c>
      <c r="B63" s="57" t="s">
        <v>56</v>
      </c>
      <c r="C63" s="58">
        <f t="shared" si="3"/>
        <v>3732</v>
      </c>
      <c r="D63" s="214">
        <v>3732</v>
      </c>
      <c r="E63" s="510"/>
      <c r="F63" s="468">
        <f t="shared" si="11"/>
        <v>3732</v>
      </c>
      <c r="G63" s="214"/>
      <c r="H63" s="544"/>
      <c r="I63" s="468">
        <f t="shared" si="12"/>
        <v>0</v>
      </c>
      <c r="J63" s="246"/>
      <c r="K63" s="510"/>
      <c r="L63" s="468">
        <f t="shared" si="13"/>
        <v>0</v>
      </c>
      <c r="M63" s="292"/>
      <c r="N63" s="60"/>
      <c r="O63" s="113">
        <f t="shared" si="14"/>
        <v>0</v>
      </c>
      <c r="P63" s="110"/>
      <c r="R63" s="189"/>
      <c r="S63" s="189"/>
      <c r="T63" s="189"/>
    </row>
    <row r="64" spans="1:20" ht="13.5" customHeight="1" x14ac:dyDescent="0.25">
      <c r="A64" s="38">
        <v>1148</v>
      </c>
      <c r="B64" s="57" t="s">
        <v>57</v>
      </c>
      <c r="C64" s="58">
        <f t="shared" si="3"/>
        <v>22244</v>
      </c>
      <c r="D64" s="214">
        <v>22244</v>
      </c>
      <c r="E64" s="510"/>
      <c r="F64" s="468">
        <f t="shared" si="11"/>
        <v>22244</v>
      </c>
      <c r="G64" s="214"/>
      <c r="H64" s="544"/>
      <c r="I64" s="468">
        <f t="shared" si="12"/>
        <v>0</v>
      </c>
      <c r="J64" s="246"/>
      <c r="K64" s="510"/>
      <c r="L64" s="468">
        <f t="shared" si="13"/>
        <v>0</v>
      </c>
      <c r="M64" s="292"/>
      <c r="N64" s="60"/>
      <c r="O64" s="113">
        <f t="shared" si="14"/>
        <v>0</v>
      </c>
      <c r="P64" s="335"/>
      <c r="R64" s="189"/>
      <c r="S64" s="189"/>
      <c r="T64" s="189"/>
    </row>
    <row r="65" spans="1:20" ht="24" customHeight="1" x14ac:dyDescent="0.25">
      <c r="A65" s="38">
        <v>1149</v>
      </c>
      <c r="B65" s="57" t="s">
        <v>58</v>
      </c>
      <c r="C65" s="58">
        <f t="shared" si="3"/>
        <v>6348</v>
      </c>
      <c r="D65" s="214">
        <v>1248</v>
      </c>
      <c r="E65" s="510"/>
      <c r="F65" s="468">
        <f t="shared" si="11"/>
        <v>1248</v>
      </c>
      <c r="G65" s="214">
        <v>5100</v>
      </c>
      <c r="H65" s="544"/>
      <c r="I65" s="468">
        <f t="shared" si="12"/>
        <v>5100</v>
      </c>
      <c r="J65" s="246"/>
      <c r="K65" s="510"/>
      <c r="L65" s="468">
        <f t="shared" si="13"/>
        <v>0</v>
      </c>
      <c r="M65" s="292"/>
      <c r="N65" s="60"/>
      <c r="O65" s="113">
        <f t="shared" si="14"/>
        <v>0</v>
      </c>
      <c r="P65" s="110"/>
      <c r="R65" s="189"/>
      <c r="S65" s="189"/>
      <c r="T65" s="189"/>
    </row>
    <row r="66" spans="1:20" ht="36" hidden="1" x14ac:dyDescent="0.25">
      <c r="A66" s="106">
        <v>1150</v>
      </c>
      <c r="B66" s="77" t="s">
        <v>59</v>
      </c>
      <c r="C66" s="83">
        <f t="shared" si="3"/>
        <v>0</v>
      </c>
      <c r="D66" s="216"/>
      <c r="E66" s="513"/>
      <c r="F66" s="507">
        <f t="shared" si="11"/>
        <v>0</v>
      </c>
      <c r="G66" s="216"/>
      <c r="H66" s="247"/>
      <c r="I66" s="108">
        <f t="shared" si="12"/>
        <v>0</v>
      </c>
      <c r="J66" s="247"/>
      <c r="K66" s="114"/>
      <c r="L66" s="108">
        <f t="shared" si="13"/>
        <v>0</v>
      </c>
      <c r="M66" s="293"/>
      <c r="N66" s="114"/>
      <c r="O66" s="108">
        <f t="shared" si="14"/>
        <v>0</v>
      </c>
      <c r="P66" s="115"/>
      <c r="R66" s="189"/>
      <c r="S66" s="189"/>
      <c r="T66" s="189"/>
    </row>
    <row r="67" spans="1:20" ht="24" x14ac:dyDescent="0.25">
      <c r="A67" s="46">
        <v>1200</v>
      </c>
      <c r="B67" s="104" t="s">
        <v>296</v>
      </c>
      <c r="C67" s="47">
        <f t="shared" si="3"/>
        <v>140916</v>
      </c>
      <c r="D67" s="212">
        <f t="shared" ref="D67:O67" si="15">SUM(D68:D69)</f>
        <v>98646</v>
      </c>
      <c r="E67" s="505">
        <f t="shared" si="15"/>
        <v>0</v>
      </c>
      <c r="F67" s="472">
        <f t="shared" si="15"/>
        <v>98646</v>
      </c>
      <c r="G67" s="212">
        <f t="shared" si="15"/>
        <v>42270</v>
      </c>
      <c r="H67" s="125">
        <f t="shared" si="15"/>
        <v>0</v>
      </c>
      <c r="I67" s="472">
        <f t="shared" si="15"/>
        <v>42270</v>
      </c>
      <c r="J67" s="105">
        <f t="shared" si="15"/>
        <v>0</v>
      </c>
      <c r="K67" s="505">
        <f t="shared" si="15"/>
        <v>0</v>
      </c>
      <c r="L67" s="472">
        <f t="shared" si="15"/>
        <v>0</v>
      </c>
      <c r="M67" s="47">
        <f t="shared" si="15"/>
        <v>0</v>
      </c>
      <c r="N67" s="50">
        <f t="shared" si="15"/>
        <v>0</v>
      </c>
      <c r="O67" s="116">
        <f t="shared" si="15"/>
        <v>0</v>
      </c>
      <c r="P67" s="122"/>
      <c r="R67" s="189"/>
      <c r="S67" s="189"/>
      <c r="T67" s="189"/>
    </row>
    <row r="68" spans="1:20" ht="24" x14ac:dyDescent="0.25">
      <c r="A68" s="456">
        <v>1210</v>
      </c>
      <c r="B68" s="52" t="s">
        <v>60</v>
      </c>
      <c r="C68" s="53">
        <f t="shared" si="3"/>
        <v>107677</v>
      </c>
      <c r="D68" s="213">
        <v>66347</v>
      </c>
      <c r="E68" s="508"/>
      <c r="F68" s="509">
        <f>D68+E68</f>
        <v>66347</v>
      </c>
      <c r="G68" s="213">
        <v>41330</v>
      </c>
      <c r="H68" s="545"/>
      <c r="I68" s="509">
        <f>G68+H68</f>
        <v>41330</v>
      </c>
      <c r="J68" s="245"/>
      <c r="K68" s="508"/>
      <c r="L68" s="509">
        <f>J68+K68</f>
        <v>0</v>
      </c>
      <c r="M68" s="291"/>
      <c r="N68" s="55"/>
      <c r="O68" s="119">
        <f>M68+N68</f>
        <v>0</v>
      </c>
      <c r="P68" s="109"/>
      <c r="R68" s="189"/>
      <c r="S68" s="189"/>
      <c r="T68" s="189"/>
    </row>
    <row r="69" spans="1:20" ht="24" x14ac:dyDescent="0.25">
      <c r="A69" s="111">
        <v>1220</v>
      </c>
      <c r="B69" s="57" t="s">
        <v>61</v>
      </c>
      <c r="C69" s="58">
        <f t="shared" si="3"/>
        <v>33239</v>
      </c>
      <c r="D69" s="215">
        <f t="shared" ref="D69:O69" si="16">SUM(D70:D74)</f>
        <v>32299</v>
      </c>
      <c r="E69" s="511">
        <f t="shared" si="16"/>
        <v>0</v>
      </c>
      <c r="F69" s="468">
        <f t="shared" si="16"/>
        <v>32299</v>
      </c>
      <c r="G69" s="215">
        <f t="shared" si="16"/>
        <v>940</v>
      </c>
      <c r="H69" s="135">
        <f t="shared" si="16"/>
        <v>0</v>
      </c>
      <c r="I69" s="468">
        <f t="shared" si="16"/>
        <v>940</v>
      </c>
      <c r="J69" s="120">
        <f t="shared" si="16"/>
        <v>0</v>
      </c>
      <c r="K69" s="511">
        <f t="shared" si="16"/>
        <v>0</v>
      </c>
      <c r="L69" s="468">
        <f t="shared" si="16"/>
        <v>0</v>
      </c>
      <c r="M69" s="58">
        <f t="shared" si="16"/>
        <v>0</v>
      </c>
      <c r="N69" s="112">
        <f t="shared" si="16"/>
        <v>0</v>
      </c>
      <c r="O69" s="113">
        <f t="shared" si="16"/>
        <v>0</v>
      </c>
      <c r="P69" s="110"/>
      <c r="R69" s="189"/>
      <c r="S69" s="189"/>
      <c r="T69" s="189"/>
    </row>
    <row r="70" spans="1:20" ht="48" customHeight="1" x14ac:dyDescent="0.25">
      <c r="A70" s="38">
        <v>1221</v>
      </c>
      <c r="B70" s="57" t="s">
        <v>297</v>
      </c>
      <c r="C70" s="58">
        <f t="shared" si="3"/>
        <v>18806</v>
      </c>
      <c r="D70" s="214">
        <v>17866</v>
      </c>
      <c r="E70" s="510"/>
      <c r="F70" s="468">
        <f>D70+E70</f>
        <v>17866</v>
      </c>
      <c r="G70" s="214">
        <v>940</v>
      </c>
      <c r="H70" s="544"/>
      <c r="I70" s="468">
        <f>G70+H70</f>
        <v>940</v>
      </c>
      <c r="J70" s="246"/>
      <c r="K70" s="510"/>
      <c r="L70" s="468">
        <f>J70+K70</f>
        <v>0</v>
      </c>
      <c r="M70" s="292"/>
      <c r="N70" s="60"/>
      <c r="O70" s="113">
        <f>M70+N70</f>
        <v>0</v>
      </c>
      <c r="P70" s="335"/>
      <c r="R70" s="189"/>
      <c r="S70" s="189"/>
      <c r="T70" s="189"/>
    </row>
    <row r="71" spans="1:20" hidden="1" x14ac:dyDescent="0.25">
      <c r="A71" s="38">
        <v>1223</v>
      </c>
      <c r="B71" s="57" t="s">
        <v>62</v>
      </c>
      <c r="C71" s="58">
        <f t="shared" si="3"/>
        <v>0</v>
      </c>
      <c r="D71" s="214"/>
      <c r="E71" s="510"/>
      <c r="F71" s="468">
        <f>D71+E71</f>
        <v>0</v>
      </c>
      <c r="G71" s="214"/>
      <c r="H71" s="246"/>
      <c r="I71" s="113">
        <f>G71+H71</f>
        <v>0</v>
      </c>
      <c r="J71" s="246"/>
      <c r="K71" s="60"/>
      <c r="L71" s="113">
        <f>J71+K71</f>
        <v>0</v>
      </c>
      <c r="M71" s="292"/>
      <c r="N71" s="60"/>
      <c r="O71" s="113">
        <f>M71+N71</f>
        <v>0</v>
      </c>
      <c r="P71" s="110"/>
      <c r="R71" s="189"/>
      <c r="S71" s="189"/>
      <c r="T71" s="189"/>
    </row>
    <row r="72" spans="1:20" hidden="1" x14ac:dyDescent="0.25">
      <c r="A72" s="38">
        <v>1225</v>
      </c>
      <c r="B72" s="57" t="s">
        <v>63</v>
      </c>
      <c r="C72" s="58">
        <f t="shared" si="3"/>
        <v>0</v>
      </c>
      <c r="D72" s="214"/>
      <c r="E72" s="510"/>
      <c r="F72" s="468">
        <f>D72+E72</f>
        <v>0</v>
      </c>
      <c r="G72" s="214"/>
      <c r="H72" s="246"/>
      <c r="I72" s="113">
        <f>G72+H72</f>
        <v>0</v>
      </c>
      <c r="J72" s="246"/>
      <c r="K72" s="60"/>
      <c r="L72" s="113">
        <f>J72+K72</f>
        <v>0</v>
      </c>
      <c r="M72" s="292"/>
      <c r="N72" s="60"/>
      <c r="O72" s="113">
        <f>M72+N72</f>
        <v>0</v>
      </c>
      <c r="P72" s="110"/>
      <c r="R72" s="189"/>
      <c r="S72" s="189"/>
      <c r="T72" s="189"/>
    </row>
    <row r="73" spans="1:20" ht="36" x14ac:dyDescent="0.25">
      <c r="A73" s="38">
        <v>1227</v>
      </c>
      <c r="B73" s="57" t="s">
        <v>64</v>
      </c>
      <c r="C73" s="58">
        <f t="shared" si="3"/>
        <v>13873</v>
      </c>
      <c r="D73" s="214">
        <v>13873</v>
      </c>
      <c r="E73" s="510"/>
      <c r="F73" s="468">
        <f>D73+E73</f>
        <v>13873</v>
      </c>
      <c r="G73" s="214"/>
      <c r="H73" s="544"/>
      <c r="I73" s="468">
        <f>G73+H73</f>
        <v>0</v>
      </c>
      <c r="J73" s="246"/>
      <c r="K73" s="510"/>
      <c r="L73" s="468">
        <f>J73+K73</f>
        <v>0</v>
      </c>
      <c r="M73" s="292"/>
      <c r="N73" s="60"/>
      <c r="O73" s="113">
        <f>M73+N73</f>
        <v>0</v>
      </c>
      <c r="P73" s="110"/>
      <c r="R73" s="189"/>
      <c r="S73" s="189"/>
      <c r="T73" s="189"/>
    </row>
    <row r="74" spans="1:20" ht="48" x14ac:dyDescent="0.25">
      <c r="A74" s="38">
        <v>1228</v>
      </c>
      <c r="B74" s="57" t="s">
        <v>298</v>
      </c>
      <c r="C74" s="58">
        <f t="shared" si="3"/>
        <v>560</v>
      </c>
      <c r="D74" s="214">
        <v>560</v>
      </c>
      <c r="E74" s="510"/>
      <c r="F74" s="468">
        <f>D74+E74</f>
        <v>560</v>
      </c>
      <c r="G74" s="214"/>
      <c r="H74" s="544"/>
      <c r="I74" s="468">
        <f>G74+H74</f>
        <v>0</v>
      </c>
      <c r="J74" s="246"/>
      <c r="K74" s="510"/>
      <c r="L74" s="468">
        <f>J74+K74</f>
        <v>0</v>
      </c>
      <c r="M74" s="292"/>
      <c r="N74" s="60"/>
      <c r="O74" s="113">
        <f>M74+N74</f>
        <v>0</v>
      </c>
      <c r="P74" s="110"/>
      <c r="R74" s="189"/>
      <c r="S74" s="189"/>
      <c r="T74" s="189"/>
    </row>
    <row r="75" spans="1:20" x14ac:dyDescent="0.25">
      <c r="A75" s="100">
        <v>2000</v>
      </c>
      <c r="B75" s="100" t="s">
        <v>65</v>
      </c>
      <c r="C75" s="101">
        <f t="shared" si="3"/>
        <v>218388</v>
      </c>
      <c r="D75" s="211">
        <f t="shared" ref="D75:O75" si="17">SUM(D76,D83,D130,D164,D165,D172)</f>
        <v>184414</v>
      </c>
      <c r="E75" s="503">
        <f t="shared" si="17"/>
        <v>0</v>
      </c>
      <c r="F75" s="504">
        <f t="shared" si="17"/>
        <v>184414</v>
      </c>
      <c r="G75" s="211">
        <f t="shared" si="17"/>
        <v>1779</v>
      </c>
      <c r="H75" s="137">
        <f t="shared" si="17"/>
        <v>1176</v>
      </c>
      <c r="I75" s="504">
        <f t="shared" si="17"/>
        <v>2955</v>
      </c>
      <c r="J75" s="244">
        <f t="shared" si="17"/>
        <v>31019</v>
      </c>
      <c r="K75" s="503">
        <f t="shared" si="17"/>
        <v>0</v>
      </c>
      <c r="L75" s="504">
        <f t="shared" si="17"/>
        <v>31019</v>
      </c>
      <c r="M75" s="101">
        <f t="shared" si="17"/>
        <v>0</v>
      </c>
      <c r="N75" s="102">
        <f t="shared" si="17"/>
        <v>0</v>
      </c>
      <c r="O75" s="103">
        <f t="shared" si="17"/>
        <v>0</v>
      </c>
      <c r="P75" s="314"/>
      <c r="R75" s="189"/>
      <c r="S75" s="189"/>
      <c r="T75" s="189"/>
    </row>
    <row r="76" spans="1:20" ht="24" hidden="1" x14ac:dyDescent="0.25">
      <c r="A76" s="46">
        <v>2100</v>
      </c>
      <c r="B76" s="104" t="s">
        <v>66</v>
      </c>
      <c r="C76" s="47">
        <f t="shared" si="3"/>
        <v>0</v>
      </c>
      <c r="D76" s="212">
        <f t="shared" ref="D76:O76" si="18">SUM(D77,D80)</f>
        <v>0</v>
      </c>
      <c r="E76" s="505">
        <f t="shared" si="18"/>
        <v>0</v>
      </c>
      <c r="F76" s="472">
        <f t="shared" si="18"/>
        <v>0</v>
      </c>
      <c r="G76" s="212">
        <f t="shared" si="18"/>
        <v>0</v>
      </c>
      <c r="H76" s="105">
        <f t="shared" si="18"/>
        <v>0</v>
      </c>
      <c r="I76" s="116">
        <f t="shared" si="18"/>
        <v>0</v>
      </c>
      <c r="J76" s="105">
        <f t="shared" si="18"/>
        <v>0</v>
      </c>
      <c r="K76" s="50">
        <f t="shared" si="18"/>
        <v>0</v>
      </c>
      <c r="L76" s="116">
        <f t="shared" si="18"/>
        <v>0</v>
      </c>
      <c r="M76" s="47">
        <f t="shared" si="18"/>
        <v>0</v>
      </c>
      <c r="N76" s="50">
        <f t="shared" si="18"/>
        <v>0</v>
      </c>
      <c r="O76" s="116">
        <f t="shared" si="18"/>
        <v>0</v>
      </c>
      <c r="P76" s="122"/>
      <c r="R76" s="189"/>
      <c r="S76" s="189"/>
      <c r="T76" s="189"/>
    </row>
    <row r="77" spans="1:20" ht="24" hidden="1" x14ac:dyDescent="0.25">
      <c r="A77" s="456">
        <v>2110</v>
      </c>
      <c r="B77" s="52" t="s">
        <v>67</v>
      </c>
      <c r="C77" s="53">
        <f t="shared" si="3"/>
        <v>0</v>
      </c>
      <c r="D77" s="217">
        <f t="shared" ref="D77:O77" si="19">SUM(D78:D79)</f>
        <v>0</v>
      </c>
      <c r="E77" s="514">
        <f t="shared" si="19"/>
        <v>0</v>
      </c>
      <c r="F77" s="509">
        <f t="shared" si="19"/>
        <v>0</v>
      </c>
      <c r="G77" s="217">
        <f t="shared" si="19"/>
        <v>0</v>
      </c>
      <c r="H77" s="248">
        <f t="shared" si="19"/>
        <v>0</v>
      </c>
      <c r="I77" s="119">
        <f t="shared" si="19"/>
        <v>0</v>
      </c>
      <c r="J77" s="248">
        <f t="shared" si="19"/>
        <v>0</v>
      </c>
      <c r="K77" s="118">
        <f t="shared" si="19"/>
        <v>0</v>
      </c>
      <c r="L77" s="119">
        <f t="shared" si="19"/>
        <v>0</v>
      </c>
      <c r="M77" s="53">
        <f t="shared" si="19"/>
        <v>0</v>
      </c>
      <c r="N77" s="118">
        <f t="shared" si="19"/>
        <v>0</v>
      </c>
      <c r="O77" s="119">
        <f t="shared" si="19"/>
        <v>0</v>
      </c>
      <c r="P77" s="109"/>
      <c r="R77" s="189"/>
      <c r="S77" s="189"/>
      <c r="T77" s="189"/>
    </row>
    <row r="78" spans="1:20" hidden="1" x14ac:dyDescent="0.25">
      <c r="A78" s="38">
        <v>2111</v>
      </c>
      <c r="B78" s="57" t="s">
        <v>68</v>
      </c>
      <c r="C78" s="58">
        <f t="shared" si="3"/>
        <v>0</v>
      </c>
      <c r="D78" s="214"/>
      <c r="E78" s="510"/>
      <c r="F78" s="468">
        <f>D78+E78</f>
        <v>0</v>
      </c>
      <c r="G78" s="214"/>
      <c r="H78" s="246"/>
      <c r="I78" s="113">
        <f>G78+H78</f>
        <v>0</v>
      </c>
      <c r="J78" s="246"/>
      <c r="K78" s="60"/>
      <c r="L78" s="113">
        <f>J78+K78</f>
        <v>0</v>
      </c>
      <c r="M78" s="292"/>
      <c r="N78" s="60"/>
      <c r="O78" s="113">
        <f>M78+N78</f>
        <v>0</v>
      </c>
      <c r="P78" s="110"/>
      <c r="R78" s="189"/>
      <c r="S78" s="189"/>
      <c r="T78" s="189"/>
    </row>
    <row r="79" spans="1:20" ht="24" hidden="1" x14ac:dyDescent="0.25">
      <c r="A79" s="38">
        <v>2112</v>
      </c>
      <c r="B79" s="57" t="s">
        <v>69</v>
      </c>
      <c r="C79" s="58">
        <f t="shared" si="3"/>
        <v>0</v>
      </c>
      <c r="D79" s="214"/>
      <c r="E79" s="510"/>
      <c r="F79" s="468">
        <f>D79+E79</f>
        <v>0</v>
      </c>
      <c r="G79" s="214"/>
      <c r="H79" s="246"/>
      <c r="I79" s="113">
        <f>G79+H79</f>
        <v>0</v>
      </c>
      <c r="J79" s="246"/>
      <c r="K79" s="60"/>
      <c r="L79" s="113">
        <f>J79+K79</f>
        <v>0</v>
      </c>
      <c r="M79" s="292"/>
      <c r="N79" s="60"/>
      <c r="O79" s="113">
        <f>M79+N79</f>
        <v>0</v>
      </c>
      <c r="P79" s="110"/>
      <c r="R79" s="189"/>
      <c r="S79" s="189"/>
      <c r="T79" s="189"/>
    </row>
    <row r="80" spans="1:20" ht="24" hidden="1" x14ac:dyDescent="0.25">
      <c r="A80" s="111">
        <v>2120</v>
      </c>
      <c r="B80" s="57" t="s">
        <v>70</v>
      </c>
      <c r="C80" s="58">
        <f t="shared" si="3"/>
        <v>0</v>
      </c>
      <c r="D80" s="215">
        <f t="shared" ref="D80:O80" si="20">SUM(D81:D82)</f>
        <v>0</v>
      </c>
      <c r="E80" s="511">
        <f t="shared" si="20"/>
        <v>0</v>
      </c>
      <c r="F80" s="468">
        <f t="shared" si="20"/>
        <v>0</v>
      </c>
      <c r="G80" s="215">
        <f t="shared" si="20"/>
        <v>0</v>
      </c>
      <c r="H80" s="120">
        <f t="shared" si="20"/>
        <v>0</v>
      </c>
      <c r="I80" s="113">
        <f t="shared" si="20"/>
        <v>0</v>
      </c>
      <c r="J80" s="120">
        <f t="shared" si="20"/>
        <v>0</v>
      </c>
      <c r="K80" s="112">
        <f t="shared" si="20"/>
        <v>0</v>
      </c>
      <c r="L80" s="113">
        <f t="shared" si="20"/>
        <v>0</v>
      </c>
      <c r="M80" s="58">
        <f t="shared" si="20"/>
        <v>0</v>
      </c>
      <c r="N80" s="112">
        <f t="shared" si="20"/>
        <v>0</v>
      </c>
      <c r="O80" s="113">
        <f t="shared" si="20"/>
        <v>0</v>
      </c>
      <c r="P80" s="110"/>
      <c r="R80" s="189"/>
      <c r="S80" s="189"/>
      <c r="T80" s="189"/>
    </row>
    <row r="81" spans="1:20" hidden="1" x14ac:dyDescent="0.25">
      <c r="A81" s="38">
        <v>2121</v>
      </c>
      <c r="B81" s="57" t="s">
        <v>68</v>
      </c>
      <c r="C81" s="58">
        <f t="shared" si="3"/>
        <v>0</v>
      </c>
      <c r="D81" s="214"/>
      <c r="E81" s="510"/>
      <c r="F81" s="468">
        <f>D81+E81</f>
        <v>0</v>
      </c>
      <c r="G81" s="214"/>
      <c r="H81" s="246"/>
      <c r="I81" s="113">
        <f>G81+H81</f>
        <v>0</v>
      </c>
      <c r="J81" s="246"/>
      <c r="K81" s="60"/>
      <c r="L81" s="113">
        <f>J81+K81</f>
        <v>0</v>
      </c>
      <c r="M81" s="292"/>
      <c r="N81" s="60"/>
      <c r="O81" s="113">
        <f>M81+N81</f>
        <v>0</v>
      </c>
      <c r="P81" s="110"/>
      <c r="R81" s="189"/>
      <c r="S81" s="189"/>
      <c r="T81" s="189"/>
    </row>
    <row r="82" spans="1:20" ht="24" hidden="1" x14ac:dyDescent="0.25">
      <c r="A82" s="38">
        <v>2122</v>
      </c>
      <c r="B82" s="57" t="s">
        <v>69</v>
      </c>
      <c r="C82" s="58">
        <f t="shared" si="3"/>
        <v>0</v>
      </c>
      <c r="D82" s="214"/>
      <c r="E82" s="510"/>
      <c r="F82" s="468">
        <f>D82+E82</f>
        <v>0</v>
      </c>
      <c r="G82" s="214"/>
      <c r="H82" s="246"/>
      <c r="I82" s="113">
        <f>G82+H82</f>
        <v>0</v>
      </c>
      <c r="J82" s="246"/>
      <c r="K82" s="60"/>
      <c r="L82" s="113">
        <f>J82+K82</f>
        <v>0</v>
      </c>
      <c r="M82" s="292"/>
      <c r="N82" s="60"/>
      <c r="O82" s="113">
        <f>M82+N82</f>
        <v>0</v>
      </c>
      <c r="P82" s="110"/>
      <c r="R82" s="189"/>
      <c r="S82" s="189"/>
      <c r="T82" s="189"/>
    </row>
    <row r="83" spans="1:20" x14ac:dyDescent="0.25">
      <c r="A83" s="46">
        <v>2200</v>
      </c>
      <c r="B83" s="104" t="s">
        <v>71</v>
      </c>
      <c r="C83" s="47">
        <f t="shared" si="3"/>
        <v>166523</v>
      </c>
      <c r="D83" s="212">
        <f t="shared" ref="D83:O83" si="21">SUM(D84,D89,D95,D103,D112,D116,D122,D128)</f>
        <v>165197</v>
      </c>
      <c r="E83" s="505">
        <f t="shared" si="21"/>
        <v>0</v>
      </c>
      <c r="F83" s="472">
        <f t="shared" si="21"/>
        <v>165197</v>
      </c>
      <c r="G83" s="212">
        <f t="shared" si="21"/>
        <v>0</v>
      </c>
      <c r="H83" s="125">
        <f t="shared" si="21"/>
        <v>1176</v>
      </c>
      <c r="I83" s="472">
        <f t="shared" si="21"/>
        <v>1176</v>
      </c>
      <c r="J83" s="105">
        <f t="shared" si="21"/>
        <v>150</v>
      </c>
      <c r="K83" s="505">
        <f t="shared" si="21"/>
        <v>0</v>
      </c>
      <c r="L83" s="472">
        <f t="shared" si="21"/>
        <v>150</v>
      </c>
      <c r="M83" s="159">
        <f t="shared" si="21"/>
        <v>0</v>
      </c>
      <c r="N83" s="160">
        <f t="shared" si="21"/>
        <v>0</v>
      </c>
      <c r="O83" s="161">
        <f t="shared" si="21"/>
        <v>0</v>
      </c>
      <c r="P83" s="316"/>
      <c r="R83" s="189"/>
      <c r="S83" s="189"/>
      <c r="T83" s="189"/>
    </row>
    <row r="84" spans="1:20" ht="24" x14ac:dyDescent="0.25">
      <c r="A84" s="106">
        <v>2210</v>
      </c>
      <c r="B84" s="77" t="s">
        <v>72</v>
      </c>
      <c r="C84" s="83">
        <f t="shared" si="3"/>
        <v>2667</v>
      </c>
      <c r="D84" s="131">
        <f t="shared" ref="D84:O84" si="22">SUM(D85:D88)</f>
        <v>2667</v>
      </c>
      <c r="E84" s="506">
        <f t="shared" si="22"/>
        <v>0</v>
      </c>
      <c r="F84" s="507">
        <f t="shared" si="22"/>
        <v>2667</v>
      </c>
      <c r="G84" s="131">
        <f t="shared" si="22"/>
        <v>0</v>
      </c>
      <c r="H84" s="136">
        <f t="shared" si="22"/>
        <v>0</v>
      </c>
      <c r="I84" s="507">
        <f t="shared" si="22"/>
        <v>0</v>
      </c>
      <c r="J84" s="190">
        <f t="shared" si="22"/>
        <v>0</v>
      </c>
      <c r="K84" s="506">
        <f t="shared" si="22"/>
        <v>0</v>
      </c>
      <c r="L84" s="507">
        <f t="shared" si="22"/>
        <v>0</v>
      </c>
      <c r="M84" s="83">
        <f t="shared" si="22"/>
        <v>0</v>
      </c>
      <c r="N84" s="107">
        <f t="shared" si="22"/>
        <v>0</v>
      </c>
      <c r="O84" s="108">
        <f t="shared" si="22"/>
        <v>0</v>
      </c>
      <c r="P84" s="115"/>
      <c r="R84" s="189"/>
      <c r="S84" s="189"/>
      <c r="T84" s="189"/>
    </row>
    <row r="85" spans="1:20" ht="24" hidden="1" x14ac:dyDescent="0.25">
      <c r="A85" s="33">
        <v>2211</v>
      </c>
      <c r="B85" s="52" t="s">
        <v>73</v>
      </c>
      <c r="C85" s="53">
        <f t="shared" si="3"/>
        <v>0</v>
      </c>
      <c r="D85" s="213"/>
      <c r="E85" s="508"/>
      <c r="F85" s="509">
        <f>D85+E85</f>
        <v>0</v>
      </c>
      <c r="G85" s="213"/>
      <c r="H85" s="245"/>
      <c r="I85" s="119">
        <f>G85+H85</f>
        <v>0</v>
      </c>
      <c r="J85" s="245"/>
      <c r="K85" s="55"/>
      <c r="L85" s="119">
        <f>J85+K85</f>
        <v>0</v>
      </c>
      <c r="M85" s="291"/>
      <c r="N85" s="55"/>
      <c r="O85" s="119">
        <f>M85+N85</f>
        <v>0</v>
      </c>
      <c r="P85" s="109"/>
      <c r="R85" s="189"/>
      <c r="S85" s="189"/>
      <c r="T85" s="189"/>
    </row>
    <row r="86" spans="1:20" ht="36" x14ac:dyDescent="0.25">
      <c r="A86" s="38">
        <v>2212</v>
      </c>
      <c r="B86" s="57" t="s">
        <v>74</v>
      </c>
      <c r="C86" s="58">
        <f t="shared" si="3"/>
        <v>2152</v>
      </c>
      <c r="D86" s="214">
        <v>2152</v>
      </c>
      <c r="E86" s="510"/>
      <c r="F86" s="468">
        <f>D86+E86</f>
        <v>2152</v>
      </c>
      <c r="G86" s="214"/>
      <c r="H86" s="544"/>
      <c r="I86" s="468">
        <f>G86+H86</f>
        <v>0</v>
      </c>
      <c r="J86" s="246"/>
      <c r="K86" s="510"/>
      <c r="L86" s="468">
        <f>J86+K86</f>
        <v>0</v>
      </c>
      <c r="M86" s="292"/>
      <c r="N86" s="60"/>
      <c r="O86" s="113">
        <f>M86+N86</f>
        <v>0</v>
      </c>
      <c r="P86" s="110"/>
      <c r="R86" s="189"/>
      <c r="S86" s="189"/>
      <c r="T86" s="189"/>
    </row>
    <row r="87" spans="1:20" ht="24" x14ac:dyDescent="0.25">
      <c r="A87" s="38">
        <v>2214</v>
      </c>
      <c r="B87" s="57" t="s">
        <v>75</v>
      </c>
      <c r="C87" s="58">
        <f t="shared" si="3"/>
        <v>395</v>
      </c>
      <c r="D87" s="214">
        <v>395</v>
      </c>
      <c r="E87" s="510"/>
      <c r="F87" s="468">
        <f>D87+E87</f>
        <v>395</v>
      </c>
      <c r="G87" s="214"/>
      <c r="H87" s="544"/>
      <c r="I87" s="468">
        <f>G87+H87</f>
        <v>0</v>
      </c>
      <c r="J87" s="246"/>
      <c r="K87" s="510"/>
      <c r="L87" s="468">
        <f>J87+K87</f>
        <v>0</v>
      </c>
      <c r="M87" s="292"/>
      <c r="N87" s="60"/>
      <c r="O87" s="113">
        <f>M87+N87</f>
        <v>0</v>
      </c>
      <c r="P87" s="110"/>
      <c r="R87" s="189"/>
      <c r="S87" s="189"/>
      <c r="T87" s="189"/>
    </row>
    <row r="88" spans="1:20" x14ac:dyDescent="0.25">
      <c r="A88" s="38">
        <v>2219</v>
      </c>
      <c r="B88" s="57" t="s">
        <v>76</v>
      </c>
      <c r="C88" s="58">
        <f t="shared" si="3"/>
        <v>120</v>
      </c>
      <c r="D88" s="214">
        <v>120</v>
      </c>
      <c r="E88" s="510"/>
      <c r="F88" s="468">
        <f>D88+E88</f>
        <v>120</v>
      </c>
      <c r="G88" s="214"/>
      <c r="H88" s="544"/>
      <c r="I88" s="468">
        <f>G88+H88</f>
        <v>0</v>
      </c>
      <c r="J88" s="246"/>
      <c r="K88" s="510"/>
      <c r="L88" s="468">
        <f>J88+K88</f>
        <v>0</v>
      </c>
      <c r="M88" s="292"/>
      <c r="N88" s="60"/>
      <c r="O88" s="113">
        <f>M88+N88</f>
        <v>0</v>
      </c>
      <c r="P88" s="110"/>
      <c r="R88" s="189"/>
      <c r="S88" s="189"/>
      <c r="T88" s="189"/>
    </row>
    <row r="89" spans="1:20" ht="24" x14ac:dyDescent="0.25">
      <c r="A89" s="111">
        <v>2220</v>
      </c>
      <c r="B89" s="57" t="s">
        <v>77</v>
      </c>
      <c r="C89" s="58">
        <f t="shared" si="3"/>
        <v>61751</v>
      </c>
      <c r="D89" s="215">
        <f t="shared" ref="D89:O89" si="23">SUM(D90:D94)</f>
        <v>61751</v>
      </c>
      <c r="E89" s="511">
        <f t="shared" si="23"/>
        <v>0</v>
      </c>
      <c r="F89" s="468">
        <f t="shared" si="23"/>
        <v>61751</v>
      </c>
      <c r="G89" s="215">
        <f t="shared" si="23"/>
        <v>0</v>
      </c>
      <c r="H89" s="135">
        <f t="shared" si="23"/>
        <v>0</v>
      </c>
      <c r="I89" s="468">
        <f t="shared" si="23"/>
        <v>0</v>
      </c>
      <c r="J89" s="120">
        <f t="shared" si="23"/>
        <v>0</v>
      </c>
      <c r="K89" s="511">
        <f t="shared" si="23"/>
        <v>0</v>
      </c>
      <c r="L89" s="468">
        <f t="shared" si="23"/>
        <v>0</v>
      </c>
      <c r="M89" s="58">
        <f t="shared" si="23"/>
        <v>0</v>
      </c>
      <c r="N89" s="112">
        <f t="shared" si="23"/>
        <v>0</v>
      </c>
      <c r="O89" s="113">
        <f t="shared" si="23"/>
        <v>0</v>
      </c>
      <c r="P89" s="110"/>
      <c r="R89" s="189"/>
      <c r="S89" s="189"/>
      <c r="T89" s="189"/>
    </row>
    <row r="90" spans="1:20" ht="24" x14ac:dyDescent="0.25">
      <c r="A90" s="38">
        <v>2221</v>
      </c>
      <c r="B90" s="57" t="s">
        <v>289</v>
      </c>
      <c r="C90" s="58">
        <f t="shared" si="3"/>
        <v>26785</v>
      </c>
      <c r="D90" s="214">
        <v>26785</v>
      </c>
      <c r="E90" s="510"/>
      <c r="F90" s="468">
        <f>D90+E90</f>
        <v>26785</v>
      </c>
      <c r="G90" s="214"/>
      <c r="H90" s="544"/>
      <c r="I90" s="468">
        <f>G90+H90</f>
        <v>0</v>
      </c>
      <c r="J90" s="246"/>
      <c r="K90" s="510"/>
      <c r="L90" s="468">
        <f>J90+K90</f>
        <v>0</v>
      </c>
      <c r="M90" s="292"/>
      <c r="N90" s="60"/>
      <c r="O90" s="113">
        <f>M90+N90</f>
        <v>0</v>
      </c>
      <c r="P90" s="110"/>
      <c r="R90" s="189"/>
      <c r="S90" s="189"/>
      <c r="T90" s="189"/>
    </row>
    <row r="91" spans="1:20" x14ac:dyDescent="0.25">
      <c r="A91" s="38">
        <v>2222</v>
      </c>
      <c r="B91" s="57" t="s">
        <v>78</v>
      </c>
      <c r="C91" s="58">
        <f t="shared" si="3"/>
        <v>4196</v>
      </c>
      <c r="D91" s="214">
        <v>4196</v>
      </c>
      <c r="E91" s="510"/>
      <c r="F91" s="468">
        <f>D91+E91</f>
        <v>4196</v>
      </c>
      <c r="G91" s="214"/>
      <c r="H91" s="544"/>
      <c r="I91" s="468">
        <f>G91+H91</f>
        <v>0</v>
      </c>
      <c r="J91" s="246"/>
      <c r="K91" s="510"/>
      <c r="L91" s="468">
        <f>J91+K91</f>
        <v>0</v>
      </c>
      <c r="M91" s="292"/>
      <c r="N91" s="60"/>
      <c r="O91" s="113">
        <f>M91+N91</f>
        <v>0</v>
      </c>
      <c r="P91" s="110"/>
      <c r="R91" s="189"/>
      <c r="S91" s="189"/>
      <c r="T91" s="189"/>
    </row>
    <row r="92" spans="1:20" x14ac:dyDescent="0.25">
      <c r="A92" s="38">
        <v>2223</v>
      </c>
      <c r="B92" s="57" t="s">
        <v>79</v>
      </c>
      <c r="C92" s="58">
        <f t="shared" si="3"/>
        <v>29532</v>
      </c>
      <c r="D92" s="214">
        <v>29532</v>
      </c>
      <c r="E92" s="510"/>
      <c r="F92" s="468">
        <f>D92+E92</f>
        <v>29532</v>
      </c>
      <c r="G92" s="214"/>
      <c r="H92" s="544"/>
      <c r="I92" s="468">
        <f>G92+H92</f>
        <v>0</v>
      </c>
      <c r="J92" s="246"/>
      <c r="K92" s="510"/>
      <c r="L92" s="468">
        <f>J92+K92</f>
        <v>0</v>
      </c>
      <c r="M92" s="292"/>
      <c r="N92" s="60"/>
      <c r="O92" s="113">
        <f>M92+N92</f>
        <v>0</v>
      </c>
      <c r="P92" s="110"/>
      <c r="R92" s="189"/>
      <c r="S92" s="189"/>
      <c r="T92" s="189"/>
    </row>
    <row r="93" spans="1:20" ht="48" x14ac:dyDescent="0.25">
      <c r="A93" s="38">
        <v>2224</v>
      </c>
      <c r="B93" s="57" t="s">
        <v>299</v>
      </c>
      <c r="C93" s="58">
        <f t="shared" si="3"/>
        <v>1238</v>
      </c>
      <c r="D93" s="214">
        <v>1238</v>
      </c>
      <c r="E93" s="510"/>
      <c r="F93" s="468">
        <f>D93+E93</f>
        <v>1238</v>
      </c>
      <c r="G93" s="214"/>
      <c r="H93" s="544"/>
      <c r="I93" s="468">
        <f>G93+H93</f>
        <v>0</v>
      </c>
      <c r="J93" s="246"/>
      <c r="K93" s="510"/>
      <c r="L93" s="468">
        <f>J93+K93</f>
        <v>0</v>
      </c>
      <c r="M93" s="292"/>
      <c r="N93" s="60"/>
      <c r="O93" s="113">
        <f>M93+N93</f>
        <v>0</v>
      </c>
      <c r="P93" s="110"/>
      <c r="R93" s="189"/>
      <c r="S93" s="189"/>
      <c r="T93" s="189"/>
    </row>
    <row r="94" spans="1:20" ht="24" hidden="1" x14ac:dyDescent="0.25">
      <c r="A94" s="38">
        <v>2229</v>
      </c>
      <c r="B94" s="57" t="s">
        <v>80</v>
      </c>
      <c r="C94" s="58">
        <f t="shared" si="3"/>
        <v>0</v>
      </c>
      <c r="D94" s="214"/>
      <c r="E94" s="510"/>
      <c r="F94" s="468">
        <f>D94+E94</f>
        <v>0</v>
      </c>
      <c r="G94" s="214"/>
      <c r="H94" s="246"/>
      <c r="I94" s="113">
        <f>G94+H94</f>
        <v>0</v>
      </c>
      <c r="J94" s="246"/>
      <c r="K94" s="60"/>
      <c r="L94" s="113">
        <f>J94+K94</f>
        <v>0</v>
      </c>
      <c r="M94" s="292"/>
      <c r="N94" s="60"/>
      <c r="O94" s="113">
        <f>M94+N94</f>
        <v>0</v>
      </c>
      <c r="P94" s="110"/>
      <c r="R94" s="189"/>
      <c r="S94" s="189"/>
      <c r="T94" s="189"/>
    </row>
    <row r="95" spans="1:20" ht="36" x14ac:dyDescent="0.25">
      <c r="A95" s="111">
        <v>2230</v>
      </c>
      <c r="B95" s="57" t="s">
        <v>81</v>
      </c>
      <c r="C95" s="58">
        <f t="shared" si="3"/>
        <v>1325</v>
      </c>
      <c r="D95" s="215">
        <f t="shared" ref="D95:O95" si="24">SUM(D96:D102)</f>
        <v>1325</v>
      </c>
      <c r="E95" s="511">
        <f t="shared" si="24"/>
        <v>0</v>
      </c>
      <c r="F95" s="468">
        <f t="shared" si="24"/>
        <v>1325</v>
      </c>
      <c r="G95" s="215">
        <f t="shared" si="24"/>
        <v>0</v>
      </c>
      <c r="H95" s="135">
        <f t="shared" si="24"/>
        <v>0</v>
      </c>
      <c r="I95" s="468">
        <f t="shared" si="24"/>
        <v>0</v>
      </c>
      <c r="J95" s="120">
        <f t="shared" si="24"/>
        <v>0</v>
      </c>
      <c r="K95" s="511">
        <f t="shared" si="24"/>
        <v>0</v>
      </c>
      <c r="L95" s="468">
        <f t="shared" si="24"/>
        <v>0</v>
      </c>
      <c r="M95" s="58">
        <f t="shared" si="24"/>
        <v>0</v>
      </c>
      <c r="N95" s="112">
        <f t="shared" si="24"/>
        <v>0</v>
      </c>
      <c r="O95" s="113">
        <f t="shared" si="24"/>
        <v>0</v>
      </c>
      <c r="P95" s="110"/>
      <c r="R95" s="189"/>
      <c r="S95" s="189"/>
      <c r="T95" s="189"/>
    </row>
    <row r="96" spans="1:20" ht="24" hidden="1" x14ac:dyDescent="0.25">
      <c r="A96" s="38">
        <v>2231</v>
      </c>
      <c r="B96" s="57" t="s">
        <v>82</v>
      </c>
      <c r="C96" s="58">
        <f t="shared" si="3"/>
        <v>0</v>
      </c>
      <c r="D96" s="214"/>
      <c r="E96" s="510"/>
      <c r="F96" s="468">
        <f t="shared" ref="F96:F102" si="25">D96+E96</f>
        <v>0</v>
      </c>
      <c r="G96" s="214"/>
      <c r="H96" s="246"/>
      <c r="I96" s="113">
        <f t="shared" ref="I96:I102" si="26">G96+H96</f>
        <v>0</v>
      </c>
      <c r="J96" s="246"/>
      <c r="K96" s="60"/>
      <c r="L96" s="113">
        <f t="shared" ref="L96:L102" si="27">J96+K96</f>
        <v>0</v>
      </c>
      <c r="M96" s="292"/>
      <c r="N96" s="60"/>
      <c r="O96" s="113">
        <f t="shared" ref="O96:O102" si="28">M96+N96</f>
        <v>0</v>
      </c>
      <c r="P96" s="110"/>
      <c r="R96" s="189"/>
      <c r="S96" s="189"/>
      <c r="T96" s="189"/>
    </row>
    <row r="97" spans="1:20" ht="24.75" hidden="1" customHeight="1" x14ac:dyDescent="0.25">
      <c r="A97" s="38">
        <v>2232</v>
      </c>
      <c r="B97" s="57" t="s">
        <v>83</v>
      </c>
      <c r="C97" s="58">
        <f t="shared" si="3"/>
        <v>0</v>
      </c>
      <c r="D97" s="214"/>
      <c r="E97" s="510"/>
      <c r="F97" s="468">
        <f t="shared" si="25"/>
        <v>0</v>
      </c>
      <c r="G97" s="214"/>
      <c r="H97" s="246"/>
      <c r="I97" s="113">
        <f t="shared" si="26"/>
        <v>0</v>
      </c>
      <c r="J97" s="246"/>
      <c r="K97" s="60"/>
      <c r="L97" s="113">
        <f t="shared" si="27"/>
        <v>0</v>
      </c>
      <c r="M97" s="292"/>
      <c r="N97" s="60"/>
      <c r="O97" s="113">
        <f t="shared" si="28"/>
        <v>0</v>
      </c>
      <c r="P97" s="110"/>
      <c r="R97" s="189"/>
      <c r="S97" s="189"/>
      <c r="T97" s="189"/>
    </row>
    <row r="98" spans="1:20" ht="24" hidden="1" x14ac:dyDescent="0.25">
      <c r="A98" s="33">
        <v>2233</v>
      </c>
      <c r="B98" s="52" t="s">
        <v>84</v>
      </c>
      <c r="C98" s="53">
        <f t="shared" si="3"/>
        <v>0</v>
      </c>
      <c r="D98" s="213"/>
      <c r="E98" s="508"/>
      <c r="F98" s="509">
        <f t="shared" si="25"/>
        <v>0</v>
      </c>
      <c r="G98" s="213"/>
      <c r="H98" s="245"/>
      <c r="I98" s="119">
        <f t="shared" si="26"/>
        <v>0</v>
      </c>
      <c r="J98" s="245"/>
      <c r="K98" s="55"/>
      <c r="L98" s="119">
        <f t="shared" si="27"/>
        <v>0</v>
      </c>
      <c r="M98" s="291"/>
      <c r="N98" s="55"/>
      <c r="O98" s="119">
        <f t="shared" si="28"/>
        <v>0</v>
      </c>
      <c r="P98" s="109"/>
      <c r="R98" s="189"/>
      <c r="S98" s="189"/>
      <c r="T98" s="189"/>
    </row>
    <row r="99" spans="1:20" ht="36" x14ac:dyDescent="0.25">
      <c r="A99" s="38">
        <v>2234</v>
      </c>
      <c r="B99" s="57" t="s">
        <v>85</v>
      </c>
      <c r="C99" s="58">
        <f t="shared" si="3"/>
        <v>70</v>
      </c>
      <c r="D99" s="214">
        <v>70</v>
      </c>
      <c r="E99" s="510"/>
      <c r="F99" s="468">
        <f t="shared" si="25"/>
        <v>70</v>
      </c>
      <c r="G99" s="214"/>
      <c r="H99" s="544"/>
      <c r="I99" s="468">
        <f t="shared" si="26"/>
        <v>0</v>
      </c>
      <c r="J99" s="246"/>
      <c r="K99" s="510"/>
      <c r="L99" s="468">
        <f t="shared" si="27"/>
        <v>0</v>
      </c>
      <c r="M99" s="292"/>
      <c r="N99" s="60"/>
      <c r="O99" s="113">
        <f t="shared" si="28"/>
        <v>0</v>
      </c>
      <c r="P99" s="110"/>
      <c r="R99" s="189"/>
      <c r="S99" s="189"/>
      <c r="T99" s="189"/>
    </row>
    <row r="100" spans="1:20" ht="24" hidden="1" x14ac:dyDescent="0.25">
      <c r="A100" s="38">
        <v>2235</v>
      </c>
      <c r="B100" s="57" t="s">
        <v>86</v>
      </c>
      <c r="C100" s="58">
        <f t="shared" si="3"/>
        <v>0</v>
      </c>
      <c r="D100" s="214"/>
      <c r="E100" s="510"/>
      <c r="F100" s="468">
        <f t="shared" si="25"/>
        <v>0</v>
      </c>
      <c r="G100" s="214"/>
      <c r="H100" s="246"/>
      <c r="I100" s="113">
        <f t="shared" si="26"/>
        <v>0</v>
      </c>
      <c r="J100" s="246"/>
      <c r="K100" s="60"/>
      <c r="L100" s="113">
        <f t="shared" si="27"/>
        <v>0</v>
      </c>
      <c r="M100" s="292"/>
      <c r="N100" s="60"/>
      <c r="O100" s="113">
        <f t="shared" si="28"/>
        <v>0</v>
      </c>
      <c r="P100" s="110"/>
      <c r="R100" s="189"/>
      <c r="S100" s="189"/>
      <c r="T100" s="189"/>
    </row>
    <row r="101" spans="1:20" hidden="1" x14ac:dyDescent="0.25">
      <c r="A101" s="38">
        <v>2236</v>
      </c>
      <c r="B101" s="57" t="s">
        <v>87</v>
      </c>
      <c r="C101" s="58">
        <f t="shared" si="3"/>
        <v>0</v>
      </c>
      <c r="D101" s="214"/>
      <c r="E101" s="510"/>
      <c r="F101" s="468">
        <f t="shared" si="25"/>
        <v>0</v>
      </c>
      <c r="G101" s="214"/>
      <c r="H101" s="246"/>
      <c r="I101" s="113">
        <f t="shared" si="26"/>
        <v>0</v>
      </c>
      <c r="J101" s="246"/>
      <c r="K101" s="60"/>
      <c r="L101" s="113">
        <f t="shared" si="27"/>
        <v>0</v>
      </c>
      <c r="M101" s="292"/>
      <c r="N101" s="60"/>
      <c r="O101" s="113">
        <f t="shared" si="28"/>
        <v>0</v>
      </c>
      <c r="P101" s="110"/>
      <c r="R101" s="189"/>
      <c r="S101" s="189"/>
      <c r="T101" s="189"/>
    </row>
    <row r="102" spans="1:20" ht="24" x14ac:dyDescent="0.25">
      <c r="A102" s="38">
        <v>2239</v>
      </c>
      <c r="B102" s="57" t="s">
        <v>88</v>
      </c>
      <c r="C102" s="58">
        <f t="shared" si="3"/>
        <v>1255</v>
      </c>
      <c r="D102" s="214">
        <v>1255</v>
      </c>
      <c r="E102" s="510"/>
      <c r="F102" s="468">
        <f t="shared" si="25"/>
        <v>1255</v>
      </c>
      <c r="G102" s="214"/>
      <c r="H102" s="544"/>
      <c r="I102" s="468">
        <f t="shared" si="26"/>
        <v>0</v>
      </c>
      <c r="J102" s="246"/>
      <c r="K102" s="510"/>
      <c r="L102" s="468">
        <f t="shared" si="27"/>
        <v>0</v>
      </c>
      <c r="M102" s="292"/>
      <c r="N102" s="60"/>
      <c r="O102" s="113">
        <f t="shared" si="28"/>
        <v>0</v>
      </c>
      <c r="P102" s="110"/>
      <c r="R102" s="189"/>
      <c r="S102" s="189"/>
      <c r="T102" s="189"/>
    </row>
    <row r="103" spans="1:20" ht="36" x14ac:dyDescent="0.25">
      <c r="A103" s="111">
        <v>2240</v>
      </c>
      <c r="B103" s="57" t="s">
        <v>89</v>
      </c>
      <c r="C103" s="58">
        <f t="shared" si="3"/>
        <v>6986</v>
      </c>
      <c r="D103" s="215">
        <f t="shared" ref="D103:O103" si="29">SUM(D104:D111)</f>
        <v>6986</v>
      </c>
      <c r="E103" s="511">
        <f t="shared" si="29"/>
        <v>0</v>
      </c>
      <c r="F103" s="468">
        <f t="shared" si="29"/>
        <v>6986</v>
      </c>
      <c r="G103" s="215">
        <f t="shared" si="29"/>
        <v>0</v>
      </c>
      <c r="H103" s="135">
        <f t="shared" si="29"/>
        <v>0</v>
      </c>
      <c r="I103" s="468">
        <f t="shared" si="29"/>
        <v>0</v>
      </c>
      <c r="J103" s="120">
        <f t="shared" si="29"/>
        <v>0</v>
      </c>
      <c r="K103" s="511">
        <f t="shared" si="29"/>
        <v>0</v>
      </c>
      <c r="L103" s="468">
        <f t="shared" si="29"/>
        <v>0</v>
      </c>
      <c r="M103" s="58">
        <f t="shared" si="29"/>
        <v>0</v>
      </c>
      <c r="N103" s="112">
        <f t="shared" si="29"/>
        <v>0</v>
      </c>
      <c r="O103" s="113">
        <f t="shared" si="29"/>
        <v>0</v>
      </c>
      <c r="P103" s="110"/>
      <c r="R103" s="189"/>
      <c r="S103" s="189"/>
      <c r="T103" s="189"/>
    </row>
    <row r="104" spans="1:20" hidden="1" x14ac:dyDescent="0.25">
      <c r="A104" s="38">
        <v>2241</v>
      </c>
      <c r="B104" s="57" t="s">
        <v>90</v>
      </c>
      <c r="C104" s="58">
        <f t="shared" si="3"/>
        <v>0</v>
      </c>
      <c r="D104" s="214"/>
      <c r="E104" s="510"/>
      <c r="F104" s="468">
        <f t="shared" ref="F104:F111" si="30">D104+E104</f>
        <v>0</v>
      </c>
      <c r="G104" s="214"/>
      <c r="H104" s="246"/>
      <c r="I104" s="113">
        <f t="shared" ref="I104:I111" si="31">G104+H104</f>
        <v>0</v>
      </c>
      <c r="J104" s="246"/>
      <c r="K104" s="60"/>
      <c r="L104" s="113">
        <f t="shared" ref="L104:L111" si="32">J104+K104</f>
        <v>0</v>
      </c>
      <c r="M104" s="292"/>
      <c r="N104" s="60"/>
      <c r="O104" s="113">
        <f t="shared" ref="O104:O111" si="33">M104+N104</f>
        <v>0</v>
      </c>
      <c r="P104" s="110"/>
      <c r="R104" s="189"/>
      <c r="S104" s="189"/>
      <c r="T104" s="189"/>
    </row>
    <row r="105" spans="1:20" ht="24" hidden="1" x14ac:dyDescent="0.25">
      <c r="A105" s="38">
        <v>2242</v>
      </c>
      <c r="B105" s="57" t="s">
        <v>91</v>
      </c>
      <c r="C105" s="58">
        <f t="shared" si="3"/>
        <v>0</v>
      </c>
      <c r="D105" s="214"/>
      <c r="E105" s="510"/>
      <c r="F105" s="468">
        <f t="shared" si="30"/>
        <v>0</v>
      </c>
      <c r="G105" s="214"/>
      <c r="H105" s="246"/>
      <c r="I105" s="113">
        <f t="shared" si="31"/>
        <v>0</v>
      </c>
      <c r="J105" s="246"/>
      <c r="K105" s="60"/>
      <c r="L105" s="113">
        <f t="shared" si="32"/>
        <v>0</v>
      </c>
      <c r="M105" s="292"/>
      <c r="N105" s="60"/>
      <c r="O105" s="113">
        <f t="shared" si="33"/>
        <v>0</v>
      </c>
      <c r="P105" s="110"/>
      <c r="R105" s="189"/>
      <c r="S105" s="189"/>
      <c r="T105" s="189"/>
    </row>
    <row r="106" spans="1:20" ht="24" x14ac:dyDescent="0.25">
      <c r="A106" s="38">
        <v>2243</v>
      </c>
      <c r="B106" s="57" t="s">
        <v>92</v>
      </c>
      <c r="C106" s="58">
        <f t="shared" si="3"/>
        <v>2995</v>
      </c>
      <c r="D106" s="214">
        <v>2995</v>
      </c>
      <c r="E106" s="510"/>
      <c r="F106" s="468">
        <f t="shared" si="30"/>
        <v>2995</v>
      </c>
      <c r="G106" s="214"/>
      <c r="H106" s="544"/>
      <c r="I106" s="468">
        <f t="shared" si="31"/>
        <v>0</v>
      </c>
      <c r="J106" s="246"/>
      <c r="K106" s="510"/>
      <c r="L106" s="468">
        <f t="shared" si="32"/>
        <v>0</v>
      </c>
      <c r="M106" s="292"/>
      <c r="N106" s="60"/>
      <c r="O106" s="113">
        <f t="shared" si="33"/>
        <v>0</v>
      </c>
      <c r="P106" s="110"/>
      <c r="R106" s="189"/>
      <c r="S106" s="189"/>
      <c r="T106" s="189"/>
    </row>
    <row r="107" spans="1:20" x14ac:dyDescent="0.25">
      <c r="A107" s="38">
        <v>2244</v>
      </c>
      <c r="B107" s="57" t="s">
        <v>93</v>
      </c>
      <c r="C107" s="58">
        <f t="shared" si="3"/>
        <v>3991</v>
      </c>
      <c r="D107" s="214">
        <v>3991</v>
      </c>
      <c r="E107" s="510"/>
      <c r="F107" s="468">
        <f t="shared" si="30"/>
        <v>3991</v>
      </c>
      <c r="G107" s="214"/>
      <c r="H107" s="544"/>
      <c r="I107" s="468">
        <f t="shared" si="31"/>
        <v>0</v>
      </c>
      <c r="J107" s="246"/>
      <c r="K107" s="510"/>
      <c r="L107" s="468">
        <f t="shared" si="32"/>
        <v>0</v>
      </c>
      <c r="M107" s="292"/>
      <c r="N107" s="60"/>
      <c r="O107" s="113">
        <f t="shared" si="33"/>
        <v>0</v>
      </c>
      <c r="P107" s="110"/>
      <c r="R107" s="189"/>
      <c r="S107" s="189"/>
      <c r="T107" s="189"/>
    </row>
    <row r="108" spans="1:20" ht="24" hidden="1" x14ac:dyDescent="0.25">
      <c r="A108" s="38">
        <v>2246</v>
      </c>
      <c r="B108" s="57" t="s">
        <v>94</v>
      </c>
      <c r="C108" s="58">
        <f t="shared" si="3"/>
        <v>0</v>
      </c>
      <c r="D108" s="214"/>
      <c r="E108" s="510"/>
      <c r="F108" s="468">
        <f t="shared" si="30"/>
        <v>0</v>
      </c>
      <c r="G108" s="214"/>
      <c r="H108" s="246"/>
      <c r="I108" s="113">
        <f t="shared" si="31"/>
        <v>0</v>
      </c>
      <c r="J108" s="246"/>
      <c r="K108" s="60"/>
      <c r="L108" s="113">
        <f t="shared" si="32"/>
        <v>0</v>
      </c>
      <c r="M108" s="292"/>
      <c r="N108" s="60"/>
      <c r="O108" s="113">
        <f t="shared" si="33"/>
        <v>0</v>
      </c>
      <c r="P108" s="110"/>
      <c r="R108" s="189"/>
      <c r="S108" s="189"/>
      <c r="T108" s="189"/>
    </row>
    <row r="109" spans="1:20" hidden="1" x14ac:dyDescent="0.25">
      <c r="A109" s="38">
        <v>2247</v>
      </c>
      <c r="B109" s="57" t="s">
        <v>95</v>
      </c>
      <c r="C109" s="58">
        <f t="shared" si="3"/>
        <v>0</v>
      </c>
      <c r="D109" s="214"/>
      <c r="E109" s="510"/>
      <c r="F109" s="468">
        <f t="shared" si="30"/>
        <v>0</v>
      </c>
      <c r="G109" s="214"/>
      <c r="H109" s="246"/>
      <c r="I109" s="113">
        <f t="shared" si="31"/>
        <v>0</v>
      </c>
      <c r="J109" s="246"/>
      <c r="K109" s="60"/>
      <c r="L109" s="113">
        <f t="shared" si="32"/>
        <v>0</v>
      </c>
      <c r="M109" s="292"/>
      <c r="N109" s="60"/>
      <c r="O109" s="113">
        <f t="shared" si="33"/>
        <v>0</v>
      </c>
      <c r="P109" s="110"/>
      <c r="R109" s="189"/>
      <c r="S109" s="189"/>
      <c r="T109" s="189"/>
    </row>
    <row r="110" spans="1:20" ht="24" hidden="1" x14ac:dyDescent="0.25">
      <c r="A110" s="38">
        <v>2248</v>
      </c>
      <c r="B110" s="57" t="s">
        <v>300</v>
      </c>
      <c r="C110" s="58">
        <f t="shared" si="3"/>
        <v>0</v>
      </c>
      <c r="D110" s="214"/>
      <c r="E110" s="510"/>
      <c r="F110" s="468">
        <f t="shared" si="30"/>
        <v>0</v>
      </c>
      <c r="G110" s="214"/>
      <c r="H110" s="246"/>
      <c r="I110" s="113">
        <f t="shared" si="31"/>
        <v>0</v>
      </c>
      <c r="J110" s="246"/>
      <c r="K110" s="60"/>
      <c r="L110" s="113">
        <f t="shared" si="32"/>
        <v>0</v>
      </c>
      <c r="M110" s="292"/>
      <c r="N110" s="60"/>
      <c r="O110" s="113">
        <f t="shared" si="33"/>
        <v>0</v>
      </c>
      <c r="P110" s="110"/>
      <c r="R110" s="189"/>
      <c r="S110" s="189"/>
      <c r="T110" s="189"/>
    </row>
    <row r="111" spans="1:20" ht="24" hidden="1" x14ac:dyDescent="0.25">
      <c r="A111" s="38">
        <v>2249</v>
      </c>
      <c r="B111" s="57" t="s">
        <v>96</v>
      </c>
      <c r="C111" s="58">
        <f t="shared" si="3"/>
        <v>0</v>
      </c>
      <c r="D111" s="214"/>
      <c r="E111" s="510"/>
      <c r="F111" s="468">
        <f t="shared" si="30"/>
        <v>0</v>
      </c>
      <c r="G111" s="214"/>
      <c r="H111" s="246"/>
      <c r="I111" s="113">
        <f t="shared" si="31"/>
        <v>0</v>
      </c>
      <c r="J111" s="246"/>
      <c r="K111" s="60"/>
      <c r="L111" s="113">
        <f t="shared" si="32"/>
        <v>0</v>
      </c>
      <c r="M111" s="292"/>
      <c r="N111" s="60"/>
      <c r="O111" s="113">
        <f t="shared" si="33"/>
        <v>0</v>
      </c>
      <c r="P111" s="110"/>
      <c r="R111" s="189"/>
      <c r="S111" s="189"/>
      <c r="T111" s="189"/>
    </row>
    <row r="112" spans="1:20" x14ac:dyDescent="0.25">
      <c r="A112" s="111">
        <v>2250</v>
      </c>
      <c r="B112" s="57" t="s">
        <v>97</v>
      </c>
      <c r="C112" s="58">
        <f t="shared" si="3"/>
        <v>869</v>
      </c>
      <c r="D112" s="215">
        <f t="shared" ref="D112:O112" si="34">SUM(D113:D115)</f>
        <v>869</v>
      </c>
      <c r="E112" s="511">
        <f t="shared" si="34"/>
        <v>0</v>
      </c>
      <c r="F112" s="468">
        <f t="shared" si="34"/>
        <v>869</v>
      </c>
      <c r="G112" s="215">
        <f t="shared" si="34"/>
        <v>0</v>
      </c>
      <c r="H112" s="135">
        <f t="shared" si="34"/>
        <v>0</v>
      </c>
      <c r="I112" s="468">
        <f t="shared" si="34"/>
        <v>0</v>
      </c>
      <c r="J112" s="120">
        <f t="shared" si="34"/>
        <v>0</v>
      </c>
      <c r="K112" s="511">
        <f t="shared" si="34"/>
        <v>0</v>
      </c>
      <c r="L112" s="468">
        <f t="shared" si="34"/>
        <v>0</v>
      </c>
      <c r="M112" s="58">
        <f t="shared" si="34"/>
        <v>0</v>
      </c>
      <c r="N112" s="112">
        <f t="shared" si="34"/>
        <v>0</v>
      </c>
      <c r="O112" s="113">
        <f t="shared" si="34"/>
        <v>0</v>
      </c>
      <c r="P112" s="110"/>
      <c r="R112" s="189"/>
      <c r="S112" s="189"/>
      <c r="T112" s="189"/>
    </row>
    <row r="113" spans="1:20" x14ac:dyDescent="0.25">
      <c r="A113" s="38">
        <v>2251</v>
      </c>
      <c r="B113" s="57" t="s">
        <v>98</v>
      </c>
      <c r="C113" s="58">
        <f t="shared" si="3"/>
        <v>433</v>
      </c>
      <c r="D113" s="214">
        <v>433</v>
      </c>
      <c r="E113" s="510"/>
      <c r="F113" s="468">
        <f>D113+E113</f>
        <v>433</v>
      </c>
      <c r="G113" s="214"/>
      <c r="H113" s="544"/>
      <c r="I113" s="468">
        <f>G113+H113</f>
        <v>0</v>
      </c>
      <c r="J113" s="246"/>
      <c r="K113" s="510"/>
      <c r="L113" s="468">
        <f>J113+K113</f>
        <v>0</v>
      </c>
      <c r="M113" s="292"/>
      <c r="N113" s="60"/>
      <c r="O113" s="113">
        <f>M113+N113</f>
        <v>0</v>
      </c>
      <c r="P113" s="110"/>
      <c r="R113" s="189"/>
      <c r="S113" s="189"/>
      <c r="T113" s="189"/>
    </row>
    <row r="114" spans="1:20" ht="24" hidden="1" x14ac:dyDescent="0.25">
      <c r="A114" s="38">
        <v>2252</v>
      </c>
      <c r="B114" s="57" t="s">
        <v>99</v>
      </c>
      <c r="C114" s="58">
        <f t="shared" ref="C114:C177" si="35">F114+I114+L114+O114</f>
        <v>0</v>
      </c>
      <c r="D114" s="214"/>
      <c r="E114" s="510"/>
      <c r="F114" s="468">
        <f>D114+E114</f>
        <v>0</v>
      </c>
      <c r="G114" s="214"/>
      <c r="H114" s="246"/>
      <c r="I114" s="113">
        <f>G114+H114</f>
        <v>0</v>
      </c>
      <c r="J114" s="246"/>
      <c r="K114" s="60"/>
      <c r="L114" s="113">
        <f>J114+K114</f>
        <v>0</v>
      </c>
      <c r="M114" s="292"/>
      <c r="N114" s="60"/>
      <c r="O114" s="113">
        <f>M114+N114</f>
        <v>0</v>
      </c>
      <c r="P114" s="110"/>
      <c r="R114" s="189"/>
      <c r="S114" s="189"/>
      <c r="T114" s="189"/>
    </row>
    <row r="115" spans="1:20" ht="24" x14ac:dyDescent="0.25">
      <c r="A115" s="38">
        <v>2259</v>
      </c>
      <c r="B115" s="57" t="s">
        <v>100</v>
      </c>
      <c r="C115" s="58">
        <f t="shared" si="35"/>
        <v>436</v>
      </c>
      <c r="D115" s="214">
        <v>436</v>
      </c>
      <c r="E115" s="510"/>
      <c r="F115" s="468">
        <f>D115+E115</f>
        <v>436</v>
      </c>
      <c r="G115" s="214"/>
      <c r="H115" s="544"/>
      <c r="I115" s="468">
        <f>G115+H115</f>
        <v>0</v>
      </c>
      <c r="J115" s="246"/>
      <c r="K115" s="510"/>
      <c r="L115" s="468">
        <f>J115+K115</f>
        <v>0</v>
      </c>
      <c r="M115" s="292"/>
      <c r="N115" s="60"/>
      <c r="O115" s="113">
        <f>M115+N115</f>
        <v>0</v>
      </c>
      <c r="P115" s="110"/>
      <c r="R115" s="189"/>
      <c r="S115" s="189"/>
      <c r="T115" s="189"/>
    </row>
    <row r="116" spans="1:20" x14ac:dyDescent="0.25">
      <c r="A116" s="111">
        <v>2260</v>
      </c>
      <c r="B116" s="57" t="s">
        <v>101</v>
      </c>
      <c r="C116" s="58">
        <f t="shared" si="35"/>
        <v>84512</v>
      </c>
      <c r="D116" s="215">
        <f t="shared" ref="D116:O116" si="36">SUM(D117:D121)</f>
        <v>84512</v>
      </c>
      <c r="E116" s="511">
        <f t="shared" si="36"/>
        <v>0</v>
      </c>
      <c r="F116" s="468">
        <f t="shared" si="36"/>
        <v>84512</v>
      </c>
      <c r="G116" s="215">
        <f t="shared" si="36"/>
        <v>0</v>
      </c>
      <c r="H116" s="135">
        <f t="shared" si="36"/>
        <v>0</v>
      </c>
      <c r="I116" s="468">
        <f t="shared" si="36"/>
        <v>0</v>
      </c>
      <c r="J116" s="120">
        <f t="shared" si="36"/>
        <v>0</v>
      </c>
      <c r="K116" s="511">
        <f t="shared" si="36"/>
        <v>0</v>
      </c>
      <c r="L116" s="468">
        <f t="shared" si="36"/>
        <v>0</v>
      </c>
      <c r="M116" s="58">
        <f t="shared" si="36"/>
        <v>0</v>
      </c>
      <c r="N116" s="112">
        <f t="shared" si="36"/>
        <v>0</v>
      </c>
      <c r="O116" s="113">
        <f t="shared" si="36"/>
        <v>0</v>
      </c>
      <c r="P116" s="110"/>
      <c r="R116" s="189"/>
      <c r="S116" s="189"/>
      <c r="T116" s="189"/>
    </row>
    <row r="117" spans="1:20" x14ac:dyDescent="0.25">
      <c r="A117" s="38">
        <v>2261</v>
      </c>
      <c r="B117" s="57" t="s">
        <v>102</v>
      </c>
      <c r="C117" s="58">
        <f t="shared" si="35"/>
        <v>84465</v>
      </c>
      <c r="D117" s="214">
        <f>64903+19562</f>
        <v>84465</v>
      </c>
      <c r="E117" s="510"/>
      <c r="F117" s="468">
        <f>D117+E117</f>
        <v>84465</v>
      </c>
      <c r="G117" s="214"/>
      <c r="H117" s="544"/>
      <c r="I117" s="468">
        <f>G117+H117</f>
        <v>0</v>
      </c>
      <c r="J117" s="246"/>
      <c r="K117" s="510"/>
      <c r="L117" s="468">
        <f>J117+K117</f>
        <v>0</v>
      </c>
      <c r="M117" s="292"/>
      <c r="N117" s="60"/>
      <c r="O117" s="113">
        <f>M117+N117</f>
        <v>0</v>
      </c>
      <c r="P117" s="335"/>
      <c r="R117" s="189"/>
      <c r="S117" s="189"/>
      <c r="T117" s="189"/>
    </row>
    <row r="118" spans="1:20" hidden="1" x14ac:dyDescent="0.25">
      <c r="A118" s="38">
        <v>2262</v>
      </c>
      <c r="B118" s="57" t="s">
        <v>103</v>
      </c>
      <c r="C118" s="58">
        <f t="shared" si="35"/>
        <v>0</v>
      </c>
      <c r="D118" s="214"/>
      <c r="E118" s="510"/>
      <c r="F118" s="468">
        <f>D118+E118</f>
        <v>0</v>
      </c>
      <c r="G118" s="214"/>
      <c r="H118" s="246"/>
      <c r="I118" s="113">
        <f>G118+H118</f>
        <v>0</v>
      </c>
      <c r="J118" s="246"/>
      <c r="K118" s="60"/>
      <c r="L118" s="113">
        <f>J118+K118</f>
        <v>0</v>
      </c>
      <c r="M118" s="292"/>
      <c r="N118" s="60"/>
      <c r="O118" s="113">
        <f>M118+N118</f>
        <v>0</v>
      </c>
      <c r="P118" s="110"/>
      <c r="R118" s="189"/>
      <c r="S118" s="189"/>
      <c r="T118" s="189"/>
    </row>
    <row r="119" spans="1:20" hidden="1" x14ac:dyDescent="0.25">
      <c r="A119" s="38">
        <v>2263</v>
      </c>
      <c r="B119" s="57" t="s">
        <v>104</v>
      </c>
      <c r="C119" s="58">
        <f t="shared" si="35"/>
        <v>0</v>
      </c>
      <c r="D119" s="214"/>
      <c r="E119" s="510"/>
      <c r="F119" s="468">
        <f>D119+E119</f>
        <v>0</v>
      </c>
      <c r="G119" s="214"/>
      <c r="H119" s="246"/>
      <c r="I119" s="113">
        <f>G119+H119</f>
        <v>0</v>
      </c>
      <c r="J119" s="246"/>
      <c r="K119" s="60"/>
      <c r="L119" s="113">
        <f>J119+K119</f>
        <v>0</v>
      </c>
      <c r="M119" s="292"/>
      <c r="N119" s="60"/>
      <c r="O119" s="113">
        <f>M119+N119</f>
        <v>0</v>
      </c>
      <c r="P119" s="110"/>
      <c r="R119" s="189"/>
      <c r="S119" s="189"/>
      <c r="T119" s="189"/>
    </row>
    <row r="120" spans="1:20" ht="24" hidden="1" x14ac:dyDescent="0.25">
      <c r="A120" s="38">
        <v>2264</v>
      </c>
      <c r="B120" s="57" t="s">
        <v>105</v>
      </c>
      <c r="C120" s="58">
        <f t="shared" si="35"/>
        <v>0</v>
      </c>
      <c r="D120" s="214"/>
      <c r="E120" s="510"/>
      <c r="F120" s="468">
        <f>D120+E120</f>
        <v>0</v>
      </c>
      <c r="G120" s="214"/>
      <c r="H120" s="246"/>
      <c r="I120" s="113">
        <f>G120+H120</f>
        <v>0</v>
      </c>
      <c r="J120" s="246"/>
      <c r="K120" s="60"/>
      <c r="L120" s="113">
        <f>J120+K120</f>
        <v>0</v>
      </c>
      <c r="M120" s="292"/>
      <c r="N120" s="60"/>
      <c r="O120" s="113">
        <f>M120+N120</f>
        <v>0</v>
      </c>
      <c r="P120" s="110"/>
      <c r="R120" s="189"/>
      <c r="S120" s="189"/>
      <c r="T120" s="189"/>
    </row>
    <row r="121" spans="1:20" x14ac:dyDescent="0.25">
      <c r="A121" s="38">
        <v>2269</v>
      </c>
      <c r="B121" s="57" t="s">
        <v>106</v>
      </c>
      <c r="C121" s="58">
        <f t="shared" si="35"/>
        <v>47</v>
      </c>
      <c r="D121" s="214">
        <v>47</v>
      </c>
      <c r="E121" s="510"/>
      <c r="F121" s="468">
        <f>D121+E121</f>
        <v>47</v>
      </c>
      <c r="G121" s="214"/>
      <c r="H121" s="544"/>
      <c r="I121" s="468">
        <f>G121+H121</f>
        <v>0</v>
      </c>
      <c r="J121" s="246"/>
      <c r="K121" s="510"/>
      <c r="L121" s="468">
        <f>J121+K121</f>
        <v>0</v>
      </c>
      <c r="M121" s="292"/>
      <c r="N121" s="60"/>
      <c r="O121" s="113">
        <f>M121+N121</f>
        <v>0</v>
      </c>
      <c r="P121" s="110"/>
      <c r="R121" s="189"/>
      <c r="S121" s="189"/>
      <c r="T121" s="189"/>
    </row>
    <row r="122" spans="1:20" x14ac:dyDescent="0.25">
      <c r="A122" s="111">
        <v>2270</v>
      </c>
      <c r="B122" s="57" t="s">
        <v>107</v>
      </c>
      <c r="C122" s="58">
        <f t="shared" si="35"/>
        <v>8413</v>
      </c>
      <c r="D122" s="215">
        <f t="shared" ref="D122:O122" si="37">SUM(D123:D127)</f>
        <v>7087</v>
      </c>
      <c r="E122" s="511">
        <f t="shared" si="37"/>
        <v>0</v>
      </c>
      <c r="F122" s="468">
        <f t="shared" si="37"/>
        <v>7087</v>
      </c>
      <c r="G122" s="215">
        <f t="shared" si="37"/>
        <v>0</v>
      </c>
      <c r="H122" s="135">
        <f t="shared" si="37"/>
        <v>1176</v>
      </c>
      <c r="I122" s="468">
        <f t="shared" si="37"/>
        <v>1176</v>
      </c>
      <c r="J122" s="120">
        <f t="shared" si="37"/>
        <v>150</v>
      </c>
      <c r="K122" s="511">
        <f t="shared" si="37"/>
        <v>0</v>
      </c>
      <c r="L122" s="468">
        <f t="shared" si="37"/>
        <v>150</v>
      </c>
      <c r="M122" s="58">
        <f t="shared" si="37"/>
        <v>0</v>
      </c>
      <c r="N122" s="112">
        <f t="shared" si="37"/>
        <v>0</v>
      </c>
      <c r="O122" s="113">
        <f t="shared" si="37"/>
        <v>0</v>
      </c>
      <c r="P122" s="110"/>
      <c r="R122" s="189"/>
      <c r="S122" s="189"/>
      <c r="T122" s="189"/>
    </row>
    <row r="123" spans="1:20" hidden="1" x14ac:dyDescent="0.25">
      <c r="A123" s="38">
        <v>2272</v>
      </c>
      <c r="B123" s="141" t="s">
        <v>108</v>
      </c>
      <c r="C123" s="58">
        <f t="shared" si="35"/>
        <v>0</v>
      </c>
      <c r="D123" s="214"/>
      <c r="E123" s="510"/>
      <c r="F123" s="468">
        <f>D123+E123</f>
        <v>0</v>
      </c>
      <c r="G123" s="214"/>
      <c r="H123" s="246"/>
      <c r="I123" s="113">
        <f>G123+H123</f>
        <v>0</v>
      </c>
      <c r="J123" s="246"/>
      <c r="K123" s="60"/>
      <c r="L123" s="113">
        <f>J123+K123</f>
        <v>0</v>
      </c>
      <c r="M123" s="292"/>
      <c r="N123" s="60"/>
      <c r="O123" s="113">
        <f>M123+N123</f>
        <v>0</v>
      </c>
      <c r="P123" s="110"/>
      <c r="R123" s="189"/>
      <c r="S123" s="189"/>
      <c r="T123" s="189"/>
    </row>
    <row r="124" spans="1:20" ht="24" hidden="1" x14ac:dyDescent="0.25">
      <c r="A124" s="38">
        <v>2274</v>
      </c>
      <c r="B124" s="175" t="s">
        <v>290</v>
      </c>
      <c r="C124" s="58">
        <f t="shared" si="35"/>
        <v>0</v>
      </c>
      <c r="D124" s="214"/>
      <c r="E124" s="510"/>
      <c r="F124" s="468">
        <f>D124+E124</f>
        <v>0</v>
      </c>
      <c r="G124" s="214"/>
      <c r="H124" s="246"/>
      <c r="I124" s="113">
        <f>G124+H124</f>
        <v>0</v>
      </c>
      <c r="J124" s="246"/>
      <c r="K124" s="60"/>
      <c r="L124" s="113">
        <f>J124+K124</f>
        <v>0</v>
      </c>
      <c r="M124" s="292"/>
      <c r="N124" s="60"/>
      <c r="O124" s="113">
        <f>M124+N124</f>
        <v>0</v>
      </c>
      <c r="P124" s="110"/>
      <c r="R124" s="189"/>
      <c r="S124" s="189"/>
      <c r="T124" s="189"/>
    </row>
    <row r="125" spans="1:20" ht="24" x14ac:dyDescent="0.25">
      <c r="A125" s="38">
        <v>2275</v>
      </c>
      <c r="B125" s="57" t="s">
        <v>109</v>
      </c>
      <c r="C125" s="58">
        <f t="shared" si="35"/>
        <v>8196</v>
      </c>
      <c r="D125" s="214">
        <v>7020</v>
      </c>
      <c r="E125" s="510"/>
      <c r="F125" s="468">
        <f>D125+E125</f>
        <v>7020</v>
      </c>
      <c r="G125" s="214"/>
      <c r="H125" s="544">
        <v>1176</v>
      </c>
      <c r="I125" s="468">
        <f>G125+H125</f>
        <v>1176</v>
      </c>
      <c r="J125" s="246"/>
      <c r="K125" s="510"/>
      <c r="L125" s="468">
        <f>J125+K125</f>
        <v>0</v>
      </c>
      <c r="M125" s="292"/>
      <c r="N125" s="60"/>
      <c r="O125" s="113">
        <f>M125+N125</f>
        <v>0</v>
      </c>
      <c r="P125" s="335"/>
      <c r="R125" s="189"/>
      <c r="S125" s="189"/>
      <c r="T125" s="189"/>
    </row>
    <row r="126" spans="1:20" ht="36" hidden="1" x14ac:dyDescent="0.25">
      <c r="A126" s="38">
        <v>2276</v>
      </c>
      <c r="B126" s="57" t="s">
        <v>110</v>
      </c>
      <c r="C126" s="58">
        <f t="shared" si="35"/>
        <v>0</v>
      </c>
      <c r="D126" s="214"/>
      <c r="E126" s="510"/>
      <c r="F126" s="468">
        <f>D126+E126</f>
        <v>0</v>
      </c>
      <c r="G126" s="214"/>
      <c r="H126" s="246"/>
      <c r="I126" s="113">
        <f>G126+H126</f>
        <v>0</v>
      </c>
      <c r="J126" s="246"/>
      <c r="K126" s="60"/>
      <c r="L126" s="113">
        <f>J126+K126</f>
        <v>0</v>
      </c>
      <c r="M126" s="292"/>
      <c r="N126" s="60"/>
      <c r="O126" s="113">
        <f>M126+N126</f>
        <v>0</v>
      </c>
      <c r="P126" s="110"/>
      <c r="R126" s="189"/>
      <c r="S126" s="189"/>
      <c r="T126" s="189"/>
    </row>
    <row r="127" spans="1:20" ht="24" x14ac:dyDescent="0.25">
      <c r="A127" s="38">
        <v>2279</v>
      </c>
      <c r="B127" s="57" t="s">
        <v>111</v>
      </c>
      <c r="C127" s="58">
        <f t="shared" si="35"/>
        <v>217</v>
      </c>
      <c r="D127" s="214">
        <v>67</v>
      </c>
      <c r="E127" s="510"/>
      <c r="F127" s="468">
        <f>D127+E127</f>
        <v>67</v>
      </c>
      <c r="G127" s="214"/>
      <c r="H127" s="544"/>
      <c r="I127" s="468">
        <f>G127+H127</f>
        <v>0</v>
      </c>
      <c r="J127" s="246">
        <v>150</v>
      </c>
      <c r="K127" s="510"/>
      <c r="L127" s="468">
        <f>J127+K127</f>
        <v>150</v>
      </c>
      <c r="M127" s="292"/>
      <c r="N127" s="60"/>
      <c r="O127" s="113">
        <f>M127+N127</f>
        <v>0</v>
      </c>
      <c r="P127" s="110"/>
      <c r="R127" s="189"/>
      <c r="S127" s="189"/>
      <c r="T127" s="189"/>
    </row>
    <row r="128" spans="1:20" ht="24" hidden="1" x14ac:dyDescent="0.25">
      <c r="A128" s="456">
        <v>2280</v>
      </c>
      <c r="B128" s="52" t="s">
        <v>301</v>
      </c>
      <c r="C128" s="53">
        <f t="shared" si="35"/>
        <v>0</v>
      </c>
      <c r="D128" s="217">
        <f t="shared" ref="D128:O128" si="38">SUM(D129)</f>
        <v>0</v>
      </c>
      <c r="E128" s="514">
        <f t="shared" si="38"/>
        <v>0</v>
      </c>
      <c r="F128" s="509">
        <f t="shared" si="38"/>
        <v>0</v>
      </c>
      <c r="G128" s="217">
        <f t="shared" si="38"/>
        <v>0</v>
      </c>
      <c r="H128" s="248">
        <f t="shared" si="38"/>
        <v>0</v>
      </c>
      <c r="I128" s="119">
        <f t="shared" si="38"/>
        <v>0</v>
      </c>
      <c r="J128" s="248">
        <f t="shared" si="38"/>
        <v>0</v>
      </c>
      <c r="K128" s="118">
        <f t="shared" si="38"/>
        <v>0</v>
      </c>
      <c r="L128" s="119">
        <f t="shared" si="38"/>
        <v>0</v>
      </c>
      <c r="M128" s="58">
        <f t="shared" si="38"/>
        <v>0</v>
      </c>
      <c r="N128" s="112">
        <f t="shared" si="38"/>
        <v>0</v>
      </c>
      <c r="O128" s="113">
        <f t="shared" si="38"/>
        <v>0</v>
      </c>
      <c r="P128" s="110"/>
      <c r="R128" s="189"/>
      <c r="S128" s="189"/>
      <c r="T128" s="189"/>
    </row>
    <row r="129" spans="1:20" ht="24" hidden="1" x14ac:dyDescent="0.25">
      <c r="A129" s="38">
        <v>2283</v>
      </c>
      <c r="B129" s="57" t="s">
        <v>112</v>
      </c>
      <c r="C129" s="58">
        <f t="shared" si="35"/>
        <v>0</v>
      </c>
      <c r="D129" s="214"/>
      <c r="E129" s="510"/>
      <c r="F129" s="468">
        <f>D129+E129</f>
        <v>0</v>
      </c>
      <c r="G129" s="214"/>
      <c r="H129" s="246"/>
      <c r="I129" s="113">
        <f>G129+H129</f>
        <v>0</v>
      </c>
      <c r="J129" s="246"/>
      <c r="K129" s="60"/>
      <c r="L129" s="113">
        <f>J129+K129</f>
        <v>0</v>
      </c>
      <c r="M129" s="292"/>
      <c r="N129" s="60"/>
      <c r="O129" s="113">
        <f>M129+N129</f>
        <v>0</v>
      </c>
      <c r="P129" s="110"/>
      <c r="R129" s="189"/>
      <c r="S129" s="189"/>
      <c r="T129" s="189"/>
    </row>
    <row r="130" spans="1:20" ht="38.25" customHeight="1" x14ac:dyDescent="0.25">
      <c r="A130" s="46">
        <v>2300</v>
      </c>
      <c r="B130" s="104" t="s">
        <v>113</v>
      </c>
      <c r="C130" s="47">
        <f t="shared" si="35"/>
        <v>51707</v>
      </c>
      <c r="D130" s="212">
        <f t="shared" ref="D130:O130" si="39">SUM(D131,D136,D140,D141,D144,D151,D159,D160,D163)</f>
        <v>19059</v>
      </c>
      <c r="E130" s="505">
        <f t="shared" si="39"/>
        <v>0</v>
      </c>
      <c r="F130" s="472">
        <f t="shared" si="39"/>
        <v>19059</v>
      </c>
      <c r="G130" s="212">
        <f t="shared" si="39"/>
        <v>1779</v>
      </c>
      <c r="H130" s="125">
        <f t="shared" si="39"/>
        <v>0</v>
      </c>
      <c r="I130" s="472">
        <f t="shared" si="39"/>
        <v>1779</v>
      </c>
      <c r="J130" s="105">
        <f t="shared" si="39"/>
        <v>30869</v>
      </c>
      <c r="K130" s="505">
        <f t="shared" si="39"/>
        <v>0</v>
      </c>
      <c r="L130" s="472">
        <f t="shared" si="39"/>
        <v>30869</v>
      </c>
      <c r="M130" s="47">
        <f t="shared" si="39"/>
        <v>0</v>
      </c>
      <c r="N130" s="50">
        <f t="shared" si="39"/>
        <v>0</v>
      </c>
      <c r="O130" s="116">
        <f t="shared" si="39"/>
        <v>0</v>
      </c>
      <c r="P130" s="122"/>
      <c r="R130" s="189"/>
      <c r="S130" s="189"/>
      <c r="T130" s="189"/>
    </row>
    <row r="131" spans="1:20" ht="24" x14ac:dyDescent="0.25">
      <c r="A131" s="456">
        <v>2310</v>
      </c>
      <c r="B131" s="52" t="s">
        <v>114</v>
      </c>
      <c r="C131" s="53">
        <f t="shared" si="35"/>
        <v>5212</v>
      </c>
      <c r="D131" s="217">
        <f t="shared" ref="D131:O131" si="40">SUM(D132:D135)</f>
        <v>5212</v>
      </c>
      <c r="E131" s="514">
        <f t="shared" si="40"/>
        <v>0</v>
      </c>
      <c r="F131" s="509">
        <f t="shared" si="40"/>
        <v>5212</v>
      </c>
      <c r="G131" s="217">
        <f t="shared" si="40"/>
        <v>0</v>
      </c>
      <c r="H131" s="138">
        <f t="shared" si="40"/>
        <v>0</v>
      </c>
      <c r="I131" s="509">
        <f t="shared" si="40"/>
        <v>0</v>
      </c>
      <c r="J131" s="248">
        <f t="shared" si="40"/>
        <v>0</v>
      </c>
      <c r="K131" s="514">
        <f t="shared" si="40"/>
        <v>0</v>
      </c>
      <c r="L131" s="509">
        <f t="shared" si="40"/>
        <v>0</v>
      </c>
      <c r="M131" s="53">
        <f t="shared" si="40"/>
        <v>0</v>
      </c>
      <c r="N131" s="118">
        <f t="shared" si="40"/>
        <v>0</v>
      </c>
      <c r="O131" s="119">
        <f t="shared" si="40"/>
        <v>0</v>
      </c>
      <c r="P131" s="109"/>
      <c r="R131" s="189"/>
      <c r="S131" s="189"/>
      <c r="T131" s="189"/>
    </row>
    <row r="132" spans="1:20" x14ac:dyDescent="0.25">
      <c r="A132" s="38">
        <v>2311</v>
      </c>
      <c r="B132" s="57" t="s">
        <v>115</v>
      </c>
      <c r="C132" s="58">
        <f t="shared" si="35"/>
        <v>2562</v>
      </c>
      <c r="D132" s="214">
        <v>2562</v>
      </c>
      <c r="E132" s="510"/>
      <c r="F132" s="468">
        <f>D132+E132</f>
        <v>2562</v>
      </c>
      <c r="G132" s="214"/>
      <c r="H132" s="544"/>
      <c r="I132" s="468">
        <f>G132+H132</f>
        <v>0</v>
      </c>
      <c r="J132" s="246"/>
      <c r="K132" s="510"/>
      <c r="L132" s="468">
        <f>J132+K132</f>
        <v>0</v>
      </c>
      <c r="M132" s="292"/>
      <c r="N132" s="60"/>
      <c r="O132" s="113">
        <f>M132+N132</f>
        <v>0</v>
      </c>
      <c r="P132" s="110"/>
      <c r="R132" s="189"/>
      <c r="S132" s="189"/>
      <c r="T132" s="189"/>
    </row>
    <row r="133" spans="1:20" x14ac:dyDescent="0.25">
      <c r="A133" s="38">
        <v>2312</v>
      </c>
      <c r="B133" s="57" t="s">
        <v>116</v>
      </c>
      <c r="C133" s="58">
        <f t="shared" si="35"/>
        <v>2500</v>
      </c>
      <c r="D133" s="214">
        <v>2500</v>
      </c>
      <c r="E133" s="510"/>
      <c r="F133" s="468">
        <f>D133+E133</f>
        <v>2500</v>
      </c>
      <c r="G133" s="214"/>
      <c r="H133" s="544"/>
      <c r="I133" s="468">
        <f>G133+H133</f>
        <v>0</v>
      </c>
      <c r="J133" s="246"/>
      <c r="K133" s="510"/>
      <c r="L133" s="468">
        <f>J133+K133</f>
        <v>0</v>
      </c>
      <c r="M133" s="292"/>
      <c r="N133" s="60"/>
      <c r="O133" s="113">
        <f>M133+N133</f>
        <v>0</v>
      </c>
      <c r="P133" s="335"/>
      <c r="R133" s="189"/>
      <c r="S133" s="189"/>
      <c r="T133" s="189"/>
    </row>
    <row r="134" spans="1:20" x14ac:dyDescent="0.25">
      <c r="A134" s="38">
        <v>2313</v>
      </c>
      <c r="B134" s="57" t="s">
        <v>117</v>
      </c>
      <c r="C134" s="58">
        <f t="shared" si="35"/>
        <v>150</v>
      </c>
      <c r="D134" s="214">
        <v>150</v>
      </c>
      <c r="E134" s="510"/>
      <c r="F134" s="468">
        <f>D134+E134</f>
        <v>150</v>
      </c>
      <c r="G134" s="214"/>
      <c r="H134" s="544"/>
      <c r="I134" s="468">
        <f>G134+H134</f>
        <v>0</v>
      </c>
      <c r="J134" s="246"/>
      <c r="K134" s="510"/>
      <c r="L134" s="468">
        <f>J134+K134</f>
        <v>0</v>
      </c>
      <c r="M134" s="292"/>
      <c r="N134" s="60"/>
      <c r="O134" s="113">
        <f>M134+N134</f>
        <v>0</v>
      </c>
      <c r="P134" s="110"/>
      <c r="R134" s="189"/>
      <c r="S134" s="189"/>
      <c r="T134" s="189"/>
    </row>
    <row r="135" spans="1:20" ht="36" hidden="1" customHeight="1" x14ac:dyDescent="0.25">
      <c r="A135" s="38">
        <v>2314</v>
      </c>
      <c r="B135" s="57" t="s">
        <v>291</v>
      </c>
      <c r="C135" s="58">
        <f t="shared" si="35"/>
        <v>0</v>
      </c>
      <c r="D135" s="214"/>
      <c r="E135" s="510"/>
      <c r="F135" s="468">
        <f>D135+E135</f>
        <v>0</v>
      </c>
      <c r="G135" s="214"/>
      <c r="H135" s="246"/>
      <c r="I135" s="113">
        <f>G135+H135</f>
        <v>0</v>
      </c>
      <c r="J135" s="246"/>
      <c r="K135" s="60"/>
      <c r="L135" s="113">
        <f>J135+K135</f>
        <v>0</v>
      </c>
      <c r="M135" s="292"/>
      <c r="N135" s="60"/>
      <c r="O135" s="113">
        <f>M135+N135</f>
        <v>0</v>
      </c>
      <c r="P135" s="110"/>
      <c r="R135" s="189"/>
      <c r="S135" s="189"/>
      <c r="T135" s="189"/>
    </row>
    <row r="136" spans="1:20" x14ac:dyDescent="0.25">
      <c r="A136" s="111">
        <v>2320</v>
      </c>
      <c r="B136" s="57" t="s">
        <v>118</v>
      </c>
      <c r="C136" s="58">
        <f t="shared" si="35"/>
        <v>3645</v>
      </c>
      <c r="D136" s="215">
        <f t="shared" ref="D136:O136" si="41">SUM(D137:D139)</f>
        <v>3645</v>
      </c>
      <c r="E136" s="511">
        <f t="shared" si="41"/>
        <v>0</v>
      </c>
      <c r="F136" s="468">
        <f t="shared" si="41"/>
        <v>3645</v>
      </c>
      <c r="G136" s="215">
        <f t="shared" si="41"/>
        <v>0</v>
      </c>
      <c r="H136" s="135">
        <f t="shared" si="41"/>
        <v>0</v>
      </c>
      <c r="I136" s="468">
        <f t="shared" si="41"/>
        <v>0</v>
      </c>
      <c r="J136" s="120">
        <f t="shared" si="41"/>
        <v>0</v>
      </c>
      <c r="K136" s="511">
        <f t="shared" si="41"/>
        <v>0</v>
      </c>
      <c r="L136" s="468">
        <f t="shared" si="41"/>
        <v>0</v>
      </c>
      <c r="M136" s="58">
        <f t="shared" si="41"/>
        <v>0</v>
      </c>
      <c r="N136" s="112">
        <f t="shared" si="41"/>
        <v>0</v>
      </c>
      <c r="O136" s="113">
        <f t="shared" si="41"/>
        <v>0</v>
      </c>
      <c r="P136" s="110"/>
      <c r="R136" s="189"/>
      <c r="S136" s="189"/>
      <c r="T136" s="189"/>
    </row>
    <row r="137" spans="1:20" x14ac:dyDescent="0.25">
      <c r="A137" s="38">
        <v>2321</v>
      </c>
      <c r="B137" s="57" t="s">
        <v>119</v>
      </c>
      <c r="C137" s="58">
        <f t="shared" si="35"/>
        <v>3380</v>
      </c>
      <c r="D137" s="214">
        <v>3380</v>
      </c>
      <c r="E137" s="510"/>
      <c r="F137" s="468">
        <f>D137+E137</f>
        <v>3380</v>
      </c>
      <c r="G137" s="214"/>
      <c r="H137" s="544"/>
      <c r="I137" s="468">
        <f>G137+H137</f>
        <v>0</v>
      </c>
      <c r="J137" s="246"/>
      <c r="K137" s="510"/>
      <c r="L137" s="468">
        <f>J137+K137</f>
        <v>0</v>
      </c>
      <c r="M137" s="292"/>
      <c r="N137" s="60"/>
      <c r="O137" s="113">
        <f>M137+N137</f>
        <v>0</v>
      </c>
      <c r="P137" s="110"/>
      <c r="R137" s="189"/>
      <c r="S137" s="189"/>
      <c r="T137" s="189"/>
    </row>
    <row r="138" spans="1:20" x14ac:dyDescent="0.25">
      <c r="A138" s="38">
        <v>2322</v>
      </c>
      <c r="B138" s="57" t="s">
        <v>120</v>
      </c>
      <c r="C138" s="58">
        <f t="shared" si="35"/>
        <v>265</v>
      </c>
      <c r="D138" s="214">
        <v>265</v>
      </c>
      <c r="E138" s="510"/>
      <c r="F138" s="468">
        <f>D138+E138</f>
        <v>265</v>
      </c>
      <c r="G138" s="214"/>
      <c r="H138" s="544"/>
      <c r="I138" s="468">
        <f>G138+H138</f>
        <v>0</v>
      </c>
      <c r="J138" s="246"/>
      <c r="K138" s="510"/>
      <c r="L138" s="468">
        <f>J138+K138</f>
        <v>0</v>
      </c>
      <c r="M138" s="292"/>
      <c r="N138" s="60"/>
      <c r="O138" s="113">
        <f>M138+N138</f>
        <v>0</v>
      </c>
      <c r="P138" s="110"/>
      <c r="R138" s="189"/>
      <c r="S138" s="189"/>
      <c r="T138" s="189"/>
    </row>
    <row r="139" spans="1:20" ht="10.5" hidden="1" customHeight="1" x14ac:dyDescent="0.25">
      <c r="A139" s="38">
        <v>2329</v>
      </c>
      <c r="B139" s="57" t="s">
        <v>121</v>
      </c>
      <c r="C139" s="58">
        <f t="shared" si="35"/>
        <v>0</v>
      </c>
      <c r="D139" s="214"/>
      <c r="E139" s="510"/>
      <c r="F139" s="468">
        <f>D139+E139</f>
        <v>0</v>
      </c>
      <c r="G139" s="214"/>
      <c r="H139" s="246"/>
      <c r="I139" s="113">
        <f>G139+H139</f>
        <v>0</v>
      </c>
      <c r="J139" s="246"/>
      <c r="K139" s="60"/>
      <c r="L139" s="113">
        <f>J139+K139</f>
        <v>0</v>
      </c>
      <c r="M139" s="292"/>
      <c r="N139" s="60"/>
      <c r="O139" s="113">
        <f>M139+N139</f>
        <v>0</v>
      </c>
      <c r="P139" s="110"/>
      <c r="R139" s="189"/>
      <c r="S139" s="189"/>
      <c r="T139" s="189"/>
    </row>
    <row r="140" spans="1:20" hidden="1" x14ac:dyDescent="0.25">
      <c r="A140" s="111">
        <v>2330</v>
      </c>
      <c r="B140" s="57" t="s">
        <v>122</v>
      </c>
      <c r="C140" s="58">
        <f t="shared" si="35"/>
        <v>0</v>
      </c>
      <c r="D140" s="214"/>
      <c r="E140" s="510"/>
      <c r="F140" s="468">
        <f>D140+E140</f>
        <v>0</v>
      </c>
      <c r="G140" s="214"/>
      <c r="H140" s="246"/>
      <c r="I140" s="113">
        <f>G140+H140</f>
        <v>0</v>
      </c>
      <c r="J140" s="246"/>
      <c r="K140" s="60"/>
      <c r="L140" s="113">
        <f>J140+K140</f>
        <v>0</v>
      </c>
      <c r="M140" s="292"/>
      <c r="N140" s="60"/>
      <c r="O140" s="113">
        <f>M140+N140</f>
        <v>0</v>
      </c>
      <c r="P140" s="110"/>
      <c r="R140" s="189"/>
      <c r="S140" s="189"/>
      <c r="T140" s="189"/>
    </row>
    <row r="141" spans="1:20" ht="48" x14ac:dyDescent="0.25">
      <c r="A141" s="111">
        <v>2340</v>
      </c>
      <c r="B141" s="57" t="s">
        <v>302</v>
      </c>
      <c r="C141" s="58">
        <f t="shared" si="35"/>
        <v>230</v>
      </c>
      <c r="D141" s="215">
        <f t="shared" ref="D141:O141" si="42">SUM(D142:D143)</f>
        <v>230</v>
      </c>
      <c r="E141" s="511">
        <f t="shared" si="42"/>
        <v>0</v>
      </c>
      <c r="F141" s="468">
        <f t="shared" si="42"/>
        <v>230</v>
      </c>
      <c r="G141" s="215">
        <f t="shared" si="42"/>
        <v>0</v>
      </c>
      <c r="H141" s="135">
        <f t="shared" si="42"/>
        <v>0</v>
      </c>
      <c r="I141" s="468">
        <f t="shared" si="42"/>
        <v>0</v>
      </c>
      <c r="J141" s="120">
        <f t="shared" si="42"/>
        <v>0</v>
      </c>
      <c r="K141" s="511">
        <f t="shared" si="42"/>
        <v>0</v>
      </c>
      <c r="L141" s="468">
        <f t="shared" si="42"/>
        <v>0</v>
      </c>
      <c r="M141" s="58">
        <f t="shared" si="42"/>
        <v>0</v>
      </c>
      <c r="N141" s="112">
        <f t="shared" si="42"/>
        <v>0</v>
      </c>
      <c r="O141" s="113">
        <f t="shared" si="42"/>
        <v>0</v>
      </c>
      <c r="P141" s="110"/>
      <c r="R141" s="189"/>
      <c r="S141" s="189"/>
      <c r="T141" s="189"/>
    </row>
    <row r="142" spans="1:20" x14ac:dyDescent="0.25">
      <c r="A142" s="38">
        <v>2341</v>
      </c>
      <c r="B142" s="57" t="s">
        <v>123</v>
      </c>
      <c r="C142" s="58">
        <f t="shared" si="35"/>
        <v>230</v>
      </c>
      <c r="D142" s="214">
        <v>230</v>
      </c>
      <c r="E142" s="510"/>
      <c r="F142" s="468">
        <f>D142+E142</f>
        <v>230</v>
      </c>
      <c r="G142" s="214"/>
      <c r="H142" s="544"/>
      <c r="I142" s="468">
        <f>G142+H142</f>
        <v>0</v>
      </c>
      <c r="J142" s="246"/>
      <c r="K142" s="510"/>
      <c r="L142" s="468">
        <f>J142+K142</f>
        <v>0</v>
      </c>
      <c r="M142" s="292"/>
      <c r="N142" s="60"/>
      <c r="O142" s="113">
        <f>M142+N142</f>
        <v>0</v>
      </c>
      <c r="P142" s="110"/>
      <c r="R142" s="189"/>
      <c r="S142" s="189"/>
      <c r="T142" s="189"/>
    </row>
    <row r="143" spans="1:20" ht="24" hidden="1" x14ac:dyDescent="0.25">
      <c r="A143" s="38">
        <v>2344</v>
      </c>
      <c r="B143" s="57" t="s">
        <v>124</v>
      </c>
      <c r="C143" s="58">
        <f t="shared" si="35"/>
        <v>0</v>
      </c>
      <c r="D143" s="214"/>
      <c r="E143" s="510"/>
      <c r="F143" s="468">
        <f>D143+E143</f>
        <v>0</v>
      </c>
      <c r="G143" s="214"/>
      <c r="H143" s="246"/>
      <c r="I143" s="113">
        <f>G143+H143</f>
        <v>0</v>
      </c>
      <c r="J143" s="246"/>
      <c r="K143" s="60"/>
      <c r="L143" s="113">
        <f>J143+K143</f>
        <v>0</v>
      </c>
      <c r="M143" s="292"/>
      <c r="N143" s="60"/>
      <c r="O143" s="113">
        <f>M143+N143</f>
        <v>0</v>
      </c>
      <c r="P143" s="110"/>
      <c r="R143" s="189"/>
      <c r="S143" s="189"/>
      <c r="T143" s="189"/>
    </row>
    <row r="144" spans="1:20" ht="24" x14ac:dyDescent="0.25">
      <c r="A144" s="106">
        <v>2350</v>
      </c>
      <c r="B144" s="77" t="s">
        <v>125</v>
      </c>
      <c r="C144" s="83">
        <f t="shared" si="35"/>
        <v>5182</v>
      </c>
      <c r="D144" s="131">
        <f t="shared" ref="D144:O144" si="43">SUM(D145:D150)</f>
        <v>5182</v>
      </c>
      <c r="E144" s="506">
        <f t="shared" si="43"/>
        <v>0</v>
      </c>
      <c r="F144" s="507">
        <f t="shared" si="43"/>
        <v>5182</v>
      </c>
      <c r="G144" s="131">
        <f t="shared" si="43"/>
        <v>0</v>
      </c>
      <c r="H144" s="136">
        <f t="shared" si="43"/>
        <v>0</v>
      </c>
      <c r="I144" s="507">
        <f t="shared" si="43"/>
        <v>0</v>
      </c>
      <c r="J144" s="190">
        <f t="shared" si="43"/>
        <v>0</v>
      </c>
      <c r="K144" s="506">
        <f t="shared" si="43"/>
        <v>0</v>
      </c>
      <c r="L144" s="507">
        <f t="shared" si="43"/>
        <v>0</v>
      </c>
      <c r="M144" s="83">
        <f t="shared" si="43"/>
        <v>0</v>
      </c>
      <c r="N144" s="107">
        <f t="shared" si="43"/>
        <v>0</v>
      </c>
      <c r="O144" s="108">
        <f t="shared" si="43"/>
        <v>0</v>
      </c>
      <c r="P144" s="115"/>
      <c r="R144" s="189"/>
      <c r="S144" s="189"/>
      <c r="T144" s="189"/>
    </row>
    <row r="145" spans="1:20" x14ac:dyDescent="0.25">
      <c r="A145" s="33">
        <v>2351</v>
      </c>
      <c r="B145" s="52" t="s">
        <v>126</v>
      </c>
      <c r="C145" s="53">
        <f t="shared" si="35"/>
        <v>1499</v>
      </c>
      <c r="D145" s="213">
        <v>1499</v>
      </c>
      <c r="E145" s="508"/>
      <c r="F145" s="509">
        <f t="shared" ref="F145:F150" si="44">D145+E145</f>
        <v>1499</v>
      </c>
      <c r="G145" s="213"/>
      <c r="H145" s="545"/>
      <c r="I145" s="509">
        <f t="shared" ref="I145:I150" si="45">G145+H145</f>
        <v>0</v>
      </c>
      <c r="J145" s="245"/>
      <c r="K145" s="508"/>
      <c r="L145" s="509">
        <f t="shared" ref="L145:L150" si="46">J145+K145</f>
        <v>0</v>
      </c>
      <c r="M145" s="291"/>
      <c r="N145" s="55"/>
      <c r="O145" s="119">
        <f t="shared" ref="O145:O150" si="47">M145+N145</f>
        <v>0</v>
      </c>
      <c r="P145" s="109"/>
      <c r="R145" s="189"/>
      <c r="S145" s="189"/>
      <c r="T145" s="189"/>
    </row>
    <row r="146" spans="1:20" x14ac:dyDescent="0.25">
      <c r="A146" s="38">
        <v>2352</v>
      </c>
      <c r="B146" s="57" t="s">
        <v>127</v>
      </c>
      <c r="C146" s="58">
        <f t="shared" si="35"/>
        <v>2993</v>
      </c>
      <c r="D146" s="214">
        <v>2993</v>
      </c>
      <c r="E146" s="510"/>
      <c r="F146" s="468">
        <f t="shared" si="44"/>
        <v>2993</v>
      </c>
      <c r="G146" s="214"/>
      <c r="H146" s="544"/>
      <c r="I146" s="468">
        <f t="shared" si="45"/>
        <v>0</v>
      </c>
      <c r="J146" s="246"/>
      <c r="K146" s="510"/>
      <c r="L146" s="468">
        <f t="shared" si="46"/>
        <v>0</v>
      </c>
      <c r="M146" s="292"/>
      <c r="N146" s="60"/>
      <c r="O146" s="113">
        <f t="shared" si="47"/>
        <v>0</v>
      </c>
      <c r="P146" s="110"/>
      <c r="R146" s="189"/>
      <c r="S146" s="189"/>
      <c r="T146" s="189"/>
    </row>
    <row r="147" spans="1:20" ht="24" hidden="1" x14ac:dyDescent="0.25">
      <c r="A147" s="38">
        <v>2353</v>
      </c>
      <c r="B147" s="57" t="s">
        <v>128</v>
      </c>
      <c r="C147" s="58">
        <f t="shared" si="35"/>
        <v>0</v>
      </c>
      <c r="D147" s="214"/>
      <c r="E147" s="510"/>
      <c r="F147" s="468">
        <f t="shared" si="44"/>
        <v>0</v>
      </c>
      <c r="G147" s="214"/>
      <c r="H147" s="246"/>
      <c r="I147" s="113">
        <f t="shared" si="45"/>
        <v>0</v>
      </c>
      <c r="J147" s="246"/>
      <c r="K147" s="60"/>
      <c r="L147" s="113">
        <f t="shared" si="46"/>
        <v>0</v>
      </c>
      <c r="M147" s="292"/>
      <c r="N147" s="60"/>
      <c r="O147" s="113">
        <f t="shared" si="47"/>
        <v>0</v>
      </c>
      <c r="P147" s="110"/>
      <c r="R147" s="189"/>
      <c r="S147" s="189"/>
      <c r="T147" s="189"/>
    </row>
    <row r="148" spans="1:20" ht="24" hidden="1" x14ac:dyDescent="0.25">
      <c r="A148" s="38">
        <v>2354</v>
      </c>
      <c r="B148" s="57" t="s">
        <v>129</v>
      </c>
      <c r="C148" s="58">
        <f t="shared" si="35"/>
        <v>0</v>
      </c>
      <c r="D148" s="214"/>
      <c r="E148" s="510"/>
      <c r="F148" s="468">
        <f t="shared" si="44"/>
        <v>0</v>
      </c>
      <c r="G148" s="214"/>
      <c r="H148" s="246"/>
      <c r="I148" s="113">
        <f t="shared" si="45"/>
        <v>0</v>
      </c>
      <c r="J148" s="246"/>
      <c r="K148" s="60"/>
      <c r="L148" s="113">
        <f t="shared" si="46"/>
        <v>0</v>
      </c>
      <c r="M148" s="292"/>
      <c r="N148" s="60"/>
      <c r="O148" s="113">
        <f t="shared" si="47"/>
        <v>0</v>
      </c>
      <c r="P148" s="110"/>
      <c r="R148" s="189"/>
      <c r="S148" s="189"/>
      <c r="T148" s="189"/>
    </row>
    <row r="149" spans="1:20" ht="24" x14ac:dyDescent="0.25">
      <c r="A149" s="38">
        <v>2355</v>
      </c>
      <c r="B149" s="57" t="s">
        <v>130</v>
      </c>
      <c r="C149" s="58">
        <f t="shared" si="35"/>
        <v>690</v>
      </c>
      <c r="D149" s="214">
        <v>690</v>
      </c>
      <c r="E149" s="510"/>
      <c r="F149" s="468">
        <f t="shared" si="44"/>
        <v>690</v>
      </c>
      <c r="G149" s="214"/>
      <c r="H149" s="544"/>
      <c r="I149" s="468">
        <f t="shared" si="45"/>
        <v>0</v>
      </c>
      <c r="J149" s="246"/>
      <c r="K149" s="510"/>
      <c r="L149" s="468">
        <f t="shared" si="46"/>
        <v>0</v>
      </c>
      <c r="M149" s="292"/>
      <c r="N149" s="60"/>
      <c r="O149" s="113">
        <f t="shared" si="47"/>
        <v>0</v>
      </c>
      <c r="P149" s="110"/>
      <c r="R149" s="189"/>
      <c r="S149" s="189"/>
      <c r="T149" s="189"/>
    </row>
    <row r="150" spans="1:20" ht="24" hidden="1" x14ac:dyDescent="0.25">
      <c r="A150" s="38">
        <v>2359</v>
      </c>
      <c r="B150" s="57" t="s">
        <v>131</v>
      </c>
      <c r="C150" s="58">
        <f t="shared" si="35"/>
        <v>0</v>
      </c>
      <c r="D150" s="214"/>
      <c r="E150" s="510"/>
      <c r="F150" s="468">
        <f t="shared" si="44"/>
        <v>0</v>
      </c>
      <c r="G150" s="214"/>
      <c r="H150" s="246"/>
      <c r="I150" s="113">
        <f t="shared" si="45"/>
        <v>0</v>
      </c>
      <c r="J150" s="246"/>
      <c r="K150" s="60"/>
      <c r="L150" s="113">
        <f t="shared" si="46"/>
        <v>0</v>
      </c>
      <c r="M150" s="292"/>
      <c r="N150" s="60"/>
      <c r="O150" s="113">
        <f t="shared" si="47"/>
        <v>0</v>
      </c>
      <c r="P150" s="110"/>
      <c r="R150" s="189"/>
      <c r="S150" s="189"/>
      <c r="T150" s="189"/>
    </row>
    <row r="151" spans="1:20" ht="24.75" customHeight="1" x14ac:dyDescent="0.25">
      <c r="A151" s="111">
        <v>2360</v>
      </c>
      <c r="B151" s="57" t="s">
        <v>132</v>
      </c>
      <c r="C151" s="58">
        <f t="shared" si="35"/>
        <v>31781</v>
      </c>
      <c r="D151" s="215">
        <f t="shared" ref="D151:O151" si="48">SUM(D152:D158)</f>
        <v>912</v>
      </c>
      <c r="E151" s="511">
        <f t="shared" si="48"/>
        <v>0</v>
      </c>
      <c r="F151" s="468">
        <f t="shared" si="48"/>
        <v>912</v>
      </c>
      <c r="G151" s="215">
        <f t="shared" si="48"/>
        <v>0</v>
      </c>
      <c r="H151" s="135">
        <f t="shared" si="48"/>
        <v>0</v>
      </c>
      <c r="I151" s="468">
        <f t="shared" si="48"/>
        <v>0</v>
      </c>
      <c r="J151" s="120">
        <f t="shared" si="48"/>
        <v>30869</v>
      </c>
      <c r="K151" s="511">
        <f t="shared" si="48"/>
        <v>0</v>
      </c>
      <c r="L151" s="468">
        <f t="shared" si="48"/>
        <v>30869</v>
      </c>
      <c r="M151" s="58">
        <f t="shared" si="48"/>
        <v>0</v>
      </c>
      <c r="N151" s="112">
        <f t="shared" si="48"/>
        <v>0</v>
      </c>
      <c r="O151" s="113">
        <f t="shared" si="48"/>
        <v>0</v>
      </c>
      <c r="P151" s="110"/>
      <c r="R151" s="189"/>
      <c r="S151" s="189"/>
      <c r="T151" s="189"/>
    </row>
    <row r="152" spans="1:20" x14ac:dyDescent="0.25">
      <c r="A152" s="37">
        <v>2361</v>
      </c>
      <c r="B152" s="57" t="s">
        <v>133</v>
      </c>
      <c r="C152" s="58">
        <f t="shared" si="35"/>
        <v>312</v>
      </c>
      <c r="D152" s="214">
        <v>312</v>
      </c>
      <c r="E152" s="510"/>
      <c r="F152" s="468">
        <f t="shared" ref="F152:F159" si="49">D152+E152</f>
        <v>312</v>
      </c>
      <c r="G152" s="214"/>
      <c r="H152" s="544"/>
      <c r="I152" s="468">
        <f t="shared" ref="I152:I159" si="50">G152+H152</f>
        <v>0</v>
      </c>
      <c r="J152" s="246"/>
      <c r="K152" s="510"/>
      <c r="L152" s="468">
        <f t="shared" ref="L152:L159" si="51">J152+K152</f>
        <v>0</v>
      </c>
      <c r="M152" s="292"/>
      <c r="N152" s="60"/>
      <c r="O152" s="113">
        <f t="shared" ref="O152:O159" si="52">M152+N152</f>
        <v>0</v>
      </c>
      <c r="P152" s="110"/>
      <c r="R152" s="189"/>
      <c r="S152" s="189"/>
      <c r="T152" s="189"/>
    </row>
    <row r="153" spans="1:20" ht="24" x14ac:dyDescent="0.25">
      <c r="A153" s="37">
        <v>2362</v>
      </c>
      <c r="B153" s="57" t="s">
        <v>134</v>
      </c>
      <c r="C153" s="58">
        <f t="shared" si="35"/>
        <v>600</v>
      </c>
      <c r="D153" s="214">
        <v>600</v>
      </c>
      <c r="E153" s="510"/>
      <c r="F153" s="468">
        <f t="shared" si="49"/>
        <v>600</v>
      </c>
      <c r="G153" s="214"/>
      <c r="H153" s="544"/>
      <c r="I153" s="468">
        <f t="shared" si="50"/>
        <v>0</v>
      </c>
      <c r="J153" s="246"/>
      <c r="K153" s="510"/>
      <c r="L153" s="468">
        <f t="shared" si="51"/>
        <v>0</v>
      </c>
      <c r="M153" s="292"/>
      <c r="N153" s="60"/>
      <c r="O153" s="113">
        <f t="shared" si="52"/>
        <v>0</v>
      </c>
      <c r="P153" s="110"/>
      <c r="R153" s="189"/>
      <c r="S153" s="189"/>
      <c r="T153" s="189"/>
    </row>
    <row r="154" spans="1:20" x14ac:dyDescent="0.25">
      <c r="A154" s="37">
        <v>2363</v>
      </c>
      <c r="B154" s="57" t="s">
        <v>135</v>
      </c>
      <c r="C154" s="58">
        <f t="shared" si="35"/>
        <v>30869</v>
      </c>
      <c r="D154" s="214"/>
      <c r="E154" s="510"/>
      <c r="F154" s="468">
        <f t="shared" si="49"/>
        <v>0</v>
      </c>
      <c r="G154" s="214"/>
      <c r="H154" s="544"/>
      <c r="I154" s="468">
        <f t="shared" si="50"/>
        <v>0</v>
      </c>
      <c r="J154" s="246">
        <v>30869</v>
      </c>
      <c r="K154" s="510"/>
      <c r="L154" s="468">
        <f t="shared" si="51"/>
        <v>30869</v>
      </c>
      <c r="M154" s="292"/>
      <c r="N154" s="60"/>
      <c r="O154" s="113">
        <f t="shared" si="52"/>
        <v>0</v>
      </c>
      <c r="P154" s="334"/>
      <c r="R154" s="189"/>
      <c r="S154" s="189"/>
      <c r="T154" s="189"/>
    </row>
    <row r="155" spans="1:20" hidden="1" x14ac:dyDescent="0.25">
      <c r="A155" s="37">
        <v>2364</v>
      </c>
      <c r="B155" s="57" t="s">
        <v>136</v>
      </c>
      <c r="C155" s="58">
        <f t="shared" si="35"/>
        <v>0</v>
      </c>
      <c r="D155" s="214"/>
      <c r="E155" s="510"/>
      <c r="F155" s="468">
        <f t="shared" si="49"/>
        <v>0</v>
      </c>
      <c r="G155" s="214"/>
      <c r="H155" s="246"/>
      <c r="I155" s="113">
        <f t="shared" si="50"/>
        <v>0</v>
      </c>
      <c r="J155" s="246"/>
      <c r="K155" s="60"/>
      <c r="L155" s="113">
        <f t="shared" si="51"/>
        <v>0</v>
      </c>
      <c r="M155" s="292"/>
      <c r="N155" s="60"/>
      <c r="O155" s="113">
        <f t="shared" si="52"/>
        <v>0</v>
      </c>
      <c r="P155" s="110"/>
      <c r="R155" s="189"/>
      <c r="S155" s="189"/>
      <c r="T155" s="189"/>
    </row>
    <row r="156" spans="1:20" ht="12.75" hidden="1" customHeight="1" x14ac:dyDescent="0.25">
      <c r="A156" s="37">
        <v>2365</v>
      </c>
      <c r="B156" s="57" t="s">
        <v>137</v>
      </c>
      <c r="C156" s="58">
        <f t="shared" si="35"/>
        <v>0</v>
      </c>
      <c r="D156" s="214"/>
      <c r="E156" s="510"/>
      <c r="F156" s="468">
        <f t="shared" si="49"/>
        <v>0</v>
      </c>
      <c r="G156" s="214"/>
      <c r="H156" s="246"/>
      <c r="I156" s="113">
        <f t="shared" si="50"/>
        <v>0</v>
      </c>
      <c r="J156" s="246"/>
      <c r="K156" s="60"/>
      <c r="L156" s="113">
        <f t="shared" si="51"/>
        <v>0</v>
      </c>
      <c r="M156" s="292"/>
      <c r="N156" s="60"/>
      <c r="O156" s="113">
        <f t="shared" si="52"/>
        <v>0</v>
      </c>
      <c r="P156" s="110"/>
      <c r="R156" s="189"/>
      <c r="S156" s="189"/>
      <c r="T156" s="189"/>
    </row>
    <row r="157" spans="1:20" ht="36" hidden="1" x14ac:dyDescent="0.25">
      <c r="A157" s="37">
        <v>2366</v>
      </c>
      <c r="B157" s="57" t="s">
        <v>138</v>
      </c>
      <c r="C157" s="58">
        <f t="shared" si="35"/>
        <v>0</v>
      </c>
      <c r="D157" s="214"/>
      <c r="E157" s="510"/>
      <c r="F157" s="468">
        <f t="shared" si="49"/>
        <v>0</v>
      </c>
      <c r="G157" s="214"/>
      <c r="H157" s="246"/>
      <c r="I157" s="113">
        <f t="shared" si="50"/>
        <v>0</v>
      </c>
      <c r="J157" s="246"/>
      <c r="K157" s="60"/>
      <c r="L157" s="113">
        <f t="shared" si="51"/>
        <v>0</v>
      </c>
      <c r="M157" s="292"/>
      <c r="N157" s="60"/>
      <c r="O157" s="113">
        <f t="shared" si="52"/>
        <v>0</v>
      </c>
      <c r="P157" s="110"/>
      <c r="R157" s="189"/>
      <c r="S157" s="189"/>
      <c r="T157" s="189"/>
    </row>
    <row r="158" spans="1:20" ht="48" hidden="1" x14ac:dyDescent="0.25">
      <c r="A158" s="37">
        <v>2369</v>
      </c>
      <c r="B158" s="57" t="s">
        <v>139</v>
      </c>
      <c r="C158" s="58">
        <f t="shared" si="35"/>
        <v>0</v>
      </c>
      <c r="D158" s="214"/>
      <c r="E158" s="510"/>
      <c r="F158" s="468">
        <f t="shared" si="49"/>
        <v>0</v>
      </c>
      <c r="G158" s="214"/>
      <c r="H158" s="246"/>
      <c r="I158" s="113">
        <f t="shared" si="50"/>
        <v>0</v>
      </c>
      <c r="J158" s="246"/>
      <c r="K158" s="60"/>
      <c r="L158" s="113">
        <f t="shared" si="51"/>
        <v>0</v>
      </c>
      <c r="M158" s="292"/>
      <c r="N158" s="60"/>
      <c r="O158" s="113">
        <f t="shared" si="52"/>
        <v>0</v>
      </c>
      <c r="P158" s="110"/>
      <c r="R158" s="189"/>
      <c r="S158" s="189"/>
      <c r="T158" s="189"/>
    </row>
    <row r="159" spans="1:20" x14ac:dyDescent="0.25">
      <c r="A159" s="106">
        <v>2370</v>
      </c>
      <c r="B159" s="77" t="s">
        <v>140</v>
      </c>
      <c r="C159" s="83">
        <f t="shared" si="35"/>
        <v>5657</v>
      </c>
      <c r="D159" s="216">
        <v>3878</v>
      </c>
      <c r="E159" s="513"/>
      <c r="F159" s="507">
        <f t="shared" si="49"/>
        <v>3878</v>
      </c>
      <c r="G159" s="216">
        <v>1779</v>
      </c>
      <c r="H159" s="546"/>
      <c r="I159" s="507">
        <f t="shared" si="50"/>
        <v>1779</v>
      </c>
      <c r="J159" s="247"/>
      <c r="K159" s="513"/>
      <c r="L159" s="507">
        <f t="shared" si="51"/>
        <v>0</v>
      </c>
      <c r="M159" s="293"/>
      <c r="N159" s="114"/>
      <c r="O159" s="108">
        <f t="shared" si="52"/>
        <v>0</v>
      </c>
      <c r="P159" s="115"/>
      <c r="R159" s="189"/>
      <c r="S159" s="189"/>
      <c r="T159" s="189"/>
    </row>
    <row r="160" spans="1:20" hidden="1" x14ac:dyDescent="0.25">
      <c r="A160" s="106">
        <v>2380</v>
      </c>
      <c r="B160" s="77" t="s">
        <v>141</v>
      </c>
      <c r="C160" s="83">
        <f t="shared" si="35"/>
        <v>0</v>
      </c>
      <c r="D160" s="131">
        <f t="shared" ref="D160:O160" si="53">SUM(D161:D162)</f>
        <v>0</v>
      </c>
      <c r="E160" s="506">
        <f t="shared" si="53"/>
        <v>0</v>
      </c>
      <c r="F160" s="507">
        <f t="shared" si="53"/>
        <v>0</v>
      </c>
      <c r="G160" s="131">
        <f t="shared" si="53"/>
        <v>0</v>
      </c>
      <c r="H160" s="190">
        <f t="shared" si="53"/>
        <v>0</v>
      </c>
      <c r="I160" s="108">
        <f t="shared" si="53"/>
        <v>0</v>
      </c>
      <c r="J160" s="190">
        <f t="shared" si="53"/>
        <v>0</v>
      </c>
      <c r="K160" s="107">
        <f t="shared" si="53"/>
        <v>0</v>
      </c>
      <c r="L160" s="108">
        <f t="shared" si="53"/>
        <v>0</v>
      </c>
      <c r="M160" s="83">
        <f t="shared" si="53"/>
        <v>0</v>
      </c>
      <c r="N160" s="107">
        <f t="shared" si="53"/>
        <v>0</v>
      </c>
      <c r="O160" s="108">
        <f t="shared" si="53"/>
        <v>0</v>
      </c>
      <c r="P160" s="115"/>
      <c r="R160" s="189"/>
      <c r="S160" s="189"/>
      <c r="T160" s="189"/>
    </row>
    <row r="161" spans="1:20" hidden="1" x14ac:dyDescent="0.25">
      <c r="A161" s="32">
        <v>2381</v>
      </c>
      <c r="B161" s="52" t="s">
        <v>142</v>
      </c>
      <c r="C161" s="53">
        <f t="shared" si="35"/>
        <v>0</v>
      </c>
      <c r="D161" s="213"/>
      <c r="E161" s="508"/>
      <c r="F161" s="509">
        <f>D161+E161</f>
        <v>0</v>
      </c>
      <c r="G161" s="213"/>
      <c r="H161" s="245"/>
      <c r="I161" s="119">
        <f>G161+H161</f>
        <v>0</v>
      </c>
      <c r="J161" s="245"/>
      <c r="K161" s="55"/>
      <c r="L161" s="119">
        <f>J161+K161</f>
        <v>0</v>
      </c>
      <c r="M161" s="291"/>
      <c r="N161" s="55"/>
      <c r="O161" s="119">
        <f>M161+N161</f>
        <v>0</v>
      </c>
      <c r="P161" s="109"/>
      <c r="R161" s="189"/>
      <c r="S161" s="189"/>
      <c r="T161" s="189"/>
    </row>
    <row r="162" spans="1:20" ht="24" hidden="1" x14ac:dyDescent="0.25">
      <c r="A162" s="37">
        <v>2389</v>
      </c>
      <c r="B162" s="57" t="s">
        <v>143</v>
      </c>
      <c r="C162" s="58">
        <f t="shared" si="35"/>
        <v>0</v>
      </c>
      <c r="D162" s="214"/>
      <c r="E162" s="510"/>
      <c r="F162" s="468">
        <f>D162+E162</f>
        <v>0</v>
      </c>
      <c r="G162" s="214"/>
      <c r="H162" s="246"/>
      <c r="I162" s="113">
        <f>G162+H162</f>
        <v>0</v>
      </c>
      <c r="J162" s="246"/>
      <c r="K162" s="60"/>
      <c r="L162" s="113">
        <f>J162+K162</f>
        <v>0</v>
      </c>
      <c r="M162" s="292"/>
      <c r="N162" s="60"/>
      <c r="O162" s="113">
        <f>M162+N162</f>
        <v>0</v>
      </c>
      <c r="P162" s="110"/>
      <c r="R162" s="189"/>
      <c r="S162" s="189"/>
      <c r="T162" s="189"/>
    </row>
    <row r="163" spans="1:20" hidden="1" x14ac:dyDescent="0.25">
      <c r="A163" s="106">
        <v>2390</v>
      </c>
      <c r="B163" s="77" t="s">
        <v>144</v>
      </c>
      <c r="C163" s="83">
        <f t="shared" si="35"/>
        <v>0</v>
      </c>
      <c r="D163" s="216"/>
      <c r="E163" s="513"/>
      <c r="F163" s="507">
        <f>D163+E163</f>
        <v>0</v>
      </c>
      <c r="G163" s="216"/>
      <c r="H163" s="247"/>
      <c r="I163" s="108">
        <f>G163+H163</f>
        <v>0</v>
      </c>
      <c r="J163" s="247"/>
      <c r="K163" s="114"/>
      <c r="L163" s="108">
        <f>J163+K163</f>
        <v>0</v>
      </c>
      <c r="M163" s="293"/>
      <c r="N163" s="114"/>
      <c r="O163" s="108">
        <f>M163+N163</f>
        <v>0</v>
      </c>
      <c r="P163" s="115"/>
      <c r="R163" s="189"/>
      <c r="S163" s="189"/>
      <c r="T163" s="189"/>
    </row>
    <row r="164" spans="1:20" x14ac:dyDescent="0.25">
      <c r="A164" s="46">
        <v>2400</v>
      </c>
      <c r="B164" s="104" t="s">
        <v>145</v>
      </c>
      <c r="C164" s="47">
        <f t="shared" si="35"/>
        <v>158</v>
      </c>
      <c r="D164" s="218">
        <v>158</v>
      </c>
      <c r="E164" s="516"/>
      <c r="F164" s="472">
        <f>D164+E164</f>
        <v>158</v>
      </c>
      <c r="G164" s="218"/>
      <c r="H164" s="547"/>
      <c r="I164" s="472">
        <f>G164+H164</f>
        <v>0</v>
      </c>
      <c r="J164" s="249"/>
      <c r="K164" s="516"/>
      <c r="L164" s="472">
        <f>J164+K164</f>
        <v>0</v>
      </c>
      <c r="M164" s="294"/>
      <c r="N164" s="121"/>
      <c r="O164" s="116">
        <f>M164+N164</f>
        <v>0</v>
      </c>
      <c r="P164" s="122"/>
      <c r="R164" s="189"/>
      <c r="S164" s="189"/>
      <c r="T164" s="189"/>
    </row>
    <row r="165" spans="1:20" ht="24" hidden="1" x14ac:dyDescent="0.25">
      <c r="A165" s="46">
        <v>2500</v>
      </c>
      <c r="B165" s="104" t="s">
        <v>146</v>
      </c>
      <c r="C165" s="47">
        <f t="shared" si="35"/>
        <v>0</v>
      </c>
      <c r="D165" s="212">
        <f t="shared" ref="D165:O165" si="54">SUM(D166,D171)</f>
        <v>0</v>
      </c>
      <c r="E165" s="505">
        <f t="shared" si="54"/>
        <v>0</v>
      </c>
      <c r="F165" s="472">
        <f t="shared" si="54"/>
        <v>0</v>
      </c>
      <c r="G165" s="212">
        <f t="shared" si="54"/>
        <v>0</v>
      </c>
      <c r="H165" s="105">
        <f t="shared" si="54"/>
        <v>0</v>
      </c>
      <c r="I165" s="116">
        <f t="shared" si="54"/>
        <v>0</v>
      </c>
      <c r="J165" s="105">
        <f t="shared" si="54"/>
        <v>0</v>
      </c>
      <c r="K165" s="50">
        <f t="shared" si="54"/>
        <v>0</v>
      </c>
      <c r="L165" s="116">
        <f t="shared" si="54"/>
        <v>0</v>
      </c>
      <c r="M165" s="129">
        <f t="shared" si="54"/>
        <v>0</v>
      </c>
      <c r="N165" s="130">
        <f t="shared" si="54"/>
        <v>0</v>
      </c>
      <c r="O165" s="262">
        <f t="shared" si="54"/>
        <v>0</v>
      </c>
      <c r="P165" s="315"/>
      <c r="R165" s="189"/>
      <c r="S165" s="189"/>
      <c r="T165" s="189"/>
    </row>
    <row r="166" spans="1:20" ht="16.5" hidden="1" customHeight="1" x14ac:dyDescent="0.25">
      <c r="A166" s="456">
        <v>2510</v>
      </c>
      <c r="B166" s="52" t="s">
        <v>147</v>
      </c>
      <c r="C166" s="53">
        <f t="shared" si="35"/>
        <v>0</v>
      </c>
      <c r="D166" s="217">
        <f t="shared" ref="D166:O166" si="55">SUM(D167:D170)</f>
        <v>0</v>
      </c>
      <c r="E166" s="514">
        <f t="shared" si="55"/>
        <v>0</v>
      </c>
      <c r="F166" s="509">
        <f t="shared" si="55"/>
        <v>0</v>
      </c>
      <c r="G166" s="217">
        <f t="shared" si="55"/>
        <v>0</v>
      </c>
      <c r="H166" s="248">
        <f t="shared" si="55"/>
        <v>0</v>
      </c>
      <c r="I166" s="119">
        <f t="shared" si="55"/>
        <v>0</v>
      </c>
      <c r="J166" s="248">
        <f t="shared" si="55"/>
        <v>0</v>
      </c>
      <c r="K166" s="118">
        <f t="shared" si="55"/>
        <v>0</v>
      </c>
      <c r="L166" s="119">
        <f t="shared" si="55"/>
        <v>0</v>
      </c>
      <c r="M166" s="64">
        <f t="shared" si="55"/>
        <v>0</v>
      </c>
      <c r="N166" s="271">
        <f t="shared" si="55"/>
        <v>0</v>
      </c>
      <c r="O166" s="276">
        <f t="shared" si="55"/>
        <v>0</v>
      </c>
      <c r="P166" s="148"/>
      <c r="R166" s="189"/>
      <c r="S166" s="189"/>
      <c r="T166" s="189"/>
    </row>
    <row r="167" spans="1:20" ht="24" hidden="1" x14ac:dyDescent="0.25">
      <c r="A167" s="38">
        <v>2512</v>
      </c>
      <c r="B167" s="57" t="s">
        <v>148</v>
      </c>
      <c r="C167" s="58">
        <f t="shared" si="35"/>
        <v>0</v>
      </c>
      <c r="D167" s="214"/>
      <c r="E167" s="510"/>
      <c r="F167" s="468">
        <f t="shared" ref="F167:F172" si="56">D167+E167</f>
        <v>0</v>
      </c>
      <c r="G167" s="214"/>
      <c r="H167" s="246"/>
      <c r="I167" s="113">
        <f t="shared" ref="I167:I172" si="57">G167+H167</f>
        <v>0</v>
      </c>
      <c r="J167" s="246"/>
      <c r="K167" s="60"/>
      <c r="L167" s="113">
        <f t="shared" ref="L167:L172" si="58">J167+K167</f>
        <v>0</v>
      </c>
      <c r="M167" s="292"/>
      <c r="N167" s="60"/>
      <c r="O167" s="113">
        <f t="shared" ref="O167:O172" si="59">M167+N167</f>
        <v>0</v>
      </c>
      <c r="P167" s="110"/>
      <c r="R167" s="189"/>
      <c r="S167" s="189"/>
      <c r="T167" s="189"/>
    </row>
    <row r="168" spans="1:20" ht="36" hidden="1" x14ac:dyDescent="0.25">
      <c r="A168" s="38">
        <v>2513</v>
      </c>
      <c r="B168" s="57" t="s">
        <v>149</v>
      </c>
      <c r="C168" s="58">
        <f t="shared" si="35"/>
        <v>0</v>
      </c>
      <c r="D168" s="214"/>
      <c r="E168" s="510"/>
      <c r="F168" s="468">
        <f t="shared" si="56"/>
        <v>0</v>
      </c>
      <c r="G168" s="214"/>
      <c r="H168" s="246"/>
      <c r="I168" s="113">
        <f t="shared" si="57"/>
        <v>0</v>
      </c>
      <c r="J168" s="246"/>
      <c r="K168" s="60"/>
      <c r="L168" s="113">
        <f t="shared" si="58"/>
        <v>0</v>
      </c>
      <c r="M168" s="292"/>
      <c r="N168" s="60"/>
      <c r="O168" s="113">
        <f t="shared" si="59"/>
        <v>0</v>
      </c>
      <c r="P168" s="110"/>
      <c r="R168" s="189"/>
      <c r="S168" s="189"/>
      <c r="T168" s="189"/>
    </row>
    <row r="169" spans="1:20" ht="24" hidden="1" x14ac:dyDescent="0.25">
      <c r="A169" s="38">
        <v>2515</v>
      </c>
      <c r="B169" s="57" t="s">
        <v>150</v>
      </c>
      <c r="C169" s="58">
        <f t="shared" si="35"/>
        <v>0</v>
      </c>
      <c r="D169" s="214"/>
      <c r="E169" s="510"/>
      <c r="F169" s="468">
        <f t="shared" si="56"/>
        <v>0</v>
      </c>
      <c r="G169" s="214"/>
      <c r="H169" s="246"/>
      <c r="I169" s="113">
        <f t="shared" si="57"/>
        <v>0</v>
      </c>
      <c r="J169" s="246"/>
      <c r="K169" s="60"/>
      <c r="L169" s="113">
        <f t="shared" si="58"/>
        <v>0</v>
      </c>
      <c r="M169" s="292"/>
      <c r="N169" s="60"/>
      <c r="O169" s="113">
        <f t="shared" si="59"/>
        <v>0</v>
      </c>
      <c r="P169" s="110"/>
      <c r="R169" s="189"/>
      <c r="S169" s="189"/>
      <c r="T169" s="189"/>
    </row>
    <row r="170" spans="1:20" ht="24" hidden="1" x14ac:dyDescent="0.25">
      <c r="A170" s="38">
        <v>2519</v>
      </c>
      <c r="B170" s="57" t="s">
        <v>151</v>
      </c>
      <c r="C170" s="58">
        <f t="shared" si="35"/>
        <v>0</v>
      </c>
      <c r="D170" s="214"/>
      <c r="E170" s="510"/>
      <c r="F170" s="468">
        <f t="shared" si="56"/>
        <v>0</v>
      </c>
      <c r="G170" s="214"/>
      <c r="H170" s="246"/>
      <c r="I170" s="113">
        <f t="shared" si="57"/>
        <v>0</v>
      </c>
      <c r="J170" s="246"/>
      <c r="K170" s="60"/>
      <c r="L170" s="113">
        <f t="shared" si="58"/>
        <v>0</v>
      </c>
      <c r="M170" s="292"/>
      <c r="N170" s="60"/>
      <c r="O170" s="113">
        <f t="shared" si="59"/>
        <v>0</v>
      </c>
      <c r="P170" s="110"/>
      <c r="R170" s="189"/>
      <c r="S170" s="189"/>
      <c r="T170" s="189"/>
    </row>
    <row r="171" spans="1:20" ht="24" hidden="1" x14ac:dyDescent="0.25">
      <c r="A171" s="111">
        <v>2520</v>
      </c>
      <c r="B171" s="57" t="s">
        <v>152</v>
      </c>
      <c r="C171" s="58">
        <f t="shared" si="35"/>
        <v>0</v>
      </c>
      <c r="D171" s="214"/>
      <c r="E171" s="510"/>
      <c r="F171" s="468">
        <f t="shared" si="56"/>
        <v>0</v>
      </c>
      <c r="G171" s="214"/>
      <c r="H171" s="246"/>
      <c r="I171" s="113">
        <f t="shared" si="57"/>
        <v>0</v>
      </c>
      <c r="J171" s="246"/>
      <c r="K171" s="60"/>
      <c r="L171" s="113">
        <f t="shared" si="58"/>
        <v>0</v>
      </c>
      <c r="M171" s="292"/>
      <c r="N171" s="60"/>
      <c r="O171" s="113">
        <f t="shared" si="59"/>
        <v>0</v>
      </c>
      <c r="P171" s="110"/>
      <c r="R171" s="189"/>
      <c r="S171" s="189"/>
      <c r="T171" s="189"/>
    </row>
    <row r="172" spans="1:20" s="123" customFormat="1" ht="36" hidden="1" customHeight="1" x14ac:dyDescent="0.25">
      <c r="A172" s="17">
        <v>2800</v>
      </c>
      <c r="B172" s="52" t="s">
        <v>153</v>
      </c>
      <c r="C172" s="53">
        <f t="shared" si="35"/>
        <v>0</v>
      </c>
      <c r="D172" s="197"/>
      <c r="E172" s="465"/>
      <c r="F172" s="466">
        <f t="shared" si="56"/>
        <v>0</v>
      </c>
      <c r="G172" s="197"/>
      <c r="H172" s="232"/>
      <c r="I172" s="322">
        <f t="shared" si="57"/>
        <v>0</v>
      </c>
      <c r="J172" s="232"/>
      <c r="K172" s="35"/>
      <c r="L172" s="322">
        <f t="shared" si="58"/>
        <v>0</v>
      </c>
      <c r="M172" s="282"/>
      <c r="N172" s="35"/>
      <c r="O172" s="322">
        <f t="shared" si="59"/>
        <v>0</v>
      </c>
      <c r="P172" s="36"/>
      <c r="R172" s="189"/>
      <c r="S172" s="189"/>
      <c r="T172" s="189"/>
    </row>
    <row r="173" spans="1:20" hidden="1" x14ac:dyDescent="0.25">
      <c r="A173" s="100">
        <v>3000</v>
      </c>
      <c r="B173" s="100" t="s">
        <v>154</v>
      </c>
      <c r="C173" s="101">
        <f t="shared" si="35"/>
        <v>0</v>
      </c>
      <c r="D173" s="211">
        <f t="shared" ref="D173:O173" si="60">SUM(D174,D184)</f>
        <v>0</v>
      </c>
      <c r="E173" s="503">
        <f t="shared" si="60"/>
        <v>0</v>
      </c>
      <c r="F173" s="504">
        <f t="shared" si="60"/>
        <v>0</v>
      </c>
      <c r="G173" s="211">
        <f t="shared" si="60"/>
        <v>0</v>
      </c>
      <c r="H173" s="244">
        <f t="shared" si="60"/>
        <v>0</v>
      </c>
      <c r="I173" s="103">
        <f t="shared" si="60"/>
        <v>0</v>
      </c>
      <c r="J173" s="244">
        <f t="shared" si="60"/>
        <v>0</v>
      </c>
      <c r="K173" s="102">
        <f t="shared" si="60"/>
        <v>0</v>
      </c>
      <c r="L173" s="103">
        <f t="shared" si="60"/>
        <v>0</v>
      </c>
      <c r="M173" s="101">
        <f t="shared" si="60"/>
        <v>0</v>
      </c>
      <c r="N173" s="102">
        <f t="shared" si="60"/>
        <v>0</v>
      </c>
      <c r="O173" s="103">
        <f t="shared" si="60"/>
        <v>0</v>
      </c>
      <c r="P173" s="314"/>
      <c r="R173" s="189"/>
      <c r="S173" s="189"/>
      <c r="T173" s="189"/>
    </row>
    <row r="174" spans="1:20" ht="24" hidden="1" x14ac:dyDescent="0.25">
      <c r="A174" s="46">
        <v>3200</v>
      </c>
      <c r="B174" s="124" t="s">
        <v>155</v>
      </c>
      <c r="C174" s="47">
        <f t="shared" si="35"/>
        <v>0</v>
      </c>
      <c r="D174" s="212">
        <f t="shared" ref="D174:O174" si="61">SUM(D175,D179)</f>
        <v>0</v>
      </c>
      <c r="E174" s="505">
        <f t="shared" si="61"/>
        <v>0</v>
      </c>
      <c r="F174" s="472">
        <f t="shared" si="61"/>
        <v>0</v>
      </c>
      <c r="G174" s="212">
        <f t="shared" si="61"/>
        <v>0</v>
      </c>
      <c r="H174" s="105">
        <f t="shared" si="61"/>
        <v>0</v>
      </c>
      <c r="I174" s="116">
        <f t="shared" si="61"/>
        <v>0</v>
      </c>
      <c r="J174" s="105">
        <f t="shared" si="61"/>
        <v>0</v>
      </c>
      <c r="K174" s="50">
        <f t="shared" si="61"/>
        <v>0</v>
      </c>
      <c r="L174" s="116">
        <f t="shared" si="61"/>
        <v>0</v>
      </c>
      <c r="M174" s="129">
        <f t="shared" si="61"/>
        <v>0</v>
      </c>
      <c r="N174" s="130">
        <f t="shared" si="61"/>
        <v>0</v>
      </c>
      <c r="O174" s="262">
        <f t="shared" si="61"/>
        <v>0</v>
      </c>
      <c r="P174" s="315"/>
      <c r="R174" s="189"/>
      <c r="S174" s="189"/>
      <c r="T174" s="189"/>
    </row>
    <row r="175" spans="1:20" ht="36" hidden="1" x14ac:dyDescent="0.25">
      <c r="A175" s="456">
        <v>3260</v>
      </c>
      <c r="B175" s="52" t="s">
        <v>156</v>
      </c>
      <c r="C175" s="53">
        <f t="shared" si="35"/>
        <v>0</v>
      </c>
      <c r="D175" s="217">
        <f t="shared" ref="D175:O175" si="62">SUM(D176:D178)</f>
        <v>0</v>
      </c>
      <c r="E175" s="514">
        <f t="shared" si="62"/>
        <v>0</v>
      </c>
      <c r="F175" s="509">
        <f t="shared" si="62"/>
        <v>0</v>
      </c>
      <c r="G175" s="217">
        <f t="shared" si="62"/>
        <v>0</v>
      </c>
      <c r="H175" s="248">
        <f t="shared" si="62"/>
        <v>0</v>
      </c>
      <c r="I175" s="119">
        <f t="shared" si="62"/>
        <v>0</v>
      </c>
      <c r="J175" s="248">
        <f t="shared" si="62"/>
        <v>0</v>
      </c>
      <c r="K175" s="118">
        <f t="shared" si="62"/>
        <v>0</v>
      </c>
      <c r="L175" s="119">
        <f t="shared" si="62"/>
        <v>0</v>
      </c>
      <c r="M175" s="53">
        <f t="shared" si="62"/>
        <v>0</v>
      </c>
      <c r="N175" s="118">
        <f t="shared" si="62"/>
        <v>0</v>
      </c>
      <c r="O175" s="119">
        <f t="shared" si="62"/>
        <v>0</v>
      </c>
      <c r="P175" s="109"/>
      <c r="R175" s="189"/>
      <c r="S175" s="189"/>
      <c r="T175" s="189"/>
    </row>
    <row r="176" spans="1:20" ht="24" hidden="1" x14ac:dyDescent="0.25">
      <c r="A176" s="38">
        <v>3261</v>
      </c>
      <c r="B176" s="57" t="s">
        <v>157</v>
      </c>
      <c r="C176" s="58">
        <f t="shared" si="35"/>
        <v>0</v>
      </c>
      <c r="D176" s="214"/>
      <c r="E176" s="510"/>
      <c r="F176" s="468">
        <f>D176+E176</f>
        <v>0</v>
      </c>
      <c r="G176" s="214"/>
      <c r="H176" s="246"/>
      <c r="I176" s="113">
        <f>G176+H176</f>
        <v>0</v>
      </c>
      <c r="J176" s="246"/>
      <c r="K176" s="60"/>
      <c r="L176" s="113">
        <f>J176+K176</f>
        <v>0</v>
      </c>
      <c r="M176" s="292"/>
      <c r="N176" s="60"/>
      <c r="O176" s="113">
        <f>M176+N176</f>
        <v>0</v>
      </c>
      <c r="P176" s="110"/>
      <c r="R176" s="189"/>
      <c r="S176" s="189"/>
      <c r="T176" s="189"/>
    </row>
    <row r="177" spans="1:20" ht="36" hidden="1" x14ac:dyDescent="0.25">
      <c r="A177" s="38">
        <v>3262</v>
      </c>
      <c r="B177" s="57" t="s">
        <v>158</v>
      </c>
      <c r="C177" s="58">
        <f t="shared" si="35"/>
        <v>0</v>
      </c>
      <c r="D177" s="214"/>
      <c r="E177" s="510"/>
      <c r="F177" s="468">
        <f>D177+E177</f>
        <v>0</v>
      </c>
      <c r="G177" s="214"/>
      <c r="H177" s="246"/>
      <c r="I177" s="113">
        <f>G177+H177</f>
        <v>0</v>
      </c>
      <c r="J177" s="246"/>
      <c r="K177" s="60"/>
      <c r="L177" s="113">
        <f>J177+K177</f>
        <v>0</v>
      </c>
      <c r="M177" s="292"/>
      <c r="N177" s="60"/>
      <c r="O177" s="113">
        <f>M177+N177</f>
        <v>0</v>
      </c>
      <c r="P177" s="110"/>
      <c r="R177" s="189"/>
      <c r="S177" s="189"/>
      <c r="T177" s="189"/>
    </row>
    <row r="178" spans="1:20" ht="24" hidden="1" x14ac:dyDescent="0.25">
      <c r="A178" s="38">
        <v>3263</v>
      </c>
      <c r="B178" s="57" t="s">
        <v>159</v>
      </c>
      <c r="C178" s="58">
        <f t="shared" ref="C178:C241" si="63">F178+I178+L178+O178</f>
        <v>0</v>
      </c>
      <c r="D178" s="214"/>
      <c r="E178" s="510"/>
      <c r="F178" s="468">
        <f>D178+E178</f>
        <v>0</v>
      </c>
      <c r="G178" s="214"/>
      <c r="H178" s="246"/>
      <c r="I178" s="113">
        <f>G178+H178</f>
        <v>0</v>
      </c>
      <c r="J178" s="246"/>
      <c r="K178" s="60"/>
      <c r="L178" s="113">
        <f>J178+K178</f>
        <v>0</v>
      </c>
      <c r="M178" s="292"/>
      <c r="N178" s="60"/>
      <c r="O178" s="113">
        <f>M178+N178</f>
        <v>0</v>
      </c>
      <c r="P178" s="110"/>
      <c r="R178" s="189"/>
      <c r="S178" s="189"/>
      <c r="T178" s="189"/>
    </row>
    <row r="179" spans="1:20" ht="84" hidden="1" x14ac:dyDescent="0.25">
      <c r="A179" s="456">
        <v>3290</v>
      </c>
      <c r="B179" s="52" t="s">
        <v>286</v>
      </c>
      <c r="C179" s="126">
        <f t="shared" si="63"/>
        <v>0</v>
      </c>
      <c r="D179" s="217">
        <f t="shared" ref="D179:O179" si="64">SUM(D180:D183)</f>
        <v>0</v>
      </c>
      <c r="E179" s="514">
        <f t="shared" si="64"/>
        <v>0</v>
      </c>
      <c r="F179" s="509">
        <f t="shared" si="64"/>
        <v>0</v>
      </c>
      <c r="G179" s="217">
        <f t="shared" si="64"/>
        <v>0</v>
      </c>
      <c r="H179" s="248">
        <f t="shared" si="64"/>
        <v>0</v>
      </c>
      <c r="I179" s="119">
        <f t="shared" si="64"/>
        <v>0</v>
      </c>
      <c r="J179" s="248">
        <f t="shared" si="64"/>
        <v>0</v>
      </c>
      <c r="K179" s="118">
        <f t="shared" si="64"/>
        <v>0</v>
      </c>
      <c r="L179" s="119">
        <f t="shared" si="64"/>
        <v>0</v>
      </c>
      <c r="M179" s="126">
        <f t="shared" si="64"/>
        <v>0</v>
      </c>
      <c r="N179" s="272">
        <f t="shared" si="64"/>
        <v>0</v>
      </c>
      <c r="O179" s="277">
        <f t="shared" si="64"/>
        <v>0</v>
      </c>
      <c r="P179" s="151"/>
      <c r="R179" s="189"/>
      <c r="S179" s="189"/>
      <c r="T179" s="189"/>
    </row>
    <row r="180" spans="1:20" ht="72" hidden="1" x14ac:dyDescent="0.25">
      <c r="A180" s="38">
        <v>3291</v>
      </c>
      <c r="B180" s="57" t="s">
        <v>160</v>
      </c>
      <c r="C180" s="58">
        <f t="shared" si="63"/>
        <v>0</v>
      </c>
      <c r="D180" s="214"/>
      <c r="E180" s="510"/>
      <c r="F180" s="468">
        <f>D180+E180</f>
        <v>0</v>
      </c>
      <c r="G180" s="214"/>
      <c r="H180" s="246"/>
      <c r="I180" s="113">
        <f>G180+H180</f>
        <v>0</v>
      </c>
      <c r="J180" s="246"/>
      <c r="K180" s="60"/>
      <c r="L180" s="113">
        <f>J180+K180</f>
        <v>0</v>
      </c>
      <c r="M180" s="292"/>
      <c r="N180" s="60"/>
      <c r="O180" s="113">
        <f>M180+N180</f>
        <v>0</v>
      </c>
      <c r="P180" s="110"/>
      <c r="R180" s="189"/>
      <c r="S180" s="189"/>
      <c r="T180" s="189"/>
    </row>
    <row r="181" spans="1:20" ht="72" hidden="1" x14ac:dyDescent="0.25">
      <c r="A181" s="38">
        <v>3292</v>
      </c>
      <c r="B181" s="57" t="s">
        <v>161</v>
      </c>
      <c r="C181" s="58">
        <f t="shared" si="63"/>
        <v>0</v>
      </c>
      <c r="D181" s="214"/>
      <c r="E181" s="510"/>
      <c r="F181" s="468">
        <f>D181+E181</f>
        <v>0</v>
      </c>
      <c r="G181" s="214"/>
      <c r="H181" s="246"/>
      <c r="I181" s="113">
        <f>G181+H181</f>
        <v>0</v>
      </c>
      <c r="J181" s="246"/>
      <c r="K181" s="60"/>
      <c r="L181" s="113">
        <f>J181+K181</f>
        <v>0</v>
      </c>
      <c r="M181" s="292"/>
      <c r="N181" s="60"/>
      <c r="O181" s="113">
        <f>M181+N181</f>
        <v>0</v>
      </c>
      <c r="P181" s="110"/>
      <c r="R181" s="189"/>
      <c r="S181" s="189"/>
      <c r="T181" s="189"/>
    </row>
    <row r="182" spans="1:20" ht="72" hidden="1" x14ac:dyDescent="0.25">
      <c r="A182" s="38">
        <v>3293</v>
      </c>
      <c r="B182" s="57" t="s">
        <v>162</v>
      </c>
      <c r="C182" s="58">
        <f t="shared" si="63"/>
        <v>0</v>
      </c>
      <c r="D182" s="214"/>
      <c r="E182" s="510"/>
      <c r="F182" s="468">
        <f>D182+E182</f>
        <v>0</v>
      </c>
      <c r="G182" s="214"/>
      <c r="H182" s="246"/>
      <c r="I182" s="113">
        <f>G182+H182</f>
        <v>0</v>
      </c>
      <c r="J182" s="246"/>
      <c r="K182" s="60"/>
      <c r="L182" s="113">
        <f>J182+K182</f>
        <v>0</v>
      </c>
      <c r="M182" s="292"/>
      <c r="N182" s="60"/>
      <c r="O182" s="113">
        <f>M182+N182</f>
        <v>0</v>
      </c>
      <c r="P182" s="110"/>
      <c r="R182" s="189"/>
      <c r="S182" s="189"/>
      <c r="T182" s="189"/>
    </row>
    <row r="183" spans="1:20" ht="60" hidden="1" x14ac:dyDescent="0.25">
      <c r="A183" s="127">
        <v>3294</v>
      </c>
      <c r="B183" s="57" t="s">
        <v>163</v>
      </c>
      <c r="C183" s="126">
        <f t="shared" si="63"/>
        <v>0</v>
      </c>
      <c r="D183" s="219"/>
      <c r="E183" s="517"/>
      <c r="F183" s="518">
        <f>D183+E183</f>
        <v>0</v>
      </c>
      <c r="G183" s="219"/>
      <c r="H183" s="250"/>
      <c r="I183" s="277">
        <f>G183+H183</f>
        <v>0</v>
      </c>
      <c r="J183" s="250"/>
      <c r="K183" s="128"/>
      <c r="L183" s="277">
        <f>J183+K183</f>
        <v>0</v>
      </c>
      <c r="M183" s="295"/>
      <c r="N183" s="128"/>
      <c r="O183" s="277">
        <f>M183+N183</f>
        <v>0</v>
      </c>
      <c r="P183" s="151"/>
      <c r="R183" s="189"/>
      <c r="S183" s="189"/>
      <c r="T183" s="189"/>
    </row>
    <row r="184" spans="1:20" ht="48" hidden="1" x14ac:dyDescent="0.25">
      <c r="A184" s="69">
        <v>3300</v>
      </c>
      <c r="B184" s="124" t="s">
        <v>164</v>
      </c>
      <c r="C184" s="129">
        <f t="shared" si="63"/>
        <v>0</v>
      </c>
      <c r="D184" s="220">
        <f t="shared" ref="D184:O184" si="65">SUM(D185:D186)</f>
        <v>0</v>
      </c>
      <c r="E184" s="519">
        <f t="shared" si="65"/>
        <v>0</v>
      </c>
      <c r="F184" s="520">
        <f t="shared" si="65"/>
        <v>0</v>
      </c>
      <c r="G184" s="220">
        <f t="shared" si="65"/>
        <v>0</v>
      </c>
      <c r="H184" s="251">
        <f t="shared" si="65"/>
        <v>0</v>
      </c>
      <c r="I184" s="262">
        <f t="shared" si="65"/>
        <v>0</v>
      </c>
      <c r="J184" s="251">
        <f t="shared" si="65"/>
        <v>0</v>
      </c>
      <c r="K184" s="130">
        <f t="shared" si="65"/>
        <v>0</v>
      </c>
      <c r="L184" s="262">
        <f t="shared" si="65"/>
        <v>0</v>
      </c>
      <c r="M184" s="129">
        <f t="shared" si="65"/>
        <v>0</v>
      </c>
      <c r="N184" s="130">
        <f t="shared" si="65"/>
        <v>0</v>
      </c>
      <c r="O184" s="262">
        <f t="shared" si="65"/>
        <v>0</v>
      </c>
      <c r="P184" s="315"/>
      <c r="R184" s="189"/>
      <c r="S184" s="189"/>
      <c r="T184" s="189"/>
    </row>
    <row r="185" spans="1:20" ht="48" hidden="1" x14ac:dyDescent="0.25">
      <c r="A185" s="76">
        <v>3310</v>
      </c>
      <c r="B185" s="77" t="s">
        <v>165</v>
      </c>
      <c r="C185" s="83">
        <f t="shared" si="63"/>
        <v>0</v>
      </c>
      <c r="D185" s="216"/>
      <c r="E185" s="513"/>
      <c r="F185" s="507">
        <f>D185+E185</f>
        <v>0</v>
      </c>
      <c r="G185" s="216"/>
      <c r="H185" s="247"/>
      <c r="I185" s="108">
        <f>G185+H185</f>
        <v>0</v>
      </c>
      <c r="J185" s="247"/>
      <c r="K185" s="114"/>
      <c r="L185" s="108">
        <f>J185+K185</f>
        <v>0</v>
      </c>
      <c r="M185" s="293"/>
      <c r="N185" s="114"/>
      <c r="O185" s="108">
        <f>M185+N185</f>
        <v>0</v>
      </c>
      <c r="P185" s="115"/>
      <c r="R185" s="189"/>
      <c r="S185" s="189"/>
      <c r="T185" s="189"/>
    </row>
    <row r="186" spans="1:20" ht="48.75" hidden="1" customHeight="1" x14ac:dyDescent="0.25">
      <c r="A186" s="33">
        <v>3320</v>
      </c>
      <c r="B186" s="52" t="s">
        <v>166</v>
      </c>
      <c r="C186" s="53">
        <f t="shared" si="63"/>
        <v>0</v>
      </c>
      <c r="D186" s="213"/>
      <c r="E186" s="508"/>
      <c r="F186" s="509">
        <f>D186+E186</f>
        <v>0</v>
      </c>
      <c r="G186" s="213"/>
      <c r="H186" s="245"/>
      <c r="I186" s="119">
        <f>G186+H186</f>
        <v>0</v>
      </c>
      <c r="J186" s="245"/>
      <c r="K186" s="55"/>
      <c r="L186" s="119">
        <f>J186+K186</f>
        <v>0</v>
      </c>
      <c r="M186" s="291"/>
      <c r="N186" s="55"/>
      <c r="O186" s="119">
        <f>M186+N186</f>
        <v>0</v>
      </c>
      <c r="P186" s="109"/>
      <c r="R186" s="189"/>
      <c r="S186" s="189"/>
      <c r="T186" s="189"/>
    </row>
    <row r="187" spans="1:20" hidden="1" x14ac:dyDescent="0.25">
      <c r="A187" s="132">
        <v>4000</v>
      </c>
      <c r="B187" s="100" t="s">
        <v>167</v>
      </c>
      <c r="C187" s="101">
        <f t="shared" si="63"/>
        <v>0</v>
      </c>
      <c r="D187" s="211">
        <f t="shared" ref="D187:O187" si="66">SUM(D188,D191)</f>
        <v>0</v>
      </c>
      <c r="E187" s="503">
        <f t="shared" si="66"/>
        <v>0</v>
      </c>
      <c r="F187" s="504">
        <f t="shared" si="66"/>
        <v>0</v>
      </c>
      <c r="G187" s="211">
        <f t="shared" si="66"/>
        <v>0</v>
      </c>
      <c r="H187" s="244">
        <f t="shared" si="66"/>
        <v>0</v>
      </c>
      <c r="I187" s="103">
        <f t="shared" si="66"/>
        <v>0</v>
      </c>
      <c r="J187" s="244">
        <f t="shared" si="66"/>
        <v>0</v>
      </c>
      <c r="K187" s="102">
        <f t="shared" si="66"/>
        <v>0</v>
      </c>
      <c r="L187" s="103">
        <f t="shared" si="66"/>
        <v>0</v>
      </c>
      <c r="M187" s="101">
        <f t="shared" si="66"/>
        <v>0</v>
      </c>
      <c r="N187" s="102">
        <f t="shared" si="66"/>
        <v>0</v>
      </c>
      <c r="O187" s="103">
        <f t="shared" si="66"/>
        <v>0</v>
      </c>
      <c r="P187" s="314"/>
      <c r="R187" s="189"/>
      <c r="S187" s="189"/>
      <c r="T187" s="189"/>
    </row>
    <row r="188" spans="1:20" ht="24" hidden="1" x14ac:dyDescent="0.25">
      <c r="A188" s="133">
        <v>4200</v>
      </c>
      <c r="B188" s="104" t="s">
        <v>168</v>
      </c>
      <c r="C188" s="47">
        <f t="shared" si="63"/>
        <v>0</v>
      </c>
      <c r="D188" s="212">
        <f t="shared" ref="D188:O188" si="67">SUM(D189,D190)</f>
        <v>0</v>
      </c>
      <c r="E188" s="505">
        <f t="shared" si="67"/>
        <v>0</v>
      </c>
      <c r="F188" s="472">
        <f t="shared" si="67"/>
        <v>0</v>
      </c>
      <c r="G188" s="212">
        <f t="shared" si="67"/>
        <v>0</v>
      </c>
      <c r="H188" s="105">
        <f t="shared" si="67"/>
        <v>0</v>
      </c>
      <c r="I188" s="116">
        <f t="shared" si="67"/>
        <v>0</v>
      </c>
      <c r="J188" s="105">
        <f t="shared" si="67"/>
        <v>0</v>
      </c>
      <c r="K188" s="50">
        <f t="shared" si="67"/>
        <v>0</v>
      </c>
      <c r="L188" s="116">
        <f t="shared" si="67"/>
        <v>0</v>
      </c>
      <c r="M188" s="47">
        <f t="shared" si="67"/>
        <v>0</v>
      </c>
      <c r="N188" s="50">
        <f t="shared" si="67"/>
        <v>0</v>
      </c>
      <c r="O188" s="116">
        <f t="shared" si="67"/>
        <v>0</v>
      </c>
      <c r="P188" s="122"/>
      <c r="R188" s="189"/>
      <c r="S188" s="189"/>
      <c r="T188" s="189"/>
    </row>
    <row r="189" spans="1:20" ht="36" hidden="1" x14ac:dyDescent="0.25">
      <c r="A189" s="456">
        <v>4240</v>
      </c>
      <c r="B189" s="52" t="s">
        <v>169</v>
      </c>
      <c r="C189" s="53">
        <f t="shared" si="63"/>
        <v>0</v>
      </c>
      <c r="D189" s="213"/>
      <c r="E189" s="508"/>
      <c r="F189" s="509">
        <f>D189+E189</f>
        <v>0</v>
      </c>
      <c r="G189" s="213"/>
      <c r="H189" s="245"/>
      <c r="I189" s="119">
        <f>G189+H189</f>
        <v>0</v>
      </c>
      <c r="J189" s="245"/>
      <c r="K189" s="55"/>
      <c r="L189" s="119">
        <f>J189+K189</f>
        <v>0</v>
      </c>
      <c r="M189" s="291"/>
      <c r="N189" s="55"/>
      <c r="O189" s="119">
        <f>M189+N189</f>
        <v>0</v>
      </c>
      <c r="P189" s="109"/>
      <c r="R189" s="189"/>
      <c r="S189" s="189"/>
      <c r="T189" s="189"/>
    </row>
    <row r="190" spans="1:20" ht="24" hidden="1" x14ac:dyDescent="0.25">
      <c r="A190" s="111">
        <v>4250</v>
      </c>
      <c r="B190" s="57" t="s">
        <v>170</v>
      </c>
      <c r="C190" s="58">
        <f t="shared" si="63"/>
        <v>0</v>
      </c>
      <c r="D190" s="214"/>
      <c r="E190" s="510"/>
      <c r="F190" s="468">
        <f>D190+E190</f>
        <v>0</v>
      </c>
      <c r="G190" s="214"/>
      <c r="H190" s="246"/>
      <c r="I190" s="113">
        <f>G190+H190</f>
        <v>0</v>
      </c>
      <c r="J190" s="246"/>
      <c r="K190" s="60"/>
      <c r="L190" s="113">
        <f>J190+K190</f>
        <v>0</v>
      </c>
      <c r="M190" s="292"/>
      <c r="N190" s="60"/>
      <c r="O190" s="113">
        <f>M190+N190</f>
        <v>0</v>
      </c>
      <c r="P190" s="110"/>
      <c r="R190" s="189"/>
      <c r="S190" s="189"/>
      <c r="T190" s="189"/>
    </row>
    <row r="191" spans="1:20" hidden="1" x14ac:dyDescent="0.25">
      <c r="A191" s="46">
        <v>4300</v>
      </c>
      <c r="B191" s="104" t="s">
        <v>171</v>
      </c>
      <c r="C191" s="47">
        <f t="shared" si="63"/>
        <v>0</v>
      </c>
      <c r="D191" s="212">
        <f t="shared" ref="D191:O191" si="68">SUM(D192)</f>
        <v>0</v>
      </c>
      <c r="E191" s="505">
        <f t="shared" si="68"/>
        <v>0</v>
      </c>
      <c r="F191" s="472">
        <f t="shared" si="68"/>
        <v>0</v>
      </c>
      <c r="G191" s="212">
        <f t="shared" si="68"/>
        <v>0</v>
      </c>
      <c r="H191" s="105">
        <f t="shared" si="68"/>
        <v>0</v>
      </c>
      <c r="I191" s="116">
        <f t="shared" si="68"/>
        <v>0</v>
      </c>
      <c r="J191" s="105">
        <f t="shared" si="68"/>
        <v>0</v>
      </c>
      <c r="K191" s="50">
        <f t="shared" si="68"/>
        <v>0</v>
      </c>
      <c r="L191" s="116">
        <f t="shared" si="68"/>
        <v>0</v>
      </c>
      <c r="M191" s="47">
        <f t="shared" si="68"/>
        <v>0</v>
      </c>
      <c r="N191" s="50">
        <f t="shared" si="68"/>
        <v>0</v>
      </c>
      <c r="O191" s="116">
        <f t="shared" si="68"/>
        <v>0</v>
      </c>
      <c r="P191" s="122"/>
      <c r="R191" s="189"/>
      <c r="S191" s="189"/>
      <c r="T191" s="189"/>
    </row>
    <row r="192" spans="1:20" ht="24" hidden="1" x14ac:dyDescent="0.25">
      <c r="A192" s="456">
        <v>4310</v>
      </c>
      <c r="B192" s="52" t="s">
        <v>172</v>
      </c>
      <c r="C192" s="53">
        <f t="shared" si="63"/>
        <v>0</v>
      </c>
      <c r="D192" s="217">
        <f t="shared" ref="D192:O192" si="69">SUM(D193:D193)</f>
        <v>0</v>
      </c>
      <c r="E192" s="514">
        <f t="shared" si="69"/>
        <v>0</v>
      </c>
      <c r="F192" s="509">
        <f t="shared" si="69"/>
        <v>0</v>
      </c>
      <c r="G192" s="217">
        <f t="shared" si="69"/>
        <v>0</v>
      </c>
      <c r="H192" s="248">
        <f t="shared" si="69"/>
        <v>0</v>
      </c>
      <c r="I192" s="119">
        <f t="shared" si="69"/>
        <v>0</v>
      </c>
      <c r="J192" s="248">
        <f t="shared" si="69"/>
        <v>0</v>
      </c>
      <c r="K192" s="118">
        <f t="shared" si="69"/>
        <v>0</v>
      </c>
      <c r="L192" s="119">
        <f t="shared" si="69"/>
        <v>0</v>
      </c>
      <c r="M192" s="53">
        <f t="shared" si="69"/>
        <v>0</v>
      </c>
      <c r="N192" s="118">
        <f t="shared" si="69"/>
        <v>0</v>
      </c>
      <c r="O192" s="119">
        <f t="shared" si="69"/>
        <v>0</v>
      </c>
      <c r="P192" s="109"/>
      <c r="R192" s="189"/>
      <c r="S192" s="189"/>
      <c r="T192" s="189"/>
    </row>
    <row r="193" spans="1:20" ht="36" hidden="1" x14ac:dyDescent="0.25">
      <c r="A193" s="38">
        <v>4311</v>
      </c>
      <c r="B193" s="57" t="s">
        <v>173</v>
      </c>
      <c r="C193" s="58">
        <f t="shared" si="63"/>
        <v>0</v>
      </c>
      <c r="D193" s="214"/>
      <c r="E193" s="510"/>
      <c r="F193" s="468">
        <f>D193+E193</f>
        <v>0</v>
      </c>
      <c r="G193" s="214"/>
      <c r="H193" s="246"/>
      <c r="I193" s="113">
        <f>G193+H193</f>
        <v>0</v>
      </c>
      <c r="J193" s="246"/>
      <c r="K193" s="60"/>
      <c r="L193" s="113">
        <f>J193+K193</f>
        <v>0</v>
      </c>
      <c r="M193" s="292"/>
      <c r="N193" s="60"/>
      <c r="O193" s="113">
        <f>M193+N193</f>
        <v>0</v>
      </c>
      <c r="P193" s="110"/>
      <c r="R193" s="189"/>
      <c r="S193" s="189"/>
      <c r="T193" s="189"/>
    </row>
    <row r="194" spans="1:20" s="21" customFormat="1" ht="24" x14ac:dyDescent="0.25">
      <c r="A194" s="134"/>
      <c r="B194" s="17" t="s">
        <v>174</v>
      </c>
      <c r="C194" s="97">
        <f t="shared" si="63"/>
        <v>29397</v>
      </c>
      <c r="D194" s="210">
        <f t="shared" ref="D194:O194" si="70">SUM(D195,D230,D269)</f>
        <v>27426</v>
      </c>
      <c r="E194" s="501">
        <f t="shared" si="70"/>
        <v>0</v>
      </c>
      <c r="F194" s="502">
        <f t="shared" si="70"/>
        <v>27426</v>
      </c>
      <c r="G194" s="210">
        <f t="shared" si="70"/>
        <v>1971</v>
      </c>
      <c r="H194" s="189">
        <f t="shared" si="70"/>
        <v>0</v>
      </c>
      <c r="I194" s="502">
        <f t="shared" si="70"/>
        <v>1971</v>
      </c>
      <c r="J194" s="243">
        <f t="shared" si="70"/>
        <v>0</v>
      </c>
      <c r="K194" s="501">
        <f t="shared" si="70"/>
        <v>0</v>
      </c>
      <c r="L194" s="502">
        <f t="shared" si="70"/>
        <v>0</v>
      </c>
      <c r="M194" s="296">
        <f t="shared" si="70"/>
        <v>0</v>
      </c>
      <c r="N194" s="273">
        <f t="shared" si="70"/>
        <v>0</v>
      </c>
      <c r="O194" s="278">
        <f t="shared" si="70"/>
        <v>0</v>
      </c>
      <c r="P194" s="317"/>
      <c r="R194" s="189"/>
      <c r="S194" s="189"/>
      <c r="T194" s="189"/>
    </row>
    <row r="195" spans="1:20" x14ac:dyDescent="0.25">
      <c r="A195" s="100">
        <v>5000</v>
      </c>
      <c r="B195" s="100" t="s">
        <v>175</v>
      </c>
      <c r="C195" s="101">
        <f t="shared" si="63"/>
        <v>29397</v>
      </c>
      <c r="D195" s="211">
        <f t="shared" ref="D195:O195" si="71">D196+D204</f>
        <v>27426</v>
      </c>
      <c r="E195" s="503">
        <f t="shared" si="71"/>
        <v>0</v>
      </c>
      <c r="F195" s="504">
        <f t="shared" si="71"/>
        <v>27426</v>
      </c>
      <c r="G195" s="211">
        <f t="shared" si="71"/>
        <v>1971</v>
      </c>
      <c r="H195" s="137">
        <f t="shared" si="71"/>
        <v>0</v>
      </c>
      <c r="I195" s="504">
        <f t="shared" si="71"/>
        <v>1971</v>
      </c>
      <c r="J195" s="244">
        <f t="shared" si="71"/>
        <v>0</v>
      </c>
      <c r="K195" s="503">
        <f t="shared" si="71"/>
        <v>0</v>
      </c>
      <c r="L195" s="504">
        <f t="shared" si="71"/>
        <v>0</v>
      </c>
      <c r="M195" s="101">
        <f t="shared" si="71"/>
        <v>0</v>
      </c>
      <c r="N195" s="102">
        <f t="shared" si="71"/>
        <v>0</v>
      </c>
      <c r="O195" s="103">
        <f t="shared" si="71"/>
        <v>0</v>
      </c>
      <c r="P195" s="314"/>
      <c r="R195" s="189"/>
      <c r="S195" s="189"/>
      <c r="T195" s="189"/>
    </row>
    <row r="196" spans="1:20" x14ac:dyDescent="0.25">
      <c r="A196" s="46">
        <v>5100</v>
      </c>
      <c r="B196" s="104" t="s">
        <v>176</v>
      </c>
      <c r="C196" s="47">
        <f t="shared" si="63"/>
        <v>1432</v>
      </c>
      <c r="D196" s="212">
        <f t="shared" ref="D196:O196" si="72">D197+D198+D201+D202+D203</f>
        <v>1432</v>
      </c>
      <c r="E196" s="505">
        <f t="shared" si="72"/>
        <v>0</v>
      </c>
      <c r="F196" s="472">
        <f t="shared" si="72"/>
        <v>1432</v>
      </c>
      <c r="G196" s="212">
        <f t="shared" si="72"/>
        <v>0</v>
      </c>
      <c r="H196" s="125">
        <f t="shared" si="72"/>
        <v>0</v>
      </c>
      <c r="I196" s="472">
        <f t="shared" si="72"/>
        <v>0</v>
      </c>
      <c r="J196" s="105">
        <f t="shared" si="72"/>
        <v>0</v>
      </c>
      <c r="K196" s="505">
        <f t="shared" si="72"/>
        <v>0</v>
      </c>
      <c r="L196" s="472">
        <f t="shared" si="72"/>
        <v>0</v>
      </c>
      <c r="M196" s="47">
        <f t="shared" si="72"/>
        <v>0</v>
      </c>
      <c r="N196" s="50">
        <f t="shared" si="72"/>
        <v>0</v>
      </c>
      <c r="O196" s="116">
        <f t="shared" si="72"/>
        <v>0</v>
      </c>
      <c r="P196" s="122"/>
      <c r="R196" s="189"/>
      <c r="S196" s="189"/>
      <c r="T196" s="189"/>
    </row>
    <row r="197" spans="1:20" hidden="1" x14ac:dyDescent="0.25">
      <c r="A197" s="456">
        <v>5110</v>
      </c>
      <c r="B197" s="52" t="s">
        <v>177</v>
      </c>
      <c r="C197" s="53">
        <f t="shared" si="63"/>
        <v>0</v>
      </c>
      <c r="D197" s="213"/>
      <c r="E197" s="508"/>
      <c r="F197" s="509">
        <f>D197+E197</f>
        <v>0</v>
      </c>
      <c r="G197" s="213"/>
      <c r="H197" s="245"/>
      <c r="I197" s="119">
        <f>G197+H197</f>
        <v>0</v>
      </c>
      <c r="J197" s="245"/>
      <c r="K197" s="55"/>
      <c r="L197" s="119">
        <f>J197+K197</f>
        <v>0</v>
      </c>
      <c r="M197" s="291"/>
      <c r="N197" s="55"/>
      <c r="O197" s="119">
        <f>M197+N197</f>
        <v>0</v>
      </c>
      <c r="P197" s="109"/>
      <c r="R197" s="189"/>
      <c r="S197" s="189"/>
      <c r="T197" s="189"/>
    </row>
    <row r="198" spans="1:20" ht="24" x14ac:dyDescent="0.25">
      <c r="A198" s="111">
        <v>5120</v>
      </c>
      <c r="B198" s="57" t="s">
        <v>178</v>
      </c>
      <c r="C198" s="58">
        <f t="shared" si="63"/>
        <v>1432</v>
      </c>
      <c r="D198" s="215">
        <f t="shared" ref="D198:O198" si="73">D199+D200</f>
        <v>1432</v>
      </c>
      <c r="E198" s="511">
        <f t="shared" si="73"/>
        <v>0</v>
      </c>
      <c r="F198" s="468">
        <f t="shared" si="73"/>
        <v>1432</v>
      </c>
      <c r="G198" s="215">
        <f t="shared" si="73"/>
        <v>0</v>
      </c>
      <c r="H198" s="135">
        <f t="shared" si="73"/>
        <v>0</v>
      </c>
      <c r="I198" s="468">
        <f t="shared" si="73"/>
        <v>0</v>
      </c>
      <c r="J198" s="120">
        <f t="shared" si="73"/>
        <v>0</v>
      </c>
      <c r="K198" s="511">
        <f t="shared" si="73"/>
        <v>0</v>
      </c>
      <c r="L198" s="468">
        <f t="shared" si="73"/>
        <v>0</v>
      </c>
      <c r="M198" s="58">
        <f t="shared" si="73"/>
        <v>0</v>
      </c>
      <c r="N198" s="112">
        <f t="shared" si="73"/>
        <v>0</v>
      </c>
      <c r="O198" s="113">
        <f t="shared" si="73"/>
        <v>0</v>
      </c>
      <c r="P198" s="110"/>
      <c r="R198" s="189"/>
      <c r="S198" s="189"/>
      <c r="T198" s="189"/>
    </row>
    <row r="199" spans="1:20" x14ac:dyDescent="0.25">
      <c r="A199" s="38">
        <v>5121</v>
      </c>
      <c r="B199" s="57" t="s">
        <v>179</v>
      </c>
      <c r="C199" s="58">
        <f t="shared" si="63"/>
        <v>1432</v>
      </c>
      <c r="D199" s="214">
        <v>1432</v>
      </c>
      <c r="E199" s="510"/>
      <c r="F199" s="468">
        <f>D199+E199</f>
        <v>1432</v>
      </c>
      <c r="G199" s="214"/>
      <c r="H199" s="544"/>
      <c r="I199" s="468">
        <f>G199+H199</f>
        <v>0</v>
      </c>
      <c r="J199" s="246"/>
      <c r="K199" s="510"/>
      <c r="L199" s="468">
        <f>J199+K199</f>
        <v>0</v>
      </c>
      <c r="M199" s="292"/>
      <c r="N199" s="60"/>
      <c r="O199" s="113">
        <f>M199+N199</f>
        <v>0</v>
      </c>
      <c r="P199" s="110"/>
      <c r="R199" s="189"/>
      <c r="S199" s="189"/>
      <c r="T199" s="189"/>
    </row>
    <row r="200" spans="1:20" ht="24" hidden="1" x14ac:dyDescent="0.25">
      <c r="A200" s="38">
        <v>5129</v>
      </c>
      <c r="B200" s="57" t="s">
        <v>180</v>
      </c>
      <c r="C200" s="58">
        <f t="shared" si="63"/>
        <v>0</v>
      </c>
      <c r="D200" s="214"/>
      <c r="E200" s="510"/>
      <c r="F200" s="468">
        <f>D200+E200</f>
        <v>0</v>
      </c>
      <c r="G200" s="214"/>
      <c r="H200" s="246"/>
      <c r="I200" s="113">
        <f>G200+H200</f>
        <v>0</v>
      </c>
      <c r="J200" s="246"/>
      <c r="K200" s="60"/>
      <c r="L200" s="113">
        <f>J200+K200</f>
        <v>0</v>
      </c>
      <c r="M200" s="292"/>
      <c r="N200" s="60"/>
      <c r="O200" s="113">
        <f>M200+N200</f>
        <v>0</v>
      </c>
      <c r="P200" s="110"/>
      <c r="R200" s="189"/>
      <c r="S200" s="189"/>
      <c r="T200" s="189"/>
    </row>
    <row r="201" spans="1:20" hidden="1" x14ac:dyDescent="0.25">
      <c r="A201" s="111">
        <v>5130</v>
      </c>
      <c r="B201" s="57" t="s">
        <v>181</v>
      </c>
      <c r="C201" s="58">
        <f t="shared" si="63"/>
        <v>0</v>
      </c>
      <c r="D201" s="214"/>
      <c r="E201" s="510"/>
      <c r="F201" s="468">
        <f>D201+E201</f>
        <v>0</v>
      </c>
      <c r="G201" s="214"/>
      <c r="H201" s="246"/>
      <c r="I201" s="113">
        <f>G201+H201</f>
        <v>0</v>
      </c>
      <c r="J201" s="246"/>
      <c r="K201" s="60"/>
      <c r="L201" s="113">
        <f>J201+K201</f>
        <v>0</v>
      </c>
      <c r="M201" s="292"/>
      <c r="N201" s="60"/>
      <c r="O201" s="113">
        <f>M201+N201</f>
        <v>0</v>
      </c>
      <c r="P201" s="110"/>
      <c r="R201" s="189"/>
      <c r="S201" s="189"/>
      <c r="T201" s="189"/>
    </row>
    <row r="202" spans="1:20" hidden="1" x14ac:dyDescent="0.25">
      <c r="A202" s="111">
        <v>5140</v>
      </c>
      <c r="B202" s="57" t="s">
        <v>182</v>
      </c>
      <c r="C202" s="58">
        <f t="shared" si="63"/>
        <v>0</v>
      </c>
      <c r="D202" s="214"/>
      <c r="E202" s="510"/>
      <c r="F202" s="468">
        <f>D202+E202</f>
        <v>0</v>
      </c>
      <c r="G202" s="214"/>
      <c r="H202" s="246"/>
      <c r="I202" s="113">
        <f>G202+H202</f>
        <v>0</v>
      </c>
      <c r="J202" s="246"/>
      <c r="K202" s="60"/>
      <c r="L202" s="113">
        <f>J202+K202</f>
        <v>0</v>
      </c>
      <c r="M202" s="292"/>
      <c r="N202" s="60"/>
      <c r="O202" s="113">
        <f>M202+N202</f>
        <v>0</v>
      </c>
      <c r="P202" s="110"/>
      <c r="R202" s="189"/>
      <c r="S202" s="189"/>
      <c r="T202" s="189"/>
    </row>
    <row r="203" spans="1:20" ht="24" hidden="1" x14ac:dyDescent="0.25">
      <c r="A203" s="111">
        <v>5170</v>
      </c>
      <c r="B203" s="57" t="s">
        <v>183</v>
      </c>
      <c r="C203" s="58">
        <f t="shared" si="63"/>
        <v>0</v>
      </c>
      <c r="D203" s="214"/>
      <c r="E203" s="510"/>
      <c r="F203" s="468">
        <f>D203+E203</f>
        <v>0</v>
      </c>
      <c r="G203" s="214"/>
      <c r="H203" s="246"/>
      <c r="I203" s="113">
        <f>G203+H203</f>
        <v>0</v>
      </c>
      <c r="J203" s="246"/>
      <c r="K203" s="60"/>
      <c r="L203" s="113">
        <f>J203+K203</f>
        <v>0</v>
      </c>
      <c r="M203" s="292"/>
      <c r="N203" s="60"/>
      <c r="O203" s="113">
        <f>M203+N203</f>
        <v>0</v>
      </c>
      <c r="P203" s="110"/>
      <c r="R203" s="189"/>
      <c r="S203" s="189"/>
      <c r="T203" s="189"/>
    </row>
    <row r="204" spans="1:20" x14ac:dyDescent="0.25">
      <c r="A204" s="46">
        <v>5200</v>
      </c>
      <c r="B204" s="104" t="s">
        <v>184</v>
      </c>
      <c r="C204" s="47">
        <f t="shared" si="63"/>
        <v>27965</v>
      </c>
      <c r="D204" s="212">
        <f t="shared" ref="D204:O204" si="74">D205+D215+D216+D225+D226+D227+D229</f>
        <v>25994</v>
      </c>
      <c r="E204" s="505">
        <f t="shared" si="74"/>
        <v>0</v>
      </c>
      <c r="F204" s="472">
        <f t="shared" si="74"/>
        <v>25994</v>
      </c>
      <c r="G204" s="212">
        <f t="shared" si="74"/>
        <v>1971</v>
      </c>
      <c r="H204" s="125">
        <f t="shared" si="74"/>
        <v>0</v>
      </c>
      <c r="I204" s="472">
        <f t="shared" si="74"/>
        <v>1971</v>
      </c>
      <c r="J204" s="105">
        <f t="shared" si="74"/>
        <v>0</v>
      </c>
      <c r="K204" s="505">
        <f t="shared" si="74"/>
        <v>0</v>
      </c>
      <c r="L204" s="472">
        <f t="shared" si="74"/>
        <v>0</v>
      </c>
      <c r="M204" s="47">
        <f t="shared" si="74"/>
        <v>0</v>
      </c>
      <c r="N204" s="50">
        <f t="shared" si="74"/>
        <v>0</v>
      </c>
      <c r="O204" s="116">
        <f t="shared" si="74"/>
        <v>0</v>
      </c>
      <c r="P204" s="122"/>
      <c r="R204" s="189"/>
      <c r="S204" s="189"/>
      <c r="T204" s="189"/>
    </row>
    <row r="205" spans="1:20" hidden="1" x14ac:dyDescent="0.25">
      <c r="A205" s="106">
        <v>5210</v>
      </c>
      <c r="B205" s="77" t="s">
        <v>185</v>
      </c>
      <c r="C205" s="83">
        <f t="shared" si="63"/>
        <v>0</v>
      </c>
      <c r="D205" s="131">
        <f t="shared" ref="D205:O205" si="75">SUM(D206:D214)</f>
        <v>0</v>
      </c>
      <c r="E205" s="506">
        <f t="shared" si="75"/>
        <v>0</v>
      </c>
      <c r="F205" s="507">
        <f t="shared" si="75"/>
        <v>0</v>
      </c>
      <c r="G205" s="131">
        <f t="shared" si="75"/>
        <v>0</v>
      </c>
      <c r="H205" s="190">
        <f t="shared" si="75"/>
        <v>0</v>
      </c>
      <c r="I205" s="108">
        <f t="shared" si="75"/>
        <v>0</v>
      </c>
      <c r="J205" s="190">
        <f t="shared" si="75"/>
        <v>0</v>
      </c>
      <c r="K205" s="107">
        <f t="shared" si="75"/>
        <v>0</v>
      </c>
      <c r="L205" s="108">
        <f t="shared" si="75"/>
        <v>0</v>
      </c>
      <c r="M205" s="83">
        <f t="shared" si="75"/>
        <v>0</v>
      </c>
      <c r="N205" s="107">
        <f t="shared" si="75"/>
        <v>0</v>
      </c>
      <c r="O205" s="108">
        <f t="shared" si="75"/>
        <v>0</v>
      </c>
      <c r="P205" s="115"/>
      <c r="R205" s="189"/>
      <c r="S205" s="189"/>
      <c r="T205" s="189"/>
    </row>
    <row r="206" spans="1:20" hidden="1" x14ac:dyDescent="0.25">
      <c r="A206" s="33">
        <v>5211</v>
      </c>
      <c r="B206" s="52" t="s">
        <v>186</v>
      </c>
      <c r="C206" s="53">
        <f t="shared" si="63"/>
        <v>0</v>
      </c>
      <c r="D206" s="213"/>
      <c r="E206" s="508"/>
      <c r="F206" s="509">
        <f t="shared" ref="F206:F215" si="76">D206+E206</f>
        <v>0</v>
      </c>
      <c r="G206" s="213"/>
      <c r="H206" s="245"/>
      <c r="I206" s="119">
        <f t="shared" ref="I206:I215" si="77">G206+H206</f>
        <v>0</v>
      </c>
      <c r="J206" s="245"/>
      <c r="K206" s="55"/>
      <c r="L206" s="119">
        <f t="shared" ref="L206:L215" si="78">J206+K206</f>
        <v>0</v>
      </c>
      <c r="M206" s="291"/>
      <c r="N206" s="55"/>
      <c r="O206" s="119">
        <f t="shared" ref="O206:O215" si="79">M206+N206</f>
        <v>0</v>
      </c>
      <c r="P206" s="109"/>
      <c r="R206" s="189"/>
      <c r="S206" s="189"/>
      <c r="T206" s="189"/>
    </row>
    <row r="207" spans="1:20" hidden="1" x14ac:dyDescent="0.25">
      <c r="A207" s="38">
        <v>5212</v>
      </c>
      <c r="B207" s="57" t="s">
        <v>187</v>
      </c>
      <c r="C207" s="58">
        <f t="shared" si="63"/>
        <v>0</v>
      </c>
      <c r="D207" s="214"/>
      <c r="E207" s="510"/>
      <c r="F207" s="468">
        <f t="shared" si="76"/>
        <v>0</v>
      </c>
      <c r="G207" s="214"/>
      <c r="H207" s="246"/>
      <c r="I207" s="113">
        <f t="shared" si="77"/>
        <v>0</v>
      </c>
      <c r="J207" s="246"/>
      <c r="K207" s="60"/>
      <c r="L207" s="113">
        <f t="shared" si="78"/>
        <v>0</v>
      </c>
      <c r="M207" s="292"/>
      <c r="N207" s="60"/>
      <c r="O207" s="113">
        <f t="shared" si="79"/>
        <v>0</v>
      </c>
      <c r="P207" s="110"/>
      <c r="R207" s="189"/>
      <c r="S207" s="189"/>
      <c r="T207" s="189"/>
    </row>
    <row r="208" spans="1:20" hidden="1" x14ac:dyDescent="0.25">
      <c r="A208" s="38">
        <v>5213</v>
      </c>
      <c r="B208" s="57" t="s">
        <v>188</v>
      </c>
      <c r="C208" s="58">
        <f t="shared" si="63"/>
        <v>0</v>
      </c>
      <c r="D208" s="214"/>
      <c r="E208" s="510"/>
      <c r="F208" s="468">
        <f t="shared" si="76"/>
        <v>0</v>
      </c>
      <c r="G208" s="214"/>
      <c r="H208" s="246"/>
      <c r="I208" s="113">
        <f t="shared" si="77"/>
        <v>0</v>
      </c>
      <c r="J208" s="246"/>
      <c r="K208" s="60"/>
      <c r="L208" s="113">
        <f t="shared" si="78"/>
        <v>0</v>
      </c>
      <c r="M208" s="292"/>
      <c r="N208" s="60"/>
      <c r="O208" s="113">
        <f t="shared" si="79"/>
        <v>0</v>
      </c>
      <c r="P208" s="110"/>
      <c r="R208" s="189"/>
      <c r="S208" s="189"/>
      <c r="T208" s="189"/>
    </row>
    <row r="209" spans="1:20" hidden="1" x14ac:dyDescent="0.25">
      <c r="A209" s="38">
        <v>5214</v>
      </c>
      <c r="B209" s="57" t="s">
        <v>189</v>
      </c>
      <c r="C209" s="58">
        <f t="shared" si="63"/>
        <v>0</v>
      </c>
      <c r="D209" s="214"/>
      <c r="E209" s="510"/>
      <c r="F209" s="468">
        <f t="shared" si="76"/>
        <v>0</v>
      </c>
      <c r="G209" s="214"/>
      <c r="H209" s="246"/>
      <c r="I209" s="113">
        <f t="shared" si="77"/>
        <v>0</v>
      </c>
      <c r="J209" s="246"/>
      <c r="K209" s="60"/>
      <c r="L209" s="113">
        <f t="shared" si="78"/>
        <v>0</v>
      </c>
      <c r="M209" s="292"/>
      <c r="N209" s="60"/>
      <c r="O209" s="113">
        <f t="shared" si="79"/>
        <v>0</v>
      </c>
      <c r="P209" s="110"/>
      <c r="R209" s="189"/>
      <c r="S209" s="189"/>
      <c r="T209" s="189"/>
    </row>
    <row r="210" spans="1:20" hidden="1" x14ac:dyDescent="0.25">
      <c r="A210" s="38">
        <v>5215</v>
      </c>
      <c r="B210" s="57" t="s">
        <v>190</v>
      </c>
      <c r="C210" s="58">
        <f t="shared" si="63"/>
        <v>0</v>
      </c>
      <c r="D210" s="214"/>
      <c r="E210" s="510"/>
      <c r="F210" s="468">
        <f t="shared" si="76"/>
        <v>0</v>
      </c>
      <c r="G210" s="214"/>
      <c r="H210" s="246"/>
      <c r="I210" s="113">
        <f t="shared" si="77"/>
        <v>0</v>
      </c>
      <c r="J210" s="246"/>
      <c r="K210" s="60"/>
      <c r="L210" s="113">
        <f t="shared" si="78"/>
        <v>0</v>
      </c>
      <c r="M210" s="292"/>
      <c r="N210" s="60"/>
      <c r="O210" s="113">
        <f t="shared" si="79"/>
        <v>0</v>
      </c>
      <c r="P210" s="110"/>
      <c r="R210" s="189"/>
      <c r="S210" s="189"/>
      <c r="T210" s="189"/>
    </row>
    <row r="211" spans="1:20" ht="14.25" hidden="1" customHeight="1" x14ac:dyDescent="0.25">
      <c r="A211" s="38">
        <v>5216</v>
      </c>
      <c r="B211" s="57" t="s">
        <v>191</v>
      </c>
      <c r="C211" s="58">
        <f t="shared" si="63"/>
        <v>0</v>
      </c>
      <c r="D211" s="214"/>
      <c r="E211" s="510"/>
      <c r="F211" s="468">
        <f t="shared" si="76"/>
        <v>0</v>
      </c>
      <c r="G211" s="214"/>
      <c r="H211" s="246"/>
      <c r="I211" s="113">
        <f t="shared" si="77"/>
        <v>0</v>
      </c>
      <c r="J211" s="246"/>
      <c r="K211" s="60"/>
      <c r="L211" s="113">
        <f t="shared" si="78"/>
        <v>0</v>
      </c>
      <c r="M211" s="292"/>
      <c r="N211" s="60"/>
      <c r="O211" s="113">
        <f t="shared" si="79"/>
        <v>0</v>
      </c>
      <c r="P211" s="110"/>
      <c r="R211" s="189"/>
      <c r="S211" s="189"/>
      <c r="T211" s="189"/>
    </row>
    <row r="212" spans="1:20" hidden="1" x14ac:dyDescent="0.25">
      <c r="A212" s="38">
        <v>5217</v>
      </c>
      <c r="B212" s="57" t="s">
        <v>192</v>
      </c>
      <c r="C212" s="58">
        <f t="shared" si="63"/>
        <v>0</v>
      </c>
      <c r="D212" s="214"/>
      <c r="E212" s="510"/>
      <c r="F212" s="468">
        <f t="shared" si="76"/>
        <v>0</v>
      </c>
      <c r="G212" s="214"/>
      <c r="H212" s="246"/>
      <c r="I212" s="113">
        <f t="shared" si="77"/>
        <v>0</v>
      </c>
      <c r="J212" s="246"/>
      <c r="K212" s="60"/>
      <c r="L212" s="113">
        <f t="shared" si="78"/>
        <v>0</v>
      </c>
      <c r="M212" s="292"/>
      <c r="N212" s="60"/>
      <c r="O212" s="113">
        <f t="shared" si="79"/>
        <v>0</v>
      </c>
      <c r="P212" s="110"/>
      <c r="R212" s="189"/>
      <c r="S212" s="189"/>
      <c r="T212" s="189"/>
    </row>
    <row r="213" spans="1:20" hidden="1" x14ac:dyDescent="0.25">
      <c r="A213" s="38">
        <v>5218</v>
      </c>
      <c r="B213" s="57" t="s">
        <v>193</v>
      </c>
      <c r="C213" s="58">
        <f t="shared" si="63"/>
        <v>0</v>
      </c>
      <c r="D213" s="214"/>
      <c r="E213" s="510"/>
      <c r="F213" s="468">
        <f t="shared" si="76"/>
        <v>0</v>
      </c>
      <c r="G213" s="214"/>
      <c r="H213" s="246"/>
      <c r="I213" s="113">
        <f t="shared" si="77"/>
        <v>0</v>
      </c>
      <c r="J213" s="246"/>
      <c r="K213" s="60"/>
      <c r="L213" s="113">
        <f t="shared" si="78"/>
        <v>0</v>
      </c>
      <c r="M213" s="292"/>
      <c r="N213" s="60"/>
      <c r="O213" s="113">
        <f t="shared" si="79"/>
        <v>0</v>
      </c>
      <c r="P213" s="110"/>
      <c r="R213" s="189"/>
      <c r="S213" s="189"/>
      <c r="T213" s="189"/>
    </row>
    <row r="214" spans="1:20" hidden="1" x14ac:dyDescent="0.25">
      <c r="A214" s="38">
        <v>5219</v>
      </c>
      <c r="B214" s="57" t="s">
        <v>194</v>
      </c>
      <c r="C214" s="58">
        <f t="shared" si="63"/>
        <v>0</v>
      </c>
      <c r="D214" s="214"/>
      <c r="E214" s="510"/>
      <c r="F214" s="468">
        <f t="shared" si="76"/>
        <v>0</v>
      </c>
      <c r="G214" s="214"/>
      <c r="H214" s="246"/>
      <c r="I214" s="113">
        <f t="shared" si="77"/>
        <v>0</v>
      </c>
      <c r="J214" s="246"/>
      <c r="K214" s="60"/>
      <c r="L214" s="113">
        <f t="shared" si="78"/>
        <v>0</v>
      </c>
      <c r="M214" s="292"/>
      <c r="N214" s="60"/>
      <c r="O214" s="113">
        <f t="shared" si="79"/>
        <v>0</v>
      </c>
      <c r="P214" s="110"/>
      <c r="R214" s="189"/>
      <c r="S214" s="189"/>
      <c r="T214" s="189"/>
    </row>
    <row r="215" spans="1:20" ht="13.5" hidden="1" customHeight="1" x14ac:dyDescent="0.25">
      <c r="A215" s="111">
        <v>5220</v>
      </c>
      <c r="B215" s="57" t="s">
        <v>195</v>
      </c>
      <c r="C215" s="58">
        <f t="shared" si="63"/>
        <v>0</v>
      </c>
      <c r="D215" s="214"/>
      <c r="E215" s="510"/>
      <c r="F215" s="468">
        <f t="shared" si="76"/>
        <v>0</v>
      </c>
      <c r="G215" s="214"/>
      <c r="H215" s="246"/>
      <c r="I215" s="113">
        <f t="shared" si="77"/>
        <v>0</v>
      </c>
      <c r="J215" s="246"/>
      <c r="K215" s="60"/>
      <c r="L215" s="113">
        <f t="shared" si="78"/>
        <v>0</v>
      </c>
      <c r="M215" s="292"/>
      <c r="N215" s="60"/>
      <c r="O215" s="113">
        <f t="shared" si="79"/>
        <v>0</v>
      </c>
      <c r="P215" s="110"/>
      <c r="R215" s="189"/>
      <c r="S215" s="189"/>
      <c r="T215" s="189"/>
    </row>
    <row r="216" spans="1:20" x14ac:dyDescent="0.25">
      <c r="A216" s="111">
        <v>5230</v>
      </c>
      <c r="B216" s="57" t="s">
        <v>196</v>
      </c>
      <c r="C216" s="58">
        <f t="shared" si="63"/>
        <v>27965</v>
      </c>
      <c r="D216" s="215">
        <f t="shared" ref="D216:O216" si="80">SUM(D217:D224)</f>
        <v>25994</v>
      </c>
      <c r="E216" s="511">
        <f t="shared" si="80"/>
        <v>0</v>
      </c>
      <c r="F216" s="468">
        <f t="shared" si="80"/>
        <v>25994</v>
      </c>
      <c r="G216" s="215">
        <f t="shared" si="80"/>
        <v>1971</v>
      </c>
      <c r="H216" s="135">
        <f t="shared" si="80"/>
        <v>0</v>
      </c>
      <c r="I216" s="468">
        <f t="shared" si="80"/>
        <v>1971</v>
      </c>
      <c r="J216" s="120">
        <f t="shared" si="80"/>
        <v>0</v>
      </c>
      <c r="K216" s="511">
        <f t="shared" si="80"/>
        <v>0</v>
      </c>
      <c r="L216" s="468">
        <f t="shared" si="80"/>
        <v>0</v>
      </c>
      <c r="M216" s="58">
        <f t="shared" si="80"/>
        <v>0</v>
      </c>
      <c r="N216" s="112">
        <f t="shared" si="80"/>
        <v>0</v>
      </c>
      <c r="O216" s="113">
        <f t="shared" si="80"/>
        <v>0</v>
      </c>
      <c r="P216" s="110"/>
      <c r="R216" s="189"/>
      <c r="S216" s="189"/>
      <c r="T216" s="189"/>
    </row>
    <row r="217" spans="1:20" hidden="1" x14ac:dyDescent="0.25">
      <c r="A217" s="38">
        <v>5231</v>
      </c>
      <c r="B217" s="57" t="s">
        <v>197</v>
      </c>
      <c r="C217" s="58">
        <f t="shared" si="63"/>
        <v>0</v>
      </c>
      <c r="D217" s="214"/>
      <c r="E217" s="510"/>
      <c r="F217" s="468">
        <f t="shared" ref="F217:F226" si="81">D217+E217</f>
        <v>0</v>
      </c>
      <c r="G217" s="214"/>
      <c r="H217" s="246"/>
      <c r="I217" s="113">
        <f t="shared" ref="I217:I226" si="82">G217+H217</f>
        <v>0</v>
      </c>
      <c r="J217" s="246"/>
      <c r="K217" s="60"/>
      <c r="L217" s="113">
        <f t="shared" ref="L217:L226" si="83">J217+K217</f>
        <v>0</v>
      </c>
      <c r="M217" s="292"/>
      <c r="N217" s="60"/>
      <c r="O217" s="113">
        <f t="shared" ref="O217:O226" si="84">M217+N217</f>
        <v>0</v>
      </c>
      <c r="P217" s="110"/>
      <c r="R217" s="189"/>
      <c r="S217" s="189"/>
      <c r="T217" s="189"/>
    </row>
    <row r="218" spans="1:20" x14ac:dyDescent="0.25">
      <c r="A218" s="38">
        <v>5232</v>
      </c>
      <c r="B218" s="57" t="s">
        <v>198</v>
      </c>
      <c r="C218" s="58">
        <f t="shared" si="63"/>
        <v>1160</v>
      </c>
      <c r="D218" s="214">
        <v>1160</v>
      </c>
      <c r="E218" s="510"/>
      <c r="F218" s="468">
        <f t="shared" si="81"/>
        <v>1160</v>
      </c>
      <c r="G218" s="214"/>
      <c r="H218" s="544"/>
      <c r="I218" s="468">
        <f t="shared" si="82"/>
        <v>0</v>
      </c>
      <c r="J218" s="246"/>
      <c r="K218" s="510"/>
      <c r="L218" s="468">
        <f t="shared" si="83"/>
        <v>0</v>
      </c>
      <c r="M218" s="292"/>
      <c r="N218" s="60"/>
      <c r="O218" s="113">
        <f t="shared" si="84"/>
        <v>0</v>
      </c>
      <c r="P218" s="110"/>
      <c r="R218" s="189"/>
      <c r="S218" s="189"/>
      <c r="T218" s="189"/>
    </row>
    <row r="219" spans="1:20" x14ac:dyDescent="0.25">
      <c r="A219" s="38">
        <v>5233</v>
      </c>
      <c r="B219" s="57" t="s">
        <v>199</v>
      </c>
      <c r="C219" s="58">
        <f t="shared" si="63"/>
        <v>4088</v>
      </c>
      <c r="D219" s="214">
        <v>2117</v>
      </c>
      <c r="E219" s="510"/>
      <c r="F219" s="468">
        <f t="shared" si="81"/>
        <v>2117</v>
      </c>
      <c r="G219" s="214">
        <v>1971</v>
      </c>
      <c r="H219" s="544"/>
      <c r="I219" s="468">
        <f t="shared" si="82"/>
        <v>1971</v>
      </c>
      <c r="J219" s="246"/>
      <c r="K219" s="510"/>
      <c r="L219" s="468">
        <f t="shared" si="83"/>
        <v>0</v>
      </c>
      <c r="M219" s="292"/>
      <c r="N219" s="60"/>
      <c r="O219" s="113">
        <f t="shared" si="84"/>
        <v>0</v>
      </c>
      <c r="P219" s="110"/>
      <c r="R219" s="189"/>
      <c r="S219" s="189"/>
      <c r="T219" s="189"/>
    </row>
    <row r="220" spans="1:20" ht="24" hidden="1" x14ac:dyDescent="0.25">
      <c r="A220" s="38">
        <v>5234</v>
      </c>
      <c r="B220" s="57" t="s">
        <v>200</v>
      </c>
      <c r="C220" s="58">
        <f t="shared" si="63"/>
        <v>0</v>
      </c>
      <c r="D220" s="214"/>
      <c r="E220" s="510"/>
      <c r="F220" s="468">
        <f t="shared" si="81"/>
        <v>0</v>
      </c>
      <c r="G220" s="214"/>
      <c r="H220" s="246"/>
      <c r="I220" s="113">
        <f t="shared" si="82"/>
        <v>0</v>
      </c>
      <c r="J220" s="246"/>
      <c r="K220" s="60"/>
      <c r="L220" s="113">
        <f t="shared" si="83"/>
        <v>0</v>
      </c>
      <c r="M220" s="292"/>
      <c r="N220" s="60"/>
      <c r="O220" s="113">
        <f t="shared" si="84"/>
        <v>0</v>
      </c>
      <c r="P220" s="110"/>
      <c r="R220" s="189"/>
      <c r="S220" s="189"/>
      <c r="T220" s="189"/>
    </row>
    <row r="221" spans="1:20" ht="14.25" hidden="1" customHeight="1" x14ac:dyDescent="0.25">
      <c r="A221" s="38">
        <v>5236</v>
      </c>
      <c r="B221" s="57" t="s">
        <v>201</v>
      </c>
      <c r="C221" s="58">
        <f t="shared" si="63"/>
        <v>0</v>
      </c>
      <c r="D221" s="214"/>
      <c r="E221" s="510"/>
      <c r="F221" s="468">
        <f t="shared" si="81"/>
        <v>0</v>
      </c>
      <c r="G221" s="214"/>
      <c r="H221" s="246"/>
      <c r="I221" s="113">
        <f t="shared" si="82"/>
        <v>0</v>
      </c>
      <c r="J221" s="246"/>
      <c r="K221" s="60"/>
      <c r="L221" s="113">
        <f t="shared" si="83"/>
        <v>0</v>
      </c>
      <c r="M221" s="292"/>
      <c r="N221" s="60"/>
      <c r="O221" s="113">
        <f t="shared" si="84"/>
        <v>0</v>
      </c>
      <c r="P221" s="110"/>
      <c r="R221" s="189"/>
      <c r="S221" s="189"/>
      <c r="T221" s="189"/>
    </row>
    <row r="222" spans="1:20" ht="14.25" hidden="1" customHeight="1" x14ac:dyDescent="0.25">
      <c r="A222" s="38">
        <v>5237</v>
      </c>
      <c r="B222" s="57" t="s">
        <v>202</v>
      </c>
      <c r="C222" s="58">
        <f t="shared" si="63"/>
        <v>0</v>
      </c>
      <c r="D222" s="214"/>
      <c r="E222" s="510"/>
      <c r="F222" s="468">
        <f t="shared" si="81"/>
        <v>0</v>
      </c>
      <c r="G222" s="214"/>
      <c r="H222" s="246"/>
      <c r="I222" s="113">
        <f t="shared" si="82"/>
        <v>0</v>
      </c>
      <c r="J222" s="246"/>
      <c r="K222" s="60"/>
      <c r="L222" s="113">
        <f t="shared" si="83"/>
        <v>0</v>
      </c>
      <c r="M222" s="292"/>
      <c r="N222" s="60"/>
      <c r="O222" s="113">
        <f t="shared" si="84"/>
        <v>0</v>
      </c>
      <c r="P222" s="110"/>
      <c r="R222" s="189"/>
      <c r="S222" s="189"/>
      <c r="T222" s="189"/>
    </row>
    <row r="223" spans="1:20" ht="24" x14ac:dyDescent="0.25">
      <c r="A223" s="38">
        <v>5238</v>
      </c>
      <c r="B223" s="57" t="s">
        <v>203</v>
      </c>
      <c r="C223" s="58">
        <f t="shared" si="63"/>
        <v>21617</v>
      </c>
      <c r="D223" s="214">
        <v>21617</v>
      </c>
      <c r="E223" s="510"/>
      <c r="F223" s="468">
        <f t="shared" si="81"/>
        <v>21617</v>
      </c>
      <c r="G223" s="214"/>
      <c r="H223" s="544"/>
      <c r="I223" s="468">
        <f t="shared" si="82"/>
        <v>0</v>
      </c>
      <c r="J223" s="246"/>
      <c r="K223" s="510"/>
      <c r="L223" s="468">
        <f t="shared" si="83"/>
        <v>0</v>
      </c>
      <c r="M223" s="292"/>
      <c r="N223" s="60"/>
      <c r="O223" s="113">
        <f t="shared" si="84"/>
        <v>0</v>
      </c>
      <c r="P223" s="335"/>
      <c r="R223" s="189"/>
      <c r="S223" s="189"/>
      <c r="T223" s="189"/>
    </row>
    <row r="224" spans="1:20" ht="24" x14ac:dyDescent="0.25">
      <c r="A224" s="38">
        <v>5239</v>
      </c>
      <c r="B224" s="57" t="s">
        <v>204</v>
      </c>
      <c r="C224" s="58">
        <f t="shared" si="63"/>
        <v>1100</v>
      </c>
      <c r="D224" s="214">
        <v>1100</v>
      </c>
      <c r="E224" s="510"/>
      <c r="F224" s="468">
        <f t="shared" si="81"/>
        <v>1100</v>
      </c>
      <c r="G224" s="214"/>
      <c r="H224" s="544"/>
      <c r="I224" s="468">
        <f t="shared" si="82"/>
        <v>0</v>
      </c>
      <c r="J224" s="246"/>
      <c r="K224" s="510"/>
      <c r="L224" s="468">
        <f t="shared" si="83"/>
        <v>0</v>
      </c>
      <c r="M224" s="292"/>
      <c r="N224" s="60"/>
      <c r="O224" s="113">
        <f t="shared" si="84"/>
        <v>0</v>
      </c>
      <c r="P224" s="110"/>
      <c r="R224" s="189"/>
      <c r="S224" s="189"/>
      <c r="T224" s="189"/>
    </row>
    <row r="225" spans="1:20" ht="24" hidden="1" x14ac:dyDescent="0.25">
      <c r="A225" s="111">
        <v>5240</v>
      </c>
      <c r="B225" s="57" t="s">
        <v>205</v>
      </c>
      <c r="C225" s="58">
        <f t="shared" si="63"/>
        <v>0</v>
      </c>
      <c r="D225" s="214"/>
      <c r="E225" s="510"/>
      <c r="F225" s="468">
        <f t="shared" si="81"/>
        <v>0</v>
      </c>
      <c r="G225" s="214"/>
      <c r="H225" s="246"/>
      <c r="I225" s="113">
        <f t="shared" si="82"/>
        <v>0</v>
      </c>
      <c r="J225" s="246"/>
      <c r="K225" s="60"/>
      <c r="L225" s="113">
        <f t="shared" si="83"/>
        <v>0</v>
      </c>
      <c r="M225" s="292"/>
      <c r="N225" s="60"/>
      <c r="O225" s="113">
        <f t="shared" si="84"/>
        <v>0</v>
      </c>
      <c r="P225" s="110"/>
      <c r="R225" s="189"/>
      <c r="S225" s="189"/>
      <c r="T225" s="189"/>
    </row>
    <row r="226" spans="1:20" hidden="1" x14ac:dyDescent="0.25">
      <c r="A226" s="111">
        <v>5250</v>
      </c>
      <c r="B226" s="57" t="s">
        <v>206</v>
      </c>
      <c r="C226" s="58">
        <f t="shared" si="63"/>
        <v>0</v>
      </c>
      <c r="D226" s="214"/>
      <c r="E226" s="510"/>
      <c r="F226" s="468">
        <f t="shared" si="81"/>
        <v>0</v>
      </c>
      <c r="G226" s="214"/>
      <c r="H226" s="246"/>
      <c r="I226" s="113">
        <f t="shared" si="82"/>
        <v>0</v>
      </c>
      <c r="J226" s="246"/>
      <c r="K226" s="60"/>
      <c r="L226" s="113">
        <f t="shared" si="83"/>
        <v>0</v>
      </c>
      <c r="M226" s="292"/>
      <c r="N226" s="60"/>
      <c r="O226" s="113">
        <f t="shared" si="84"/>
        <v>0</v>
      </c>
      <c r="P226" s="110"/>
      <c r="R226" s="189"/>
      <c r="S226" s="189"/>
      <c r="T226" s="189"/>
    </row>
    <row r="227" spans="1:20" hidden="1" x14ac:dyDescent="0.25">
      <c r="A227" s="111">
        <v>5260</v>
      </c>
      <c r="B227" s="57" t="s">
        <v>207</v>
      </c>
      <c r="C227" s="58">
        <f t="shared" si="63"/>
        <v>0</v>
      </c>
      <c r="D227" s="215">
        <f t="shared" ref="D227:O227" si="85">SUM(D228)</f>
        <v>0</v>
      </c>
      <c r="E227" s="511">
        <f t="shared" si="85"/>
        <v>0</v>
      </c>
      <c r="F227" s="468">
        <f t="shared" si="85"/>
        <v>0</v>
      </c>
      <c r="G227" s="215">
        <f t="shared" si="85"/>
        <v>0</v>
      </c>
      <c r="H227" s="120">
        <f t="shared" si="85"/>
        <v>0</v>
      </c>
      <c r="I227" s="113">
        <f t="shared" si="85"/>
        <v>0</v>
      </c>
      <c r="J227" s="120">
        <f t="shared" si="85"/>
        <v>0</v>
      </c>
      <c r="K227" s="112">
        <f t="shared" si="85"/>
        <v>0</v>
      </c>
      <c r="L227" s="113">
        <f t="shared" si="85"/>
        <v>0</v>
      </c>
      <c r="M227" s="58">
        <f t="shared" si="85"/>
        <v>0</v>
      </c>
      <c r="N227" s="112">
        <f t="shared" si="85"/>
        <v>0</v>
      </c>
      <c r="O227" s="113">
        <f t="shared" si="85"/>
        <v>0</v>
      </c>
      <c r="P227" s="110"/>
      <c r="R227" s="189"/>
      <c r="S227" s="189"/>
      <c r="T227" s="189"/>
    </row>
    <row r="228" spans="1:20" ht="24" hidden="1" x14ac:dyDescent="0.25">
      <c r="A228" s="38">
        <v>5269</v>
      </c>
      <c r="B228" s="57" t="s">
        <v>208</v>
      </c>
      <c r="C228" s="58">
        <f t="shared" si="63"/>
        <v>0</v>
      </c>
      <c r="D228" s="214"/>
      <c r="E228" s="510"/>
      <c r="F228" s="468">
        <f>D228+E228</f>
        <v>0</v>
      </c>
      <c r="G228" s="214"/>
      <c r="H228" s="246"/>
      <c r="I228" s="113">
        <f>G228+H228</f>
        <v>0</v>
      </c>
      <c r="J228" s="246"/>
      <c r="K228" s="60"/>
      <c r="L228" s="113">
        <f>J228+K228</f>
        <v>0</v>
      </c>
      <c r="M228" s="292"/>
      <c r="N228" s="60"/>
      <c r="O228" s="113">
        <f>M228+N228</f>
        <v>0</v>
      </c>
      <c r="P228" s="110"/>
      <c r="R228" s="189"/>
      <c r="S228" s="189"/>
      <c r="T228" s="189"/>
    </row>
    <row r="229" spans="1:20" ht="24" hidden="1" x14ac:dyDescent="0.25">
      <c r="A229" s="106">
        <v>5270</v>
      </c>
      <c r="B229" s="77" t="s">
        <v>209</v>
      </c>
      <c r="C229" s="83">
        <f t="shared" si="63"/>
        <v>0</v>
      </c>
      <c r="D229" s="216"/>
      <c r="E229" s="513"/>
      <c r="F229" s="507">
        <f>D229+E229</f>
        <v>0</v>
      </c>
      <c r="G229" s="216"/>
      <c r="H229" s="247"/>
      <c r="I229" s="108">
        <f>G229+H229</f>
        <v>0</v>
      </c>
      <c r="J229" s="247"/>
      <c r="K229" s="114"/>
      <c r="L229" s="108">
        <f>J229+K229</f>
        <v>0</v>
      </c>
      <c r="M229" s="293"/>
      <c r="N229" s="114"/>
      <c r="O229" s="108">
        <f>M229+N229</f>
        <v>0</v>
      </c>
      <c r="P229" s="115"/>
      <c r="R229" s="189"/>
      <c r="S229" s="189"/>
      <c r="T229" s="189"/>
    </row>
    <row r="230" spans="1:20" hidden="1" x14ac:dyDescent="0.25">
      <c r="A230" s="100">
        <v>6000</v>
      </c>
      <c r="B230" s="100" t="s">
        <v>210</v>
      </c>
      <c r="C230" s="101">
        <f t="shared" si="63"/>
        <v>0</v>
      </c>
      <c r="D230" s="211">
        <f t="shared" ref="D230:O230" si="86">D231+D251+D259</f>
        <v>0</v>
      </c>
      <c r="E230" s="503">
        <f t="shared" si="86"/>
        <v>0</v>
      </c>
      <c r="F230" s="504">
        <f t="shared" si="86"/>
        <v>0</v>
      </c>
      <c r="G230" s="211">
        <f t="shared" si="86"/>
        <v>0</v>
      </c>
      <c r="H230" s="244">
        <f t="shared" si="86"/>
        <v>0</v>
      </c>
      <c r="I230" s="103">
        <f t="shared" si="86"/>
        <v>0</v>
      </c>
      <c r="J230" s="244">
        <f t="shared" si="86"/>
        <v>0</v>
      </c>
      <c r="K230" s="102">
        <f t="shared" si="86"/>
        <v>0</v>
      </c>
      <c r="L230" s="103">
        <f t="shared" si="86"/>
        <v>0</v>
      </c>
      <c r="M230" s="101">
        <f t="shared" si="86"/>
        <v>0</v>
      </c>
      <c r="N230" s="102">
        <f t="shared" si="86"/>
        <v>0</v>
      </c>
      <c r="O230" s="103">
        <f t="shared" si="86"/>
        <v>0</v>
      </c>
      <c r="P230" s="314"/>
      <c r="R230" s="189"/>
      <c r="S230" s="189"/>
      <c r="T230" s="189"/>
    </row>
    <row r="231" spans="1:20" ht="14.25" hidden="1" customHeight="1" x14ac:dyDescent="0.25">
      <c r="A231" s="69">
        <v>6200</v>
      </c>
      <c r="B231" s="124" t="s">
        <v>211</v>
      </c>
      <c r="C231" s="129">
        <f t="shared" si="63"/>
        <v>0</v>
      </c>
      <c r="D231" s="220">
        <f t="shared" ref="D231:O231" si="87">SUM(D232,D233,D235,D238,D244,D245,D246)</f>
        <v>0</v>
      </c>
      <c r="E231" s="519">
        <f t="shared" si="87"/>
        <v>0</v>
      </c>
      <c r="F231" s="520">
        <f t="shared" si="87"/>
        <v>0</v>
      </c>
      <c r="G231" s="220">
        <f t="shared" si="87"/>
        <v>0</v>
      </c>
      <c r="H231" s="251">
        <f t="shared" si="87"/>
        <v>0</v>
      </c>
      <c r="I231" s="262">
        <f t="shared" si="87"/>
        <v>0</v>
      </c>
      <c r="J231" s="251">
        <f t="shared" si="87"/>
        <v>0</v>
      </c>
      <c r="K231" s="130">
        <f t="shared" si="87"/>
        <v>0</v>
      </c>
      <c r="L231" s="262">
        <f t="shared" si="87"/>
        <v>0</v>
      </c>
      <c r="M231" s="129">
        <f t="shared" si="87"/>
        <v>0</v>
      </c>
      <c r="N231" s="130">
        <f t="shared" si="87"/>
        <v>0</v>
      </c>
      <c r="O231" s="262">
        <f t="shared" si="87"/>
        <v>0</v>
      </c>
      <c r="P231" s="315"/>
      <c r="R231" s="189"/>
      <c r="S231" s="189"/>
      <c r="T231" s="189"/>
    </row>
    <row r="232" spans="1:20" ht="24" hidden="1" x14ac:dyDescent="0.25">
      <c r="A232" s="456">
        <v>6220</v>
      </c>
      <c r="B232" s="52" t="s">
        <v>212</v>
      </c>
      <c r="C232" s="53">
        <f t="shared" si="63"/>
        <v>0</v>
      </c>
      <c r="D232" s="213"/>
      <c r="E232" s="508"/>
      <c r="F232" s="509">
        <f>D232+E232</f>
        <v>0</v>
      </c>
      <c r="G232" s="213"/>
      <c r="H232" s="245"/>
      <c r="I232" s="119">
        <f>G232+H232</f>
        <v>0</v>
      </c>
      <c r="J232" s="245"/>
      <c r="K232" s="55"/>
      <c r="L232" s="119">
        <f>J232+K232</f>
        <v>0</v>
      </c>
      <c r="M232" s="291"/>
      <c r="N232" s="55"/>
      <c r="O232" s="119">
        <f>M232+N232</f>
        <v>0</v>
      </c>
      <c r="P232" s="109"/>
      <c r="R232" s="189"/>
      <c r="S232" s="189"/>
      <c r="T232" s="189"/>
    </row>
    <row r="233" spans="1:20" hidden="1" x14ac:dyDescent="0.25">
      <c r="A233" s="111">
        <v>6230</v>
      </c>
      <c r="B233" s="57" t="s">
        <v>213</v>
      </c>
      <c r="C233" s="58">
        <f t="shared" si="63"/>
        <v>0</v>
      </c>
      <c r="D233" s="215">
        <f t="shared" ref="D233:O233" si="88">SUM(D234)</f>
        <v>0</v>
      </c>
      <c r="E233" s="511">
        <f t="shared" si="88"/>
        <v>0</v>
      </c>
      <c r="F233" s="468">
        <f t="shared" si="88"/>
        <v>0</v>
      </c>
      <c r="G233" s="215">
        <f t="shared" si="88"/>
        <v>0</v>
      </c>
      <c r="H233" s="120">
        <f t="shared" si="88"/>
        <v>0</v>
      </c>
      <c r="I233" s="113">
        <f t="shared" si="88"/>
        <v>0</v>
      </c>
      <c r="J233" s="120">
        <f t="shared" si="88"/>
        <v>0</v>
      </c>
      <c r="K233" s="112">
        <f t="shared" si="88"/>
        <v>0</v>
      </c>
      <c r="L233" s="113">
        <f t="shared" si="88"/>
        <v>0</v>
      </c>
      <c r="M233" s="58">
        <f t="shared" si="88"/>
        <v>0</v>
      </c>
      <c r="N233" s="112">
        <f t="shared" si="88"/>
        <v>0</v>
      </c>
      <c r="O233" s="113">
        <f t="shared" si="88"/>
        <v>0</v>
      </c>
      <c r="P233" s="110"/>
      <c r="R233" s="189"/>
      <c r="S233" s="189"/>
      <c r="T233" s="189"/>
    </row>
    <row r="234" spans="1:20" ht="24" hidden="1" x14ac:dyDescent="0.25">
      <c r="A234" s="38">
        <v>6239</v>
      </c>
      <c r="B234" s="52" t="s">
        <v>214</v>
      </c>
      <c r="C234" s="58">
        <f t="shared" si="63"/>
        <v>0</v>
      </c>
      <c r="D234" s="213"/>
      <c r="E234" s="508"/>
      <c r="F234" s="509">
        <f>D234+E234</f>
        <v>0</v>
      </c>
      <c r="G234" s="213"/>
      <c r="H234" s="245"/>
      <c r="I234" s="119">
        <f>G234+H234</f>
        <v>0</v>
      </c>
      <c r="J234" s="245"/>
      <c r="K234" s="55"/>
      <c r="L234" s="119">
        <f>J234+K234</f>
        <v>0</v>
      </c>
      <c r="M234" s="291"/>
      <c r="N234" s="55"/>
      <c r="O234" s="119">
        <f>M234+N234</f>
        <v>0</v>
      </c>
      <c r="P234" s="109"/>
      <c r="R234" s="189"/>
      <c r="S234" s="189"/>
      <c r="T234" s="189"/>
    </row>
    <row r="235" spans="1:20" ht="24" hidden="1" x14ac:dyDescent="0.25">
      <c r="A235" s="111">
        <v>6240</v>
      </c>
      <c r="B235" s="57" t="s">
        <v>215</v>
      </c>
      <c r="C235" s="58">
        <f t="shared" si="63"/>
        <v>0</v>
      </c>
      <c r="D235" s="215">
        <f t="shared" ref="D235:O235" si="89">SUM(D236:D237)</f>
        <v>0</v>
      </c>
      <c r="E235" s="511">
        <f t="shared" si="89"/>
        <v>0</v>
      </c>
      <c r="F235" s="468">
        <f t="shared" si="89"/>
        <v>0</v>
      </c>
      <c r="G235" s="215">
        <f t="shared" si="89"/>
        <v>0</v>
      </c>
      <c r="H235" s="120">
        <f t="shared" si="89"/>
        <v>0</v>
      </c>
      <c r="I235" s="113">
        <f t="shared" si="89"/>
        <v>0</v>
      </c>
      <c r="J235" s="120">
        <f t="shared" si="89"/>
        <v>0</v>
      </c>
      <c r="K235" s="112">
        <f t="shared" si="89"/>
        <v>0</v>
      </c>
      <c r="L235" s="113">
        <f t="shared" si="89"/>
        <v>0</v>
      </c>
      <c r="M235" s="58">
        <f t="shared" si="89"/>
        <v>0</v>
      </c>
      <c r="N235" s="112">
        <f t="shared" si="89"/>
        <v>0</v>
      </c>
      <c r="O235" s="113">
        <f t="shared" si="89"/>
        <v>0</v>
      </c>
      <c r="P235" s="110"/>
      <c r="R235" s="189"/>
      <c r="S235" s="189"/>
      <c r="T235" s="189"/>
    </row>
    <row r="236" spans="1:20" hidden="1" x14ac:dyDescent="0.25">
      <c r="A236" s="38">
        <v>6241</v>
      </c>
      <c r="B236" s="57" t="s">
        <v>216</v>
      </c>
      <c r="C236" s="58">
        <f t="shared" si="63"/>
        <v>0</v>
      </c>
      <c r="D236" s="214"/>
      <c r="E236" s="510"/>
      <c r="F236" s="468">
        <f>D236+E236</f>
        <v>0</v>
      </c>
      <c r="G236" s="214"/>
      <c r="H236" s="246"/>
      <c r="I236" s="113">
        <f>G236+H236</f>
        <v>0</v>
      </c>
      <c r="J236" s="246"/>
      <c r="K236" s="60"/>
      <c r="L236" s="113">
        <f>J236+K236</f>
        <v>0</v>
      </c>
      <c r="M236" s="292"/>
      <c r="N236" s="60"/>
      <c r="O236" s="113">
        <f>M236+N236</f>
        <v>0</v>
      </c>
      <c r="P236" s="110"/>
      <c r="R236" s="189"/>
      <c r="S236" s="189"/>
      <c r="T236" s="189"/>
    </row>
    <row r="237" spans="1:20" hidden="1" x14ac:dyDescent="0.25">
      <c r="A237" s="38">
        <v>6242</v>
      </c>
      <c r="B237" s="57" t="s">
        <v>217</v>
      </c>
      <c r="C237" s="58">
        <f t="shared" si="63"/>
        <v>0</v>
      </c>
      <c r="D237" s="214"/>
      <c r="E237" s="510"/>
      <c r="F237" s="468">
        <f>D237+E237</f>
        <v>0</v>
      </c>
      <c r="G237" s="214"/>
      <c r="H237" s="246"/>
      <c r="I237" s="113">
        <f>G237+H237</f>
        <v>0</v>
      </c>
      <c r="J237" s="246"/>
      <c r="K237" s="60"/>
      <c r="L237" s="113">
        <f>J237+K237</f>
        <v>0</v>
      </c>
      <c r="M237" s="292"/>
      <c r="N237" s="60"/>
      <c r="O237" s="113">
        <f>M237+N237</f>
        <v>0</v>
      </c>
      <c r="P237" s="110"/>
      <c r="R237" s="189"/>
      <c r="S237" s="189"/>
      <c r="T237" s="189"/>
    </row>
    <row r="238" spans="1:20" ht="25.5" hidden="1" customHeight="1" x14ac:dyDescent="0.25">
      <c r="A238" s="111">
        <v>6250</v>
      </c>
      <c r="B238" s="57" t="s">
        <v>218</v>
      </c>
      <c r="C238" s="58">
        <f t="shared" si="63"/>
        <v>0</v>
      </c>
      <c r="D238" s="215">
        <f t="shared" ref="D238:O238" si="90">SUM(D239:D243)</f>
        <v>0</v>
      </c>
      <c r="E238" s="511">
        <f t="shared" si="90"/>
        <v>0</v>
      </c>
      <c r="F238" s="468">
        <f t="shared" si="90"/>
        <v>0</v>
      </c>
      <c r="G238" s="215">
        <f t="shared" si="90"/>
        <v>0</v>
      </c>
      <c r="H238" s="120">
        <f t="shared" si="90"/>
        <v>0</v>
      </c>
      <c r="I238" s="113">
        <f t="shared" si="90"/>
        <v>0</v>
      </c>
      <c r="J238" s="120">
        <f t="shared" si="90"/>
        <v>0</v>
      </c>
      <c r="K238" s="112">
        <f t="shared" si="90"/>
        <v>0</v>
      </c>
      <c r="L238" s="113">
        <f t="shared" si="90"/>
        <v>0</v>
      </c>
      <c r="M238" s="58">
        <f t="shared" si="90"/>
        <v>0</v>
      </c>
      <c r="N238" s="112">
        <f t="shared" si="90"/>
        <v>0</v>
      </c>
      <c r="O238" s="113">
        <f t="shared" si="90"/>
        <v>0</v>
      </c>
      <c r="P238" s="110"/>
      <c r="R238" s="189"/>
      <c r="S238" s="189"/>
      <c r="T238" s="189"/>
    </row>
    <row r="239" spans="1:20" ht="14.25" hidden="1" customHeight="1" x14ac:dyDescent="0.25">
      <c r="A239" s="38">
        <v>6252</v>
      </c>
      <c r="B239" s="57" t="s">
        <v>219</v>
      </c>
      <c r="C239" s="58">
        <f t="shared" si="63"/>
        <v>0</v>
      </c>
      <c r="D239" s="214"/>
      <c r="E239" s="510"/>
      <c r="F239" s="468">
        <f t="shared" ref="F239:F245" si="91">D239+E239</f>
        <v>0</v>
      </c>
      <c r="G239" s="214"/>
      <c r="H239" s="246"/>
      <c r="I239" s="113">
        <f t="shared" ref="I239:I245" si="92">G239+H239</f>
        <v>0</v>
      </c>
      <c r="J239" s="246"/>
      <c r="K239" s="60"/>
      <c r="L239" s="113">
        <f t="shared" ref="L239:L245" si="93">J239+K239</f>
        <v>0</v>
      </c>
      <c r="M239" s="292"/>
      <c r="N239" s="60"/>
      <c r="O239" s="113">
        <f t="shared" ref="O239:O245" si="94">M239+N239</f>
        <v>0</v>
      </c>
      <c r="P239" s="110"/>
      <c r="R239" s="189"/>
      <c r="S239" s="189"/>
      <c r="T239" s="189"/>
    </row>
    <row r="240" spans="1:20" ht="14.25" hidden="1" customHeight="1" x14ac:dyDescent="0.25">
      <c r="A240" s="38">
        <v>6253</v>
      </c>
      <c r="B240" s="57" t="s">
        <v>220</v>
      </c>
      <c r="C240" s="58">
        <f t="shared" si="63"/>
        <v>0</v>
      </c>
      <c r="D240" s="214"/>
      <c r="E240" s="510"/>
      <c r="F240" s="468">
        <f t="shared" si="91"/>
        <v>0</v>
      </c>
      <c r="G240" s="214"/>
      <c r="H240" s="246"/>
      <c r="I240" s="113">
        <f t="shared" si="92"/>
        <v>0</v>
      </c>
      <c r="J240" s="246"/>
      <c r="K240" s="60"/>
      <c r="L240" s="113">
        <f t="shared" si="93"/>
        <v>0</v>
      </c>
      <c r="M240" s="292"/>
      <c r="N240" s="60"/>
      <c r="O240" s="113">
        <f t="shared" si="94"/>
        <v>0</v>
      </c>
      <c r="P240" s="110"/>
      <c r="R240" s="189"/>
      <c r="S240" s="189"/>
      <c r="T240" s="189"/>
    </row>
    <row r="241" spans="1:20" ht="24" hidden="1" x14ac:dyDescent="0.25">
      <c r="A241" s="38">
        <v>6254</v>
      </c>
      <c r="B241" s="57" t="s">
        <v>221</v>
      </c>
      <c r="C241" s="58">
        <f t="shared" si="63"/>
        <v>0</v>
      </c>
      <c r="D241" s="214"/>
      <c r="E241" s="510"/>
      <c r="F241" s="468">
        <f t="shared" si="91"/>
        <v>0</v>
      </c>
      <c r="G241" s="214"/>
      <c r="H241" s="246"/>
      <c r="I241" s="113">
        <f t="shared" si="92"/>
        <v>0</v>
      </c>
      <c r="J241" s="246"/>
      <c r="K241" s="60"/>
      <c r="L241" s="113">
        <f t="shared" si="93"/>
        <v>0</v>
      </c>
      <c r="M241" s="292"/>
      <c r="N241" s="60"/>
      <c r="O241" s="113">
        <f t="shared" si="94"/>
        <v>0</v>
      </c>
      <c r="P241" s="110"/>
      <c r="R241" s="189"/>
      <c r="S241" s="189"/>
      <c r="T241" s="189"/>
    </row>
    <row r="242" spans="1:20" ht="24" hidden="1" x14ac:dyDescent="0.25">
      <c r="A242" s="38">
        <v>6255</v>
      </c>
      <c r="B242" s="57" t="s">
        <v>222</v>
      </c>
      <c r="C242" s="58">
        <f t="shared" ref="C242:C298" si="95">F242+I242+L242+O242</f>
        <v>0</v>
      </c>
      <c r="D242" s="214"/>
      <c r="E242" s="510"/>
      <c r="F242" s="468">
        <f t="shared" si="91"/>
        <v>0</v>
      </c>
      <c r="G242" s="214"/>
      <c r="H242" s="246"/>
      <c r="I242" s="113">
        <f t="shared" si="92"/>
        <v>0</v>
      </c>
      <c r="J242" s="246"/>
      <c r="K242" s="60"/>
      <c r="L242" s="113">
        <f t="shared" si="93"/>
        <v>0</v>
      </c>
      <c r="M242" s="292"/>
      <c r="N242" s="60"/>
      <c r="O242" s="113">
        <f t="shared" si="94"/>
        <v>0</v>
      </c>
      <c r="P242" s="110"/>
      <c r="R242" s="189"/>
      <c r="S242" s="189"/>
      <c r="T242" s="189"/>
    </row>
    <row r="243" spans="1:20" hidden="1" x14ac:dyDescent="0.25">
      <c r="A243" s="38">
        <v>6259</v>
      </c>
      <c r="B243" s="57" t="s">
        <v>223</v>
      </c>
      <c r="C243" s="58">
        <f t="shared" si="95"/>
        <v>0</v>
      </c>
      <c r="D243" s="214"/>
      <c r="E243" s="510"/>
      <c r="F243" s="468">
        <f t="shared" si="91"/>
        <v>0</v>
      </c>
      <c r="G243" s="214"/>
      <c r="H243" s="246"/>
      <c r="I243" s="113">
        <f t="shared" si="92"/>
        <v>0</v>
      </c>
      <c r="J243" s="246"/>
      <c r="K243" s="60"/>
      <c r="L243" s="113">
        <f t="shared" si="93"/>
        <v>0</v>
      </c>
      <c r="M243" s="292"/>
      <c r="N243" s="60"/>
      <c r="O243" s="113">
        <f t="shared" si="94"/>
        <v>0</v>
      </c>
      <c r="P243" s="110"/>
      <c r="R243" s="189"/>
      <c r="S243" s="189"/>
      <c r="T243" s="189"/>
    </row>
    <row r="244" spans="1:20" ht="24" hidden="1" x14ac:dyDescent="0.25">
      <c r="A244" s="111">
        <v>6260</v>
      </c>
      <c r="B244" s="57" t="s">
        <v>224</v>
      </c>
      <c r="C244" s="58">
        <f t="shared" si="95"/>
        <v>0</v>
      </c>
      <c r="D244" s="214"/>
      <c r="E244" s="510"/>
      <c r="F244" s="468">
        <f t="shared" si="91"/>
        <v>0</v>
      </c>
      <c r="G244" s="214"/>
      <c r="H244" s="246"/>
      <c r="I244" s="113">
        <f t="shared" si="92"/>
        <v>0</v>
      </c>
      <c r="J244" s="246"/>
      <c r="K244" s="60"/>
      <c r="L244" s="113">
        <f t="shared" si="93"/>
        <v>0</v>
      </c>
      <c r="M244" s="292"/>
      <c r="N244" s="60"/>
      <c r="O244" s="113">
        <f t="shared" si="94"/>
        <v>0</v>
      </c>
      <c r="P244" s="110"/>
      <c r="R244" s="189"/>
      <c r="S244" s="189"/>
      <c r="T244" s="189"/>
    </row>
    <row r="245" spans="1:20" hidden="1" x14ac:dyDescent="0.25">
      <c r="A245" s="111">
        <v>6270</v>
      </c>
      <c r="B245" s="57" t="s">
        <v>225</v>
      </c>
      <c r="C245" s="58">
        <f t="shared" si="95"/>
        <v>0</v>
      </c>
      <c r="D245" s="214"/>
      <c r="E245" s="510"/>
      <c r="F245" s="468">
        <f t="shared" si="91"/>
        <v>0</v>
      </c>
      <c r="G245" s="214"/>
      <c r="H245" s="246"/>
      <c r="I245" s="113">
        <f t="shared" si="92"/>
        <v>0</v>
      </c>
      <c r="J245" s="246"/>
      <c r="K245" s="60"/>
      <c r="L245" s="113">
        <f t="shared" si="93"/>
        <v>0</v>
      </c>
      <c r="M245" s="292"/>
      <c r="N245" s="60"/>
      <c r="O245" s="113">
        <f t="shared" si="94"/>
        <v>0</v>
      </c>
      <c r="P245" s="110"/>
      <c r="R245" s="189"/>
      <c r="S245" s="189"/>
      <c r="T245" s="189"/>
    </row>
    <row r="246" spans="1:20" ht="24" hidden="1" x14ac:dyDescent="0.25">
      <c r="A246" s="456">
        <v>6290</v>
      </c>
      <c r="B246" s="52" t="s">
        <v>226</v>
      </c>
      <c r="C246" s="126">
        <f t="shared" si="95"/>
        <v>0</v>
      </c>
      <c r="D246" s="217">
        <f t="shared" ref="D246:O246" si="96">SUM(D247:D250)</f>
        <v>0</v>
      </c>
      <c r="E246" s="514">
        <f t="shared" si="96"/>
        <v>0</v>
      </c>
      <c r="F246" s="509">
        <f t="shared" si="96"/>
        <v>0</v>
      </c>
      <c r="G246" s="217">
        <f t="shared" si="96"/>
        <v>0</v>
      </c>
      <c r="H246" s="248">
        <f t="shared" si="96"/>
        <v>0</v>
      </c>
      <c r="I246" s="119">
        <f t="shared" si="96"/>
        <v>0</v>
      </c>
      <c r="J246" s="248">
        <f t="shared" si="96"/>
        <v>0</v>
      </c>
      <c r="K246" s="118">
        <f t="shared" si="96"/>
        <v>0</v>
      </c>
      <c r="L246" s="119">
        <f t="shared" si="96"/>
        <v>0</v>
      </c>
      <c r="M246" s="126">
        <f t="shared" si="96"/>
        <v>0</v>
      </c>
      <c r="N246" s="272">
        <f t="shared" si="96"/>
        <v>0</v>
      </c>
      <c r="O246" s="277">
        <f t="shared" si="96"/>
        <v>0</v>
      </c>
      <c r="P246" s="151"/>
      <c r="R246" s="189"/>
      <c r="S246" s="189"/>
      <c r="T246" s="189"/>
    </row>
    <row r="247" spans="1:20" hidden="1" x14ac:dyDescent="0.25">
      <c r="A247" s="38">
        <v>6291</v>
      </c>
      <c r="B247" s="57" t="s">
        <v>227</v>
      </c>
      <c r="C247" s="58">
        <f t="shared" si="95"/>
        <v>0</v>
      </c>
      <c r="D247" s="214"/>
      <c r="E247" s="510"/>
      <c r="F247" s="468">
        <f>D247+E247</f>
        <v>0</v>
      </c>
      <c r="G247" s="214"/>
      <c r="H247" s="246"/>
      <c r="I247" s="113">
        <f>G247+H247</f>
        <v>0</v>
      </c>
      <c r="J247" s="246"/>
      <c r="K247" s="60"/>
      <c r="L247" s="113">
        <f>J247+K247</f>
        <v>0</v>
      </c>
      <c r="M247" s="292"/>
      <c r="N247" s="60"/>
      <c r="O247" s="113">
        <f>M247+N247</f>
        <v>0</v>
      </c>
      <c r="P247" s="110"/>
      <c r="R247" s="189"/>
      <c r="S247" s="189"/>
      <c r="T247" s="189"/>
    </row>
    <row r="248" spans="1:20" hidden="1" x14ac:dyDescent="0.25">
      <c r="A248" s="38">
        <v>6292</v>
      </c>
      <c r="B248" s="57" t="s">
        <v>228</v>
      </c>
      <c r="C248" s="58">
        <f t="shared" si="95"/>
        <v>0</v>
      </c>
      <c r="D248" s="214"/>
      <c r="E248" s="510"/>
      <c r="F248" s="468">
        <f>D248+E248</f>
        <v>0</v>
      </c>
      <c r="G248" s="214"/>
      <c r="H248" s="246"/>
      <c r="I248" s="113">
        <f>G248+H248</f>
        <v>0</v>
      </c>
      <c r="J248" s="246"/>
      <c r="K248" s="60"/>
      <c r="L248" s="113">
        <f>J248+K248</f>
        <v>0</v>
      </c>
      <c r="M248" s="292"/>
      <c r="N248" s="60"/>
      <c r="O248" s="113">
        <f>M248+N248</f>
        <v>0</v>
      </c>
      <c r="P248" s="110"/>
      <c r="R248" s="189"/>
      <c r="S248" s="189"/>
      <c r="T248" s="189"/>
    </row>
    <row r="249" spans="1:20" ht="72" hidden="1" x14ac:dyDescent="0.25">
      <c r="A249" s="38">
        <v>6296</v>
      </c>
      <c r="B249" s="57" t="s">
        <v>229</v>
      </c>
      <c r="C249" s="58">
        <f t="shared" si="95"/>
        <v>0</v>
      </c>
      <c r="D249" s="214"/>
      <c r="E249" s="510"/>
      <c r="F249" s="468">
        <f>D249+E249</f>
        <v>0</v>
      </c>
      <c r="G249" s="214"/>
      <c r="H249" s="246"/>
      <c r="I249" s="113">
        <f>G249+H249</f>
        <v>0</v>
      </c>
      <c r="J249" s="246"/>
      <c r="K249" s="60"/>
      <c r="L249" s="113">
        <f>J249+K249</f>
        <v>0</v>
      </c>
      <c r="M249" s="292"/>
      <c r="N249" s="60"/>
      <c r="O249" s="113">
        <f>M249+N249</f>
        <v>0</v>
      </c>
      <c r="P249" s="110"/>
      <c r="R249" s="189"/>
      <c r="S249" s="189"/>
      <c r="T249" s="189"/>
    </row>
    <row r="250" spans="1:20" ht="39.75" hidden="1" customHeight="1" x14ac:dyDescent="0.25">
      <c r="A250" s="38">
        <v>6299</v>
      </c>
      <c r="B250" s="57" t="s">
        <v>230</v>
      </c>
      <c r="C250" s="58">
        <f t="shared" si="95"/>
        <v>0</v>
      </c>
      <c r="D250" s="214"/>
      <c r="E250" s="510"/>
      <c r="F250" s="468">
        <f>D250+E250</f>
        <v>0</v>
      </c>
      <c r="G250" s="214"/>
      <c r="H250" s="246"/>
      <c r="I250" s="113">
        <f>G250+H250</f>
        <v>0</v>
      </c>
      <c r="J250" s="246"/>
      <c r="K250" s="60"/>
      <c r="L250" s="113">
        <f>J250+K250</f>
        <v>0</v>
      </c>
      <c r="M250" s="292"/>
      <c r="N250" s="60"/>
      <c r="O250" s="113">
        <f>M250+N250</f>
        <v>0</v>
      </c>
      <c r="P250" s="110"/>
      <c r="R250" s="189"/>
      <c r="S250" s="189"/>
      <c r="T250" s="189"/>
    </row>
    <row r="251" spans="1:20" hidden="1" x14ac:dyDescent="0.25">
      <c r="A251" s="46">
        <v>6300</v>
      </c>
      <c r="B251" s="104" t="s">
        <v>231</v>
      </c>
      <c r="C251" s="47">
        <f t="shared" si="95"/>
        <v>0</v>
      </c>
      <c r="D251" s="212">
        <f t="shared" ref="D251:O251" si="97">SUM(D252,D257,D258)</f>
        <v>0</v>
      </c>
      <c r="E251" s="505">
        <f t="shared" si="97"/>
        <v>0</v>
      </c>
      <c r="F251" s="472">
        <f t="shared" si="97"/>
        <v>0</v>
      </c>
      <c r="G251" s="212">
        <f t="shared" si="97"/>
        <v>0</v>
      </c>
      <c r="H251" s="105">
        <f t="shared" si="97"/>
        <v>0</v>
      </c>
      <c r="I251" s="116">
        <f t="shared" si="97"/>
        <v>0</v>
      </c>
      <c r="J251" s="105">
        <f t="shared" si="97"/>
        <v>0</v>
      </c>
      <c r="K251" s="50">
        <f t="shared" si="97"/>
        <v>0</v>
      </c>
      <c r="L251" s="116">
        <f t="shared" si="97"/>
        <v>0</v>
      </c>
      <c r="M251" s="159">
        <f t="shared" si="97"/>
        <v>0</v>
      </c>
      <c r="N251" s="160">
        <f t="shared" si="97"/>
        <v>0</v>
      </c>
      <c r="O251" s="161">
        <f t="shared" si="97"/>
        <v>0</v>
      </c>
      <c r="P251" s="316"/>
      <c r="R251" s="189"/>
      <c r="S251" s="189"/>
      <c r="T251" s="189"/>
    </row>
    <row r="252" spans="1:20" ht="24" hidden="1" x14ac:dyDescent="0.25">
      <c r="A252" s="456">
        <v>6320</v>
      </c>
      <c r="B252" s="52" t="s">
        <v>303</v>
      </c>
      <c r="C252" s="126">
        <f t="shared" si="95"/>
        <v>0</v>
      </c>
      <c r="D252" s="217">
        <f t="shared" ref="D252:O252" si="98">SUM(D253:D256)</f>
        <v>0</v>
      </c>
      <c r="E252" s="514">
        <f t="shared" si="98"/>
        <v>0</v>
      </c>
      <c r="F252" s="509">
        <f t="shared" si="98"/>
        <v>0</v>
      </c>
      <c r="G252" s="217">
        <f t="shared" si="98"/>
        <v>0</v>
      </c>
      <c r="H252" s="248">
        <f t="shared" si="98"/>
        <v>0</v>
      </c>
      <c r="I252" s="119">
        <f t="shared" si="98"/>
        <v>0</v>
      </c>
      <c r="J252" s="248">
        <f t="shared" si="98"/>
        <v>0</v>
      </c>
      <c r="K252" s="118">
        <f t="shared" si="98"/>
        <v>0</v>
      </c>
      <c r="L252" s="119">
        <f t="shared" si="98"/>
        <v>0</v>
      </c>
      <c r="M252" s="53">
        <f t="shared" si="98"/>
        <v>0</v>
      </c>
      <c r="N252" s="118">
        <f t="shared" si="98"/>
        <v>0</v>
      </c>
      <c r="O252" s="119">
        <f t="shared" si="98"/>
        <v>0</v>
      </c>
      <c r="P252" s="109"/>
      <c r="R252" s="189"/>
      <c r="S252" s="189"/>
      <c r="T252" s="189"/>
    </row>
    <row r="253" spans="1:20" hidden="1" x14ac:dyDescent="0.25">
      <c r="A253" s="38">
        <v>6322</v>
      </c>
      <c r="B253" s="57" t="s">
        <v>232</v>
      </c>
      <c r="C253" s="58">
        <f t="shared" si="95"/>
        <v>0</v>
      </c>
      <c r="D253" s="214"/>
      <c r="E253" s="510"/>
      <c r="F253" s="468">
        <f t="shared" ref="F253:F258" si="99">D253+E253</f>
        <v>0</v>
      </c>
      <c r="G253" s="214"/>
      <c r="H253" s="246"/>
      <c r="I253" s="113">
        <f t="shared" ref="I253:I258" si="100">G253+H253</f>
        <v>0</v>
      </c>
      <c r="J253" s="246"/>
      <c r="K253" s="60"/>
      <c r="L253" s="113">
        <f t="shared" ref="L253:L258" si="101">J253+K253</f>
        <v>0</v>
      </c>
      <c r="M253" s="292"/>
      <c r="N253" s="60"/>
      <c r="O253" s="113">
        <f t="shared" ref="O253:O258" si="102">M253+N253</f>
        <v>0</v>
      </c>
      <c r="P253" s="110"/>
      <c r="R253" s="189"/>
      <c r="S253" s="189"/>
      <c r="T253" s="189"/>
    </row>
    <row r="254" spans="1:20" ht="24" hidden="1" x14ac:dyDescent="0.25">
      <c r="A254" s="38">
        <v>6323</v>
      </c>
      <c r="B254" s="57" t="s">
        <v>233</v>
      </c>
      <c r="C254" s="58">
        <f t="shared" si="95"/>
        <v>0</v>
      </c>
      <c r="D254" s="214"/>
      <c r="E254" s="510"/>
      <c r="F254" s="468">
        <f t="shared" si="99"/>
        <v>0</v>
      </c>
      <c r="G254" s="214"/>
      <c r="H254" s="246"/>
      <c r="I254" s="113">
        <f t="shared" si="100"/>
        <v>0</v>
      </c>
      <c r="J254" s="246"/>
      <c r="K254" s="60"/>
      <c r="L254" s="113">
        <f t="shared" si="101"/>
        <v>0</v>
      </c>
      <c r="M254" s="292"/>
      <c r="N254" s="60"/>
      <c r="O254" s="113">
        <f t="shared" si="102"/>
        <v>0</v>
      </c>
      <c r="P254" s="110"/>
      <c r="R254" s="189"/>
      <c r="S254" s="189"/>
      <c r="T254" s="189"/>
    </row>
    <row r="255" spans="1:20" ht="24" hidden="1" x14ac:dyDescent="0.25">
      <c r="A255" s="38">
        <v>6324</v>
      </c>
      <c r="B255" s="57" t="s">
        <v>287</v>
      </c>
      <c r="C255" s="58">
        <f t="shared" si="95"/>
        <v>0</v>
      </c>
      <c r="D255" s="214"/>
      <c r="E255" s="510"/>
      <c r="F255" s="468">
        <f t="shared" si="99"/>
        <v>0</v>
      </c>
      <c r="G255" s="214"/>
      <c r="H255" s="246"/>
      <c r="I255" s="113">
        <f t="shared" si="100"/>
        <v>0</v>
      </c>
      <c r="J255" s="246"/>
      <c r="K255" s="60"/>
      <c r="L255" s="113">
        <f t="shared" si="101"/>
        <v>0</v>
      </c>
      <c r="M255" s="292"/>
      <c r="N255" s="60"/>
      <c r="O255" s="113">
        <f t="shared" si="102"/>
        <v>0</v>
      </c>
      <c r="P255" s="110"/>
      <c r="R255" s="189"/>
      <c r="S255" s="189"/>
      <c r="T255" s="189"/>
    </row>
    <row r="256" spans="1:20" hidden="1" x14ac:dyDescent="0.25">
      <c r="A256" s="33">
        <v>6329</v>
      </c>
      <c r="B256" s="52" t="s">
        <v>288</v>
      </c>
      <c r="C256" s="53">
        <f t="shared" si="95"/>
        <v>0</v>
      </c>
      <c r="D256" s="213"/>
      <c r="E256" s="508"/>
      <c r="F256" s="509">
        <f t="shared" si="99"/>
        <v>0</v>
      </c>
      <c r="G256" s="213"/>
      <c r="H256" s="245"/>
      <c r="I256" s="119">
        <f t="shared" si="100"/>
        <v>0</v>
      </c>
      <c r="J256" s="245"/>
      <c r="K256" s="55"/>
      <c r="L256" s="119">
        <f t="shared" si="101"/>
        <v>0</v>
      </c>
      <c r="M256" s="291"/>
      <c r="N256" s="55"/>
      <c r="O256" s="119">
        <f t="shared" si="102"/>
        <v>0</v>
      </c>
      <c r="P256" s="109"/>
      <c r="R256" s="189"/>
      <c r="S256" s="189"/>
      <c r="T256" s="189"/>
    </row>
    <row r="257" spans="1:20" ht="24" hidden="1" x14ac:dyDescent="0.25">
      <c r="A257" s="139">
        <v>6330</v>
      </c>
      <c r="B257" s="140" t="s">
        <v>234</v>
      </c>
      <c r="C257" s="126">
        <f t="shared" si="95"/>
        <v>0</v>
      </c>
      <c r="D257" s="219"/>
      <c r="E257" s="517"/>
      <c r="F257" s="518">
        <f t="shared" si="99"/>
        <v>0</v>
      </c>
      <c r="G257" s="219"/>
      <c r="H257" s="250"/>
      <c r="I257" s="277">
        <f t="shared" si="100"/>
        <v>0</v>
      </c>
      <c r="J257" s="250"/>
      <c r="K257" s="128"/>
      <c r="L257" s="277">
        <f t="shared" si="101"/>
        <v>0</v>
      </c>
      <c r="M257" s="295"/>
      <c r="N257" s="128"/>
      <c r="O257" s="277">
        <f t="shared" si="102"/>
        <v>0</v>
      </c>
      <c r="P257" s="151"/>
      <c r="R257" s="189"/>
      <c r="S257" s="189"/>
      <c r="T257" s="189"/>
    </row>
    <row r="258" spans="1:20" hidden="1" x14ac:dyDescent="0.25">
      <c r="A258" s="111">
        <v>6360</v>
      </c>
      <c r="B258" s="57" t="s">
        <v>235</v>
      </c>
      <c r="C258" s="58">
        <f t="shared" si="95"/>
        <v>0</v>
      </c>
      <c r="D258" s="214"/>
      <c r="E258" s="510"/>
      <c r="F258" s="468">
        <f t="shared" si="99"/>
        <v>0</v>
      </c>
      <c r="G258" s="214"/>
      <c r="H258" s="246"/>
      <c r="I258" s="113">
        <f t="shared" si="100"/>
        <v>0</v>
      </c>
      <c r="J258" s="246"/>
      <c r="K258" s="60"/>
      <c r="L258" s="113">
        <f t="shared" si="101"/>
        <v>0</v>
      </c>
      <c r="M258" s="292"/>
      <c r="N258" s="60"/>
      <c r="O258" s="113">
        <f t="shared" si="102"/>
        <v>0</v>
      </c>
      <c r="P258" s="110"/>
      <c r="R258" s="189"/>
      <c r="S258" s="189"/>
      <c r="T258" s="189"/>
    </row>
    <row r="259" spans="1:20" ht="36" hidden="1" x14ac:dyDescent="0.25">
      <c r="A259" s="46">
        <v>6400</v>
      </c>
      <c r="B259" s="104" t="s">
        <v>236</v>
      </c>
      <c r="C259" s="47">
        <f t="shared" si="95"/>
        <v>0</v>
      </c>
      <c r="D259" s="212">
        <f t="shared" ref="D259:O259" si="103">SUM(D260,D264)</f>
        <v>0</v>
      </c>
      <c r="E259" s="505">
        <f t="shared" si="103"/>
        <v>0</v>
      </c>
      <c r="F259" s="472">
        <f t="shared" si="103"/>
        <v>0</v>
      </c>
      <c r="G259" s="212">
        <f t="shared" si="103"/>
        <v>0</v>
      </c>
      <c r="H259" s="105">
        <f t="shared" si="103"/>
        <v>0</v>
      </c>
      <c r="I259" s="116">
        <f t="shared" si="103"/>
        <v>0</v>
      </c>
      <c r="J259" s="105">
        <f t="shared" si="103"/>
        <v>0</v>
      </c>
      <c r="K259" s="50">
        <f t="shared" si="103"/>
        <v>0</v>
      </c>
      <c r="L259" s="116">
        <f t="shared" si="103"/>
        <v>0</v>
      </c>
      <c r="M259" s="159">
        <f t="shared" si="103"/>
        <v>0</v>
      </c>
      <c r="N259" s="160">
        <f t="shared" si="103"/>
        <v>0</v>
      </c>
      <c r="O259" s="161">
        <f t="shared" si="103"/>
        <v>0</v>
      </c>
      <c r="P259" s="316"/>
      <c r="R259" s="189"/>
      <c r="S259" s="189"/>
      <c r="T259" s="189"/>
    </row>
    <row r="260" spans="1:20" ht="24" hidden="1" x14ac:dyDescent="0.25">
      <c r="A260" s="456">
        <v>6410</v>
      </c>
      <c r="B260" s="52" t="s">
        <v>237</v>
      </c>
      <c r="C260" s="53">
        <f t="shared" si="95"/>
        <v>0</v>
      </c>
      <c r="D260" s="217">
        <f t="shared" ref="D260:O260" si="104">SUM(D261:D263)</f>
        <v>0</v>
      </c>
      <c r="E260" s="514">
        <f t="shared" si="104"/>
        <v>0</v>
      </c>
      <c r="F260" s="509">
        <f t="shared" si="104"/>
        <v>0</v>
      </c>
      <c r="G260" s="217">
        <f t="shared" si="104"/>
        <v>0</v>
      </c>
      <c r="H260" s="248">
        <f t="shared" si="104"/>
        <v>0</v>
      </c>
      <c r="I260" s="119">
        <f t="shared" si="104"/>
        <v>0</v>
      </c>
      <c r="J260" s="248">
        <f t="shared" si="104"/>
        <v>0</v>
      </c>
      <c r="K260" s="118">
        <f t="shared" si="104"/>
        <v>0</v>
      </c>
      <c r="L260" s="119">
        <f t="shared" si="104"/>
        <v>0</v>
      </c>
      <c r="M260" s="64">
        <f t="shared" si="104"/>
        <v>0</v>
      </c>
      <c r="N260" s="271">
        <f t="shared" si="104"/>
        <v>0</v>
      </c>
      <c r="O260" s="276">
        <f t="shared" si="104"/>
        <v>0</v>
      </c>
      <c r="P260" s="148"/>
      <c r="R260" s="189"/>
      <c r="S260" s="189"/>
      <c r="T260" s="189"/>
    </row>
    <row r="261" spans="1:20" hidden="1" x14ac:dyDescent="0.25">
      <c r="A261" s="38">
        <v>6411</v>
      </c>
      <c r="B261" s="141" t="s">
        <v>238</v>
      </c>
      <c r="C261" s="58">
        <f t="shared" si="95"/>
        <v>0</v>
      </c>
      <c r="D261" s="214"/>
      <c r="E261" s="510"/>
      <c r="F261" s="468">
        <f>D261+E261</f>
        <v>0</v>
      </c>
      <c r="G261" s="214"/>
      <c r="H261" s="246"/>
      <c r="I261" s="113">
        <f>G261+H261</f>
        <v>0</v>
      </c>
      <c r="J261" s="246"/>
      <c r="K261" s="60"/>
      <c r="L261" s="113">
        <f>J261+K261</f>
        <v>0</v>
      </c>
      <c r="M261" s="292"/>
      <c r="N261" s="60"/>
      <c r="O261" s="113">
        <f>M261+N261</f>
        <v>0</v>
      </c>
      <c r="P261" s="110"/>
      <c r="R261" s="189"/>
      <c r="S261" s="189"/>
      <c r="T261" s="189"/>
    </row>
    <row r="262" spans="1:20" ht="36" hidden="1" x14ac:dyDescent="0.25">
      <c r="A262" s="38">
        <v>6412</v>
      </c>
      <c r="B262" s="57" t="s">
        <v>239</v>
      </c>
      <c r="C262" s="58">
        <f t="shared" si="95"/>
        <v>0</v>
      </c>
      <c r="D262" s="214"/>
      <c r="E262" s="510"/>
      <c r="F262" s="468">
        <f>D262+E262</f>
        <v>0</v>
      </c>
      <c r="G262" s="214"/>
      <c r="H262" s="246"/>
      <c r="I262" s="113">
        <f>G262+H262</f>
        <v>0</v>
      </c>
      <c r="J262" s="246"/>
      <c r="K262" s="60"/>
      <c r="L262" s="113">
        <f>J262+K262</f>
        <v>0</v>
      </c>
      <c r="M262" s="292"/>
      <c r="N262" s="60"/>
      <c r="O262" s="113">
        <f>M262+N262</f>
        <v>0</v>
      </c>
      <c r="P262" s="110"/>
      <c r="R262" s="189"/>
      <c r="S262" s="189"/>
      <c r="T262" s="189"/>
    </row>
    <row r="263" spans="1:20" ht="36" hidden="1" x14ac:dyDescent="0.25">
      <c r="A263" s="38">
        <v>6419</v>
      </c>
      <c r="B263" s="57" t="s">
        <v>240</v>
      </c>
      <c r="C263" s="58">
        <f t="shared" si="95"/>
        <v>0</v>
      </c>
      <c r="D263" s="214"/>
      <c r="E263" s="510"/>
      <c r="F263" s="468">
        <f>D263+E263</f>
        <v>0</v>
      </c>
      <c r="G263" s="214"/>
      <c r="H263" s="246"/>
      <c r="I263" s="113">
        <f>G263+H263</f>
        <v>0</v>
      </c>
      <c r="J263" s="246"/>
      <c r="K263" s="60"/>
      <c r="L263" s="113">
        <f>J263+K263</f>
        <v>0</v>
      </c>
      <c r="M263" s="292"/>
      <c r="N263" s="60"/>
      <c r="O263" s="113">
        <f>M263+N263</f>
        <v>0</v>
      </c>
      <c r="P263" s="110"/>
      <c r="R263" s="189"/>
      <c r="S263" s="189"/>
      <c r="T263" s="189"/>
    </row>
    <row r="264" spans="1:20" ht="36" hidden="1" x14ac:dyDescent="0.25">
      <c r="A264" s="111">
        <v>6420</v>
      </c>
      <c r="B264" s="57" t="s">
        <v>241</v>
      </c>
      <c r="C264" s="58">
        <f t="shared" si="95"/>
        <v>0</v>
      </c>
      <c r="D264" s="215">
        <f t="shared" ref="D264:O264" si="105">SUM(D265:D268)</f>
        <v>0</v>
      </c>
      <c r="E264" s="511">
        <f t="shared" si="105"/>
        <v>0</v>
      </c>
      <c r="F264" s="468">
        <f t="shared" si="105"/>
        <v>0</v>
      </c>
      <c r="G264" s="215">
        <f t="shared" si="105"/>
        <v>0</v>
      </c>
      <c r="H264" s="120">
        <f t="shared" si="105"/>
        <v>0</v>
      </c>
      <c r="I264" s="113">
        <f t="shared" si="105"/>
        <v>0</v>
      </c>
      <c r="J264" s="120">
        <f t="shared" si="105"/>
        <v>0</v>
      </c>
      <c r="K264" s="112">
        <f t="shared" si="105"/>
        <v>0</v>
      </c>
      <c r="L264" s="113">
        <f t="shared" si="105"/>
        <v>0</v>
      </c>
      <c r="M264" s="58">
        <f t="shared" si="105"/>
        <v>0</v>
      </c>
      <c r="N264" s="112">
        <f t="shared" si="105"/>
        <v>0</v>
      </c>
      <c r="O264" s="113">
        <f t="shared" si="105"/>
        <v>0</v>
      </c>
      <c r="P264" s="110"/>
      <c r="R264" s="189"/>
      <c r="S264" s="189"/>
      <c r="T264" s="189"/>
    </row>
    <row r="265" spans="1:20" hidden="1" x14ac:dyDescent="0.25">
      <c r="A265" s="38">
        <v>6421</v>
      </c>
      <c r="B265" s="57" t="s">
        <v>242</v>
      </c>
      <c r="C265" s="58">
        <f t="shared" si="95"/>
        <v>0</v>
      </c>
      <c r="D265" s="214"/>
      <c r="E265" s="510"/>
      <c r="F265" s="468">
        <f>D265+E265</f>
        <v>0</v>
      </c>
      <c r="G265" s="214"/>
      <c r="H265" s="246"/>
      <c r="I265" s="113">
        <f>G265+H265</f>
        <v>0</v>
      </c>
      <c r="J265" s="246"/>
      <c r="K265" s="60"/>
      <c r="L265" s="113">
        <f>J265+K265</f>
        <v>0</v>
      </c>
      <c r="M265" s="292"/>
      <c r="N265" s="60"/>
      <c r="O265" s="113">
        <f>M265+N265</f>
        <v>0</v>
      </c>
      <c r="P265" s="110"/>
      <c r="R265" s="189"/>
      <c r="S265" s="189"/>
      <c r="T265" s="189"/>
    </row>
    <row r="266" spans="1:20" hidden="1" x14ac:dyDescent="0.25">
      <c r="A266" s="38">
        <v>6422</v>
      </c>
      <c r="B266" s="57" t="s">
        <v>243</v>
      </c>
      <c r="C266" s="58">
        <f t="shared" si="95"/>
        <v>0</v>
      </c>
      <c r="D266" s="214"/>
      <c r="E266" s="510"/>
      <c r="F266" s="468">
        <f>D266+E266</f>
        <v>0</v>
      </c>
      <c r="G266" s="214"/>
      <c r="H266" s="246"/>
      <c r="I266" s="113">
        <f>G266+H266</f>
        <v>0</v>
      </c>
      <c r="J266" s="246"/>
      <c r="K266" s="60"/>
      <c r="L266" s="113">
        <f>J266+K266</f>
        <v>0</v>
      </c>
      <c r="M266" s="292"/>
      <c r="N266" s="60"/>
      <c r="O266" s="113">
        <f>M266+N266</f>
        <v>0</v>
      </c>
      <c r="P266" s="110"/>
      <c r="R266" s="189"/>
      <c r="S266" s="189"/>
      <c r="T266" s="189"/>
    </row>
    <row r="267" spans="1:20" ht="13.5" hidden="1" customHeight="1" x14ac:dyDescent="0.25">
      <c r="A267" s="38">
        <v>6423</v>
      </c>
      <c r="B267" s="57" t="s">
        <v>244</v>
      </c>
      <c r="C267" s="58">
        <f t="shared" si="95"/>
        <v>0</v>
      </c>
      <c r="D267" s="214"/>
      <c r="E267" s="510"/>
      <c r="F267" s="468">
        <f>D267+E267</f>
        <v>0</v>
      </c>
      <c r="G267" s="214"/>
      <c r="H267" s="246"/>
      <c r="I267" s="113">
        <f>G267+H267</f>
        <v>0</v>
      </c>
      <c r="J267" s="246"/>
      <c r="K267" s="60"/>
      <c r="L267" s="113">
        <f>J267+K267</f>
        <v>0</v>
      </c>
      <c r="M267" s="292"/>
      <c r="N267" s="60"/>
      <c r="O267" s="113">
        <f>M267+N267</f>
        <v>0</v>
      </c>
      <c r="P267" s="110"/>
      <c r="R267" s="189"/>
      <c r="S267" s="189"/>
      <c r="T267" s="189"/>
    </row>
    <row r="268" spans="1:20" ht="36" hidden="1" x14ac:dyDescent="0.25">
      <c r="A268" s="38">
        <v>6424</v>
      </c>
      <c r="B268" s="57" t="s">
        <v>245</v>
      </c>
      <c r="C268" s="58">
        <f t="shared" si="95"/>
        <v>0</v>
      </c>
      <c r="D268" s="214"/>
      <c r="E268" s="510"/>
      <c r="F268" s="468">
        <f>D268+E268</f>
        <v>0</v>
      </c>
      <c r="G268" s="214"/>
      <c r="H268" s="246"/>
      <c r="I268" s="113">
        <f>G268+H268</f>
        <v>0</v>
      </c>
      <c r="J268" s="246"/>
      <c r="K268" s="60"/>
      <c r="L268" s="113">
        <f>J268+K268</f>
        <v>0</v>
      </c>
      <c r="M268" s="292"/>
      <c r="N268" s="60"/>
      <c r="O268" s="113">
        <f>M268+N268</f>
        <v>0</v>
      </c>
      <c r="P268" s="110"/>
      <c r="R268" s="189"/>
      <c r="S268" s="189"/>
      <c r="T268" s="189"/>
    </row>
    <row r="269" spans="1:20" ht="36" hidden="1" x14ac:dyDescent="0.25">
      <c r="A269" s="143">
        <v>7000</v>
      </c>
      <c r="B269" s="143" t="s">
        <v>246</v>
      </c>
      <c r="C269" s="145">
        <f t="shared" si="95"/>
        <v>0</v>
      </c>
      <c r="D269" s="221">
        <f t="shared" ref="D269:O269" si="106">SUM(D270,D281)</f>
        <v>0</v>
      </c>
      <c r="E269" s="521">
        <f t="shared" si="106"/>
        <v>0</v>
      </c>
      <c r="F269" s="522">
        <f t="shared" si="106"/>
        <v>0</v>
      </c>
      <c r="G269" s="221">
        <f t="shared" si="106"/>
        <v>0</v>
      </c>
      <c r="H269" s="252">
        <f t="shared" si="106"/>
        <v>0</v>
      </c>
      <c r="I269" s="263">
        <f t="shared" si="106"/>
        <v>0</v>
      </c>
      <c r="J269" s="252">
        <f t="shared" si="106"/>
        <v>0</v>
      </c>
      <c r="K269" s="144">
        <f t="shared" si="106"/>
        <v>0</v>
      </c>
      <c r="L269" s="263">
        <f t="shared" si="106"/>
        <v>0</v>
      </c>
      <c r="M269" s="297">
        <f t="shared" si="106"/>
        <v>0</v>
      </c>
      <c r="N269" s="274">
        <f t="shared" si="106"/>
        <v>0</v>
      </c>
      <c r="O269" s="279">
        <f t="shared" si="106"/>
        <v>0</v>
      </c>
      <c r="P269" s="318"/>
      <c r="R269" s="189"/>
      <c r="S269" s="189"/>
      <c r="T269" s="189"/>
    </row>
    <row r="270" spans="1:20" ht="24" hidden="1" x14ac:dyDescent="0.25">
      <c r="A270" s="46">
        <v>7200</v>
      </c>
      <c r="B270" s="104" t="s">
        <v>247</v>
      </c>
      <c r="C270" s="47">
        <f t="shared" si="95"/>
        <v>0</v>
      </c>
      <c r="D270" s="212">
        <f t="shared" ref="D270:O270" si="107">SUM(D271,D272,D275,D276,D280)</f>
        <v>0</v>
      </c>
      <c r="E270" s="505">
        <f t="shared" si="107"/>
        <v>0</v>
      </c>
      <c r="F270" s="472">
        <f t="shared" si="107"/>
        <v>0</v>
      </c>
      <c r="G270" s="212">
        <f t="shared" si="107"/>
        <v>0</v>
      </c>
      <c r="H270" s="105">
        <f t="shared" si="107"/>
        <v>0</v>
      </c>
      <c r="I270" s="116">
        <f t="shared" si="107"/>
        <v>0</v>
      </c>
      <c r="J270" s="105">
        <f t="shared" si="107"/>
        <v>0</v>
      </c>
      <c r="K270" s="50">
        <f t="shared" si="107"/>
        <v>0</v>
      </c>
      <c r="L270" s="116">
        <f t="shared" si="107"/>
        <v>0</v>
      </c>
      <c r="M270" s="129">
        <f t="shared" si="107"/>
        <v>0</v>
      </c>
      <c r="N270" s="130">
        <f t="shared" si="107"/>
        <v>0</v>
      </c>
      <c r="O270" s="262">
        <f t="shared" si="107"/>
        <v>0</v>
      </c>
      <c r="P270" s="315"/>
      <c r="R270" s="189"/>
      <c r="S270" s="189"/>
      <c r="T270" s="189"/>
    </row>
    <row r="271" spans="1:20" ht="24" hidden="1" x14ac:dyDescent="0.25">
      <c r="A271" s="456">
        <v>7210</v>
      </c>
      <c r="B271" s="52" t="s">
        <v>248</v>
      </c>
      <c r="C271" s="53">
        <f t="shared" si="95"/>
        <v>0</v>
      </c>
      <c r="D271" s="213"/>
      <c r="E271" s="508"/>
      <c r="F271" s="509">
        <f>D271+E271</f>
        <v>0</v>
      </c>
      <c r="G271" s="213"/>
      <c r="H271" s="245"/>
      <c r="I271" s="119">
        <f>G271+H271</f>
        <v>0</v>
      </c>
      <c r="J271" s="245"/>
      <c r="K271" s="55"/>
      <c r="L271" s="119">
        <f>J271+K271</f>
        <v>0</v>
      </c>
      <c r="M271" s="291"/>
      <c r="N271" s="55"/>
      <c r="O271" s="119">
        <f>M271+N271</f>
        <v>0</v>
      </c>
      <c r="P271" s="109"/>
      <c r="R271" s="189"/>
      <c r="S271" s="189"/>
      <c r="T271" s="189"/>
    </row>
    <row r="272" spans="1:20" s="142" customFormat="1" ht="36" hidden="1" x14ac:dyDescent="0.25">
      <c r="A272" s="111">
        <v>7220</v>
      </c>
      <c r="B272" s="57" t="s">
        <v>249</v>
      </c>
      <c r="C272" s="58">
        <f t="shared" si="95"/>
        <v>0</v>
      </c>
      <c r="D272" s="215">
        <f t="shared" ref="D272:O272" si="108">SUM(D273:D274)</f>
        <v>0</v>
      </c>
      <c r="E272" s="511">
        <f t="shared" si="108"/>
        <v>0</v>
      </c>
      <c r="F272" s="468">
        <f t="shared" si="108"/>
        <v>0</v>
      </c>
      <c r="G272" s="215">
        <f t="shared" si="108"/>
        <v>0</v>
      </c>
      <c r="H272" s="120">
        <f t="shared" si="108"/>
        <v>0</v>
      </c>
      <c r="I272" s="113">
        <f t="shared" si="108"/>
        <v>0</v>
      </c>
      <c r="J272" s="120">
        <f t="shared" si="108"/>
        <v>0</v>
      </c>
      <c r="K272" s="112">
        <f t="shared" si="108"/>
        <v>0</v>
      </c>
      <c r="L272" s="113">
        <f t="shared" si="108"/>
        <v>0</v>
      </c>
      <c r="M272" s="58">
        <f t="shared" si="108"/>
        <v>0</v>
      </c>
      <c r="N272" s="112">
        <f t="shared" si="108"/>
        <v>0</v>
      </c>
      <c r="O272" s="113">
        <f t="shared" si="108"/>
        <v>0</v>
      </c>
      <c r="P272" s="110"/>
      <c r="R272" s="189"/>
      <c r="S272" s="189"/>
      <c r="T272" s="189"/>
    </row>
    <row r="273" spans="1:20" s="142" customFormat="1" ht="36" hidden="1" x14ac:dyDescent="0.25">
      <c r="A273" s="38">
        <v>7221</v>
      </c>
      <c r="B273" s="57" t="s">
        <v>250</v>
      </c>
      <c r="C273" s="58">
        <f t="shared" si="95"/>
        <v>0</v>
      </c>
      <c r="D273" s="214"/>
      <c r="E273" s="510"/>
      <c r="F273" s="468">
        <f>D273+E273</f>
        <v>0</v>
      </c>
      <c r="G273" s="214"/>
      <c r="H273" s="246"/>
      <c r="I273" s="113">
        <f>G273+H273</f>
        <v>0</v>
      </c>
      <c r="J273" s="246"/>
      <c r="K273" s="60"/>
      <c r="L273" s="113">
        <f>J273+K273</f>
        <v>0</v>
      </c>
      <c r="M273" s="292"/>
      <c r="N273" s="60"/>
      <c r="O273" s="113">
        <f>M273+N273</f>
        <v>0</v>
      </c>
      <c r="P273" s="110"/>
      <c r="R273" s="189"/>
      <c r="S273" s="189"/>
      <c r="T273" s="189"/>
    </row>
    <row r="274" spans="1:20" s="142" customFormat="1" ht="36" hidden="1" x14ac:dyDescent="0.25">
      <c r="A274" s="38">
        <v>7222</v>
      </c>
      <c r="B274" s="57" t="s">
        <v>251</v>
      </c>
      <c r="C274" s="58">
        <f t="shared" si="95"/>
        <v>0</v>
      </c>
      <c r="D274" s="214"/>
      <c r="E274" s="510"/>
      <c r="F274" s="468">
        <f>D274+E274</f>
        <v>0</v>
      </c>
      <c r="G274" s="214"/>
      <c r="H274" s="246"/>
      <c r="I274" s="113">
        <f>G274+H274</f>
        <v>0</v>
      </c>
      <c r="J274" s="246"/>
      <c r="K274" s="60"/>
      <c r="L274" s="113">
        <f>J274+K274</f>
        <v>0</v>
      </c>
      <c r="M274" s="292"/>
      <c r="N274" s="60"/>
      <c r="O274" s="113">
        <f>M274+N274</f>
        <v>0</v>
      </c>
      <c r="P274" s="110"/>
      <c r="R274" s="189"/>
      <c r="S274" s="189"/>
      <c r="T274" s="189"/>
    </row>
    <row r="275" spans="1:20" ht="24" hidden="1" x14ac:dyDescent="0.25">
      <c r="A275" s="111">
        <v>7230</v>
      </c>
      <c r="B275" s="57" t="s">
        <v>292</v>
      </c>
      <c r="C275" s="58">
        <f t="shared" si="95"/>
        <v>0</v>
      </c>
      <c r="D275" s="214"/>
      <c r="E275" s="510"/>
      <c r="F275" s="468">
        <f>D275+E275</f>
        <v>0</v>
      </c>
      <c r="G275" s="214"/>
      <c r="H275" s="246"/>
      <c r="I275" s="113">
        <f>G275+H275</f>
        <v>0</v>
      </c>
      <c r="J275" s="246"/>
      <c r="K275" s="60"/>
      <c r="L275" s="113">
        <f>J275+K275</f>
        <v>0</v>
      </c>
      <c r="M275" s="292"/>
      <c r="N275" s="60"/>
      <c r="O275" s="113">
        <f>M275+N275</f>
        <v>0</v>
      </c>
      <c r="P275" s="110"/>
      <c r="R275" s="189"/>
      <c r="S275" s="189"/>
      <c r="T275" s="189"/>
    </row>
    <row r="276" spans="1:20" ht="24" hidden="1" x14ac:dyDescent="0.25">
      <c r="A276" s="111">
        <v>7240</v>
      </c>
      <c r="B276" s="57" t="s">
        <v>252</v>
      </c>
      <c r="C276" s="58">
        <f t="shared" si="95"/>
        <v>0</v>
      </c>
      <c r="D276" s="215">
        <f t="shared" ref="D276:O276" si="109">SUM(D277:D279)</f>
        <v>0</v>
      </c>
      <c r="E276" s="511">
        <f t="shared" si="109"/>
        <v>0</v>
      </c>
      <c r="F276" s="468">
        <f t="shared" si="109"/>
        <v>0</v>
      </c>
      <c r="G276" s="215">
        <f t="shared" si="109"/>
        <v>0</v>
      </c>
      <c r="H276" s="120">
        <f t="shared" si="109"/>
        <v>0</v>
      </c>
      <c r="I276" s="113">
        <f t="shared" si="109"/>
        <v>0</v>
      </c>
      <c r="J276" s="120">
        <f t="shared" si="109"/>
        <v>0</v>
      </c>
      <c r="K276" s="112">
        <f t="shared" si="109"/>
        <v>0</v>
      </c>
      <c r="L276" s="113">
        <f t="shared" si="109"/>
        <v>0</v>
      </c>
      <c r="M276" s="58">
        <f t="shared" si="109"/>
        <v>0</v>
      </c>
      <c r="N276" s="112">
        <f t="shared" si="109"/>
        <v>0</v>
      </c>
      <c r="O276" s="113">
        <f t="shared" si="109"/>
        <v>0</v>
      </c>
      <c r="P276" s="110"/>
      <c r="R276" s="189"/>
      <c r="S276" s="189"/>
      <c r="T276" s="189"/>
    </row>
    <row r="277" spans="1:20" ht="48" hidden="1" x14ac:dyDescent="0.25">
      <c r="A277" s="38">
        <v>7245</v>
      </c>
      <c r="B277" s="57" t="s">
        <v>253</v>
      </c>
      <c r="C277" s="58">
        <f t="shared" si="95"/>
        <v>0</v>
      </c>
      <c r="D277" s="214"/>
      <c r="E277" s="510"/>
      <c r="F277" s="468">
        <f>D277+E277</f>
        <v>0</v>
      </c>
      <c r="G277" s="214"/>
      <c r="H277" s="246"/>
      <c r="I277" s="113">
        <f>G277+H277</f>
        <v>0</v>
      </c>
      <c r="J277" s="246"/>
      <c r="K277" s="60"/>
      <c r="L277" s="113">
        <f>J277+K277</f>
        <v>0</v>
      </c>
      <c r="M277" s="292"/>
      <c r="N277" s="60"/>
      <c r="O277" s="113">
        <f>M277+N277</f>
        <v>0</v>
      </c>
      <c r="P277" s="110"/>
      <c r="R277" s="189"/>
      <c r="S277" s="189"/>
      <c r="T277" s="189"/>
    </row>
    <row r="278" spans="1:20" ht="84.75" hidden="1" customHeight="1" x14ac:dyDescent="0.25">
      <c r="A278" s="38">
        <v>7246</v>
      </c>
      <c r="B278" s="57" t="s">
        <v>254</v>
      </c>
      <c r="C278" s="58">
        <f t="shared" si="95"/>
        <v>0</v>
      </c>
      <c r="D278" s="214"/>
      <c r="E278" s="510"/>
      <c r="F278" s="468">
        <f>D278+E278</f>
        <v>0</v>
      </c>
      <c r="G278" s="214"/>
      <c r="H278" s="246"/>
      <c r="I278" s="113">
        <f>G278+H278</f>
        <v>0</v>
      </c>
      <c r="J278" s="246"/>
      <c r="K278" s="60"/>
      <c r="L278" s="113">
        <f>J278+K278</f>
        <v>0</v>
      </c>
      <c r="M278" s="292"/>
      <c r="N278" s="60"/>
      <c r="O278" s="113">
        <f>M278+N278</f>
        <v>0</v>
      </c>
      <c r="P278" s="110"/>
      <c r="R278" s="189"/>
      <c r="S278" s="189"/>
      <c r="T278" s="189"/>
    </row>
    <row r="279" spans="1:20" ht="36" hidden="1" x14ac:dyDescent="0.25">
      <c r="A279" s="38">
        <v>7247</v>
      </c>
      <c r="B279" s="57" t="s">
        <v>309</v>
      </c>
      <c r="C279" s="58">
        <f t="shared" si="95"/>
        <v>0</v>
      </c>
      <c r="D279" s="214"/>
      <c r="E279" s="510"/>
      <c r="F279" s="468">
        <f>D279+E279</f>
        <v>0</v>
      </c>
      <c r="G279" s="214"/>
      <c r="H279" s="246"/>
      <c r="I279" s="113">
        <f>G279+H279</f>
        <v>0</v>
      </c>
      <c r="J279" s="246"/>
      <c r="K279" s="60"/>
      <c r="L279" s="113">
        <f>J279+K279</f>
        <v>0</v>
      </c>
      <c r="M279" s="292"/>
      <c r="N279" s="60"/>
      <c r="O279" s="113">
        <f>M279+N279</f>
        <v>0</v>
      </c>
      <c r="P279" s="110"/>
      <c r="R279" s="189"/>
      <c r="S279" s="189"/>
      <c r="T279" s="189"/>
    </row>
    <row r="280" spans="1:20" ht="24" hidden="1" x14ac:dyDescent="0.25">
      <c r="A280" s="456">
        <v>7260</v>
      </c>
      <c r="B280" s="52" t="s">
        <v>255</v>
      </c>
      <c r="C280" s="53">
        <f t="shared" si="95"/>
        <v>0</v>
      </c>
      <c r="D280" s="213"/>
      <c r="E280" s="508"/>
      <c r="F280" s="509">
        <f>D280+E280</f>
        <v>0</v>
      </c>
      <c r="G280" s="213"/>
      <c r="H280" s="245"/>
      <c r="I280" s="119">
        <f>G280+H280</f>
        <v>0</v>
      </c>
      <c r="J280" s="245"/>
      <c r="K280" s="55"/>
      <c r="L280" s="119">
        <f>J280+K280</f>
        <v>0</v>
      </c>
      <c r="M280" s="291"/>
      <c r="N280" s="55"/>
      <c r="O280" s="119">
        <f>M280+N280</f>
        <v>0</v>
      </c>
      <c r="P280" s="109"/>
      <c r="R280" s="189"/>
      <c r="S280" s="189"/>
      <c r="T280" s="189"/>
    </row>
    <row r="281" spans="1:20" hidden="1" x14ac:dyDescent="0.25">
      <c r="A281" s="72">
        <v>7700</v>
      </c>
      <c r="B281" s="158" t="s">
        <v>284</v>
      </c>
      <c r="C281" s="159">
        <f t="shared" si="95"/>
        <v>0</v>
      </c>
      <c r="D281" s="222">
        <f t="shared" ref="D281:O281" si="110">D282</f>
        <v>0</v>
      </c>
      <c r="E281" s="523">
        <f t="shared" si="110"/>
        <v>0</v>
      </c>
      <c r="F281" s="488">
        <f t="shared" si="110"/>
        <v>0</v>
      </c>
      <c r="G281" s="222">
        <f t="shared" si="110"/>
        <v>0</v>
      </c>
      <c r="H281" s="253">
        <f t="shared" si="110"/>
        <v>0</v>
      </c>
      <c r="I281" s="161">
        <f t="shared" si="110"/>
        <v>0</v>
      </c>
      <c r="J281" s="253">
        <f t="shared" si="110"/>
        <v>0</v>
      </c>
      <c r="K281" s="160">
        <f t="shared" si="110"/>
        <v>0</v>
      </c>
      <c r="L281" s="161">
        <f t="shared" si="110"/>
        <v>0</v>
      </c>
      <c r="M281" s="159">
        <f t="shared" si="110"/>
        <v>0</v>
      </c>
      <c r="N281" s="160">
        <f t="shared" si="110"/>
        <v>0</v>
      </c>
      <c r="O281" s="161">
        <f t="shared" si="110"/>
        <v>0</v>
      </c>
      <c r="P281" s="316"/>
      <c r="R281" s="189"/>
      <c r="S281" s="189"/>
      <c r="T281" s="189"/>
    </row>
    <row r="282" spans="1:20" hidden="1" x14ac:dyDescent="0.25">
      <c r="A282" s="106">
        <v>7720</v>
      </c>
      <c r="B282" s="52" t="s">
        <v>285</v>
      </c>
      <c r="C282" s="64">
        <f t="shared" si="95"/>
        <v>0</v>
      </c>
      <c r="D282" s="223"/>
      <c r="E282" s="524"/>
      <c r="F282" s="481">
        <f>D282+E282</f>
        <v>0</v>
      </c>
      <c r="G282" s="223"/>
      <c r="H282" s="254"/>
      <c r="I282" s="276">
        <f>G282+H282</f>
        <v>0</v>
      </c>
      <c r="J282" s="254"/>
      <c r="K282" s="66"/>
      <c r="L282" s="276">
        <f>J282+K282</f>
        <v>0</v>
      </c>
      <c r="M282" s="298"/>
      <c r="N282" s="66"/>
      <c r="O282" s="276">
        <f>M282+N282</f>
        <v>0</v>
      </c>
      <c r="P282" s="148"/>
      <c r="R282" s="189"/>
      <c r="S282" s="189"/>
      <c r="T282" s="189"/>
    </row>
    <row r="283" spans="1:20" hidden="1" x14ac:dyDescent="0.25">
      <c r="A283" s="141"/>
      <c r="B283" s="57" t="s">
        <v>256</v>
      </c>
      <c r="C283" s="58">
        <f t="shared" si="95"/>
        <v>0</v>
      </c>
      <c r="D283" s="215">
        <f t="shared" ref="D283:O283" si="111">SUM(D284:D285)</f>
        <v>0</v>
      </c>
      <c r="E283" s="511">
        <f t="shared" si="111"/>
        <v>0</v>
      </c>
      <c r="F283" s="468">
        <f t="shared" si="111"/>
        <v>0</v>
      </c>
      <c r="G283" s="215">
        <f t="shared" si="111"/>
        <v>0</v>
      </c>
      <c r="H283" s="120">
        <f t="shared" si="111"/>
        <v>0</v>
      </c>
      <c r="I283" s="113">
        <f t="shared" si="111"/>
        <v>0</v>
      </c>
      <c r="J283" s="120">
        <f t="shared" si="111"/>
        <v>0</v>
      </c>
      <c r="K283" s="112">
        <f t="shared" si="111"/>
        <v>0</v>
      </c>
      <c r="L283" s="113">
        <f t="shared" si="111"/>
        <v>0</v>
      </c>
      <c r="M283" s="58">
        <f t="shared" si="111"/>
        <v>0</v>
      </c>
      <c r="N283" s="112">
        <f t="shared" si="111"/>
        <v>0</v>
      </c>
      <c r="O283" s="113">
        <f t="shared" si="111"/>
        <v>0</v>
      </c>
      <c r="P283" s="110"/>
      <c r="R283" s="189"/>
      <c r="S283" s="189"/>
      <c r="T283" s="189"/>
    </row>
    <row r="284" spans="1:20" hidden="1" x14ac:dyDescent="0.25">
      <c r="A284" s="141" t="s">
        <v>257</v>
      </c>
      <c r="B284" s="38" t="s">
        <v>258</v>
      </c>
      <c r="C284" s="58">
        <f t="shared" si="95"/>
        <v>0</v>
      </c>
      <c r="D284" s="214"/>
      <c r="E284" s="510"/>
      <c r="F284" s="468">
        <f>D284+E284</f>
        <v>0</v>
      </c>
      <c r="G284" s="214"/>
      <c r="H284" s="246"/>
      <c r="I284" s="113">
        <f>G284+H284</f>
        <v>0</v>
      </c>
      <c r="J284" s="246"/>
      <c r="K284" s="60"/>
      <c r="L284" s="113">
        <f>J284+K284</f>
        <v>0</v>
      </c>
      <c r="M284" s="292"/>
      <c r="N284" s="60"/>
      <c r="O284" s="113">
        <f>M284+N284</f>
        <v>0</v>
      </c>
      <c r="P284" s="110"/>
      <c r="R284" s="189"/>
      <c r="S284" s="189"/>
      <c r="T284" s="189"/>
    </row>
    <row r="285" spans="1:20" ht="24" hidden="1" x14ac:dyDescent="0.25">
      <c r="A285" s="141" t="s">
        <v>259</v>
      </c>
      <c r="B285" s="146" t="s">
        <v>260</v>
      </c>
      <c r="C285" s="53">
        <f t="shared" si="95"/>
        <v>0</v>
      </c>
      <c r="D285" s="213"/>
      <c r="E285" s="508"/>
      <c r="F285" s="509">
        <f>D285+E285</f>
        <v>0</v>
      </c>
      <c r="G285" s="213"/>
      <c r="H285" s="245"/>
      <c r="I285" s="119">
        <f>G285+H285</f>
        <v>0</v>
      </c>
      <c r="J285" s="245"/>
      <c r="K285" s="55"/>
      <c r="L285" s="119">
        <f>J285+K285</f>
        <v>0</v>
      </c>
      <c r="M285" s="291"/>
      <c r="N285" s="55"/>
      <c r="O285" s="119">
        <f>M285+N285</f>
        <v>0</v>
      </c>
      <c r="P285" s="109"/>
      <c r="R285" s="189"/>
      <c r="S285" s="189"/>
      <c r="T285" s="189"/>
    </row>
    <row r="286" spans="1:20" ht="12.75" thickBot="1" x14ac:dyDescent="0.3">
      <c r="A286" s="164"/>
      <c r="B286" s="164" t="s">
        <v>261</v>
      </c>
      <c r="C286" s="280">
        <f t="shared" si="95"/>
        <v>816874</v>
      </c>
      <c r="D286" s="224">
        <f t="shared" ref="D286:O286" si="112">SUM(D283,D269,D230,D195,D187,D173,D75,D53)</f>
        <v>568035</v>
      </c>
      <c r="E286" s="525">
        <f t="shared" si="112"/>
        <v>0</v>
      </c>
      <c r="F286" s="526">
        <f t="shared" si="112"/>
        <v>568035</v>
      </c>
      <c r="G286" s="224">
        <f t="shared" si="112"/>
        <v>216644</v>
      </c>
      <c r="H286" s="192">
        <f t="shared" si="112"/>
        <v>1176</v>
      </c>
      <c r="I286" s="526">
        <f t="shared" si="112"/>
        <v>217820</v>
      </c>
      <c r="J286" s="166">
        <f t="shared" si="112"/>
        <v>31019</v>
      </c>
      <c r="K286" s="525">
        <f t="shared" si="112"/>
        <v>0</v>
      </c>
      <c r="L286" s="526">
        <f t="shared" si="112"/>
        <v>31019</v>
      </c>
      <c r="M286" s="280">
        <f t="shared" si="112"/>
        <v>0</v>
      </c>
      <c r="N286" s="165">
        <f t="shared" si="112"/>
        <v>0</v>
      </c>
      <c r="O286" s="264">
        <f t="shared" si="112"/>
        <v>0</v>
      </c>
      <c r="P286" s="319"/>
      <c r="R286" s="189"/>
      <c r="S286" s="189"/>
      <c r="T286" s="189"/>
    </row>
    <row r="287" spans="1:20" s="21" customFormat="1" ht="13.5" thickTop="1" thickBot="1" x14ac:dyDescent="0.3">
      <c r="A287" s="707" t="s">
        <v>262</v>
      </c>
      <c r="B287" s="708"/>
      <c r="C287" s="172">
        <f t="shared" si="95"/>
        <v>-4355</v>
      </c>
      <c r="D287" s="225">
        <f t="shared" ref="D287:I287" si="113">SUM(D24,D25,D41)-D51</f>
        <v>0</v>
      </c>
      <c r="E287" s="527">
        <f t="shared" si="113"/>
        <v>0</v>
      </c>
      <c r="F287" s="528">
        <f t="shared" si="113"/>
        <v>0</v>
      </c>
      <c r="G287" s="225">
        <f t="shared" si="113"/>
        <v>0</v>
      </c>
      <c r="H287" s="167">
        <f t="shared" si="113"/>
        <v>0</v>
      </c>
      <c r="I287" s="528">
        <f t="shared" si="113"/>
        <v>0</v>
      </c>
      <c r="J287" s="255">
        <f>(J26+J43)-J51</f>
        <v>-4355</v>
      </c>
      <c r="K287" s="527">
        <f>(K26+K43)-K51</f>
        <v>0</v>
      </c>
      <c r="L287" s="528">
        <f>(L26+L43)-L51</f>
        <v>-4355</v>
      </c>
      <c r="M287" s="172">
        <f>M45-M51</f>
        <v>0</v>
      </c>
      <c r="N287" s="168">
        <f>N45-N51</f>
        <v>0</v>
      </c>
      <c r="O287" s="265">
        <f>O45-O51</f>
        <v>0</v>
      </c>
      <c r="P287" s="174"/>
      <c r="R287" s="189"/>
      <c r="S287" s="189"/>
      <c r="T287" s="189"/>
    </row>
    <row r="288" spans="1:20" s="21" customFormat="1" ht="12.75" thickTop="1" x14ac:dyDescent="0.25">
      <c r="A288" s="709" t="s">
        <v>263</v>
      </c>
      <c r="B288" s="710"/>
      <c r="C288" s="156">
        <f t="shared" si="95"/>
        <v>4355</v>
      </c>
      <c r="D288" s="226">
        <f t="shared" ref="D288:O288" si="114">SUM(D289,D290)-D297+D298</f>
        <v>0</v>
      </c>
      <c r="E288" s="529">
        <f t="shared" si="114"/>
        <v>0</v>
      </c>
      <c r="F288" s="530">
        <f t="shared" si="114"/>
        <v>0</v>
      </c>
      <c r="G288" s="226">
        <f t="shared" si="114"/>
        <v>0</v>
      </c>
      <c r="H288" s="152">
        <f t="shared" si="114"/>
        <v>0</v>
      </c>
      <c r="I288" s="530">
        <f t="shared" si="114"/>
        <v>0</v>
      </c>
      <c r="J288" s="256">
        <f t="shared" si="114"/>
        <v>4355</v>
      </c>
      <c r="K288" s="529">
        <f t="shared" si="114"/>
        <v>0</v>
      </c>
      <c r="L288" s="530">
        <f t="shared" si="114"/>
        <v>4355</v>
      </c>
      <c r="M288" s="156">
        <f t="shared" si="114"/>
        <v>0</v>
      </c>
      <c r="N288" s="153">
        <f t="shared" si="114"/>
        <v>0</v>
      </c>
      <c r="O288" s="154">
        <f t="shared" si="114"/>
        <v>0</v>
      </c>
      <c r="P288" s="320"/>
      <c r="R288" s="189"/>
      <c r="S288" s="189"/>
      <c r="T288" s="189"/>
    </row>
    <row r="289" spans="1:20" s="21" customFormat="1" ht="12.75" thickBot="1" x14ac:dyDescent="0.3">
      <c r="A289" s="87" t="s">
        <v>264</v>
      </c>
      <c r="B289" s="87" t="s">
        <v>265</v>
      </c>
      <c r="C289" s="88">
        <f t="shared" si="95"/>
        <v>4355</v>
      </c>
      <c r="D289" s="208">
        <f t="shared" ref="D289:O289" si="115">D21-D283</f>
        <v>0</v>
      </c>
      <c r="E289" s="497">
        <f t="shared" si="115"/>
        <v>0</v>
      </c>
      <c r="F289" s="498">
        <f t="shared" si="115"/>
        <v>0</v>
      </c>
      <c r="G289" s="208">
        <f t="shared" si="115"/>
        <v>0</v>
      </c>
      <c r="H289" s="241">
        <f t="shared" si="115"/>
        <v>0</v>
      </c>
      <c r="I289" s="90">
        <f t="shared" si="115"/>
        <v>0</v>
      </c>
      <c r="J289" s="241">
        <f t="shared" si="115"/>
        <v>4355</v>
      </c>
      <c r="K289" s="89">
        <f t="shared" si="115"/>
        <v>0</v>
      </c>
      <c r="L289" s="90">
        <f t="shared" si="115"/>
        <v>4355</v>
      </c>
      <c r="M289" s="88">
        <f t="shared" si="115"/>
        <v>0</v>
      </c>
      <c r="N289" s="89">
        <f t="shared" si="115"/>
        <v>0</v>
      </c>
      <c r="O289" s="90">
        <f t="shared" si="115"/>
        <v>0</v>
      </c>
      <c r="P289" s="311"/>
      <c r="R289" s="189"/>
      <c r="S289" s="189"/>
      <c r="T289" s="189"/>
    </row>
    <row r="290" spans="1:20" s="21" customFormat="1" ht="12.75" hidden="1" thickTop="1" x14ac:dyDescent="0.25">
      <c r="A290" s="169" t="s">
        <v>266</v>
      </c>
      <c r="B290" s="169" t="s">
        <v>267</v>
      </c>
      <c r="C290" s="156">
        <f t="shared" si="95"/>
        <v>0</v>
      </c>
      <c r="D290" s="226">
        <f t="shared" ref="D290:O290" si="116">SUM(D291,D293,D295)-SUM(D292,D294,D296)</f>
        <v>0</v>
      </c>
      <c r="E290" s="529">
        <f t="shared" si="116"/>
        <v>0</v>
      </c>
      <c r="F290" s="530">
        <f t="shared" si="116"/>
        <v>0</v>
      </c>
      <c r="G290" s="226">
        <f t="shared" si="116"/>
        <v>0</v>
      </c>
      <c r="H290" s="256">
        <f t="shared" si="116"/>
        <v>0</v>
      </c>
      <c r="I290" s="154">
        <f t="shared" si="116"/>
        <v>0</v>
      </c>
      <c r="J290" s="256">
        <f t="shared" si="116"/>
        <v>0</v>
      </c>
      <c r="K290" s="153">
        <f t="shared" si="116"/>
        <v>0</v>
      </c>
      <c r="L290" s="154">
        <f t="shared" si="116"/>
        <v>0</v>
      </c>
      <c r="M290" s="156">
        <f t="shared" si="116"/>
        <v>0</v>
      </c>
      <c r="N290" s="153">
        <f t="shared" si="116"/>
        <v>0</v>
      </c>
      <c r="O290" s="154">
        <f t="shared" si="116"/>
        <v>0</v>
      </c>
      <c r="P290" s="320"/>
      <c r="R290" s="189"/>
      <c r="S290" s="189"/>
      <c r="T290" s="189"/>
    </row>
    <row r="291" spans="1:20" ht="12.75" hidden="1" thickTop="1" x14ac:dyDescent="0.25">
      <c r="A291" s="147" t="s">
        <v>268</v>
      </c>
      <c r="B291" s="82" t="s">
        <v>269</v>
      </c>
      <c r="C291" s="64">
        <f t="shared" si="95"/>
        <v>0</v>
      </c>
      <c r="D291" s="223"/>
      <c r="E291" s="524"/>
      <c r="F291" s="481">
        <f t="shared" ref="F291:F298" si="117">D291+E291</f>
        <v>0</v>
      </c>
      <c r="G291" s="223"/>
      <c r="H291" s="254"/>
      <c r="I291" s="276">
        <f t="shared" ref="I291:I298" si="118">G291+H291</f>
        <v>0</v>
      </c>
      <c r="J291" s="254"/>
      <c r="K291" s="66"/>
      <c r="L291" s="276">
        <f t="shared" ref="L291:L298" si="119">J291+K291</f>
        <v>0</v>
      </c>
      <c r="M291" s="298"/>
      <c r="N291" s="66"/>
      <c r="O291" s="276">
        <f t="shared" ref="O291:O298" si="120">M291+N291</f>
        <v>0</v>
      </c>
      <c r="P291" s="148"/>
      <c r="R291" s="189"/>
      <c r="S291" s="189"/>
      <c r="T291" s="189"/>
    </row>
    <row r="292" spans="1:20" ht="24.75" hidden="1" thickTop="1" x14ac:dyDescent="0.25">
      <c r="A292" s="141" t="s">
        <v>270</v>
      </c>
      <c r="B292" s="37" t="s">
        <v>271</v>
      </c>
      <c r="C292" s="58">
        <f t="shared" si="95"/>
        <v>0</v>
      </c>
      <c r="D292" s="214"/>
      <c r="E292" s="510"/>
      <c r="F292" s="468">
        <f t="shared" si="117"/>
        <v>0</v>
      </c>
      <c r="G292" s="214"/>
      <c r="H292" s="246"/>
      <c r="I292" s="113">
        <f t="shared" si="118"/>
        <v>0</v>
      </c>
      <c r="J292" s="246"/>
      <c r="K292" s="60"/>
      <c r="L292" s="113">
        <f t="shared" si="119"/>
        <v>0</v>
      </c>
      <c r="M292" s="292"/>
      <c r="N292" s="60"/>
      <c r="O292" s="113">
        <f t="shared" si="120"/>
        <v>0</v>
      </c>
      <c r="P292" s="110"/>
      <c r="R292" s="189"/>
      <c r="S292" s="189"/>
      <c r="T292" s="189"/>
    </row>
    <row r="293" spans="1:20" ht="12.75" hidden="1" thickTop="1" x14ac:dyDescent="0.25">
      <c r="A293" s="141" t="s">
        <v>272</v>
      </c>
      <c r="B293" s="37" t="s">
        <v>273</v>
      </c>
      <c r="C293" s="58">
        <f t="shared" si="95"/>
        <v>0</v>
      </c>
      <c r="D293" s="214"/>
      <c r="E293" s="510"/>
      <c r="F293" s="468">
        <f t="shared" si="117"/>
        <v>0</v>
      </c>
      <c r="G293" s="214"/>
      <c r="H293" s="246"/>
      <c r="I293" s="113">
        <f t="shared" si="118"/>
        <v>0</v>
      </c>
      <c r="J293" s="246"/>
      <c r="K293" s="60"/>
      <c r="L293" s="113">
        <f t="shared" si="119"/>
        <v>0</v>
      </c>
      <c r="M293" s="292"/>
      <c r="N293" s="60"/>
      <c r="O293" s="113">
        <f t="shared" si="120"/>
        <v>0</v>
      </c>
      <c r="P293" s="110"/>
      <c r="R293" s="189"/>
      <c r="S293" s="189"/>
      <c r="T293" s="189"/>
    </row>
    <row r="294" spans="1:20" ht="24.75" hidden="1" thickTop="1" x14ac:dyDescent="0.25">
      <c r="A294" s="141" t="s">
        <v>274</v>
      </c>
      <c r="B294" s="37" t="s">
        <v>275</v>
      </c>
      <c r="C294" s="58">
        <f t="shared" si="95"/>
        <v>0</v>
      </c>
      <c r="D294" s="214"/>
      <c r="E294" s="510"/>
      <c r="F294" s="468">
        <f t="shared" si="117"/>
        <v>0</v>
      </c>
      <c r="G294" s="214"/>
      <c r="H294" s="246"/>
      <c r="I294" s="113">
        <f t="shared" si="118"/>
        <v>0</v>
      </c>
      <c r="J294" s="246"/>
      <c r="K294" s="60"/>
      <c r="L294" s="113">
        <f t="shared" si="119"/>
        <v>0</v>
      </c>
      <c r="M294" s="292"/>
      <c r="N294" s="60"/>
      <c r="O294" s="113">
        <f t="shared" si="120"/>
        <v>0</v>
      </c>
      <c r="P294" s="110"/>
      <c r="R294" s="189"/>
      <c r="S294" s="189"/>
      <c r="T294" s="189"/>
    </row>
    <row r="295" spans="1:20" ht="12.75" hidden="1" thickTop="1" x14ac:dyDescent="0.25">
      <c r="A295" s="141" t="s">
        <v>276</v>
      </c>
      <c r="B295" s="37" t="s">
        <v>277</v>
      </c>
      <c r="C295" s="58">
        <f t="shared" si="95"/>
        <v>0</v>
      </c>
      <c r="D295" s="214"/>
      <c r="E295" s="510"/>
      <c r="F295" s="468">
        <f t="shared" si="117"/>
        <v>0</v>
      </c>
      <c r="G295" s="214"/>
      <c r="H295" s="246"/>
      <c r="I295" s="113">
        <f t="shared" si="118"/>
        <v>0</v>
      </c>
      <c r="J295" s="246"/>
      <c r="K295" s="60"/>
      <c r="L295" s="113">
        <f t="shared" si="119"/>
        <v>0</v>
      </c>
      <c r="M295" s="292"/>
      <c r="N295" s="60"/>
      <c r="O295" s="113">
        <f t="shared" si="120"/>
        <v>0</v>
      </c>
      <c r="P295" s="110"/>
      <c r="R295" s="189"/>
      <c r="S295" s="189"/>
      <c r="T295" s="189"/>
    </row>
    <row r="296" spans="1:20" ht="24.75" hidden="1" thickTop="1" x14ac:dyDescent="0.25">
      <c r="A296" s="149" t="s">
        <v>278</v>
      </c>
      <c r="B296" s="150" t="s">
        <v>279</v>
      </c>
      <c r="C296" s="126">
        <f t="shared" si="95"/>
        <v>0</v>
      </c>
      <c r="D296" s="219"/>
      <c r="E296" s="517"/>
      <c r="F296" s="518">
        <f t="shared" si="117"/>
        <v>0</v>
      </c>
      <c r="G296" s="219"/>
      <c r="H296" s="250"/>
      <c r="I296" s="277">
        <f t="shared" si="118"/>
        <v>0</v>
      </c>
      <c r="J296" s="250"/>
      <c r="K296" s="128"/>
      <c r="L296" s="277">
        <f t="shared" si="119"/>
        <v>0</v>
      </c>
      <c r="M296" s="295"/>
      <c r="N296" s="128"/>
      <c r="O296" s="277">
        <f t="shared" si="120"/>
        <v>0</v>
      </c>
      <c r="P296" s="151"/>
      <c r="R296" s="189"/>
      <c r="S296" s="189"/>
      <c r="T296" s="189"/>
    </row>
    <row r="297" spans="1:20" s="21" customFormat="1" ht="13.5" hidden="1" thickTop="1" thickBot="1" x14ac:dyDescent="0.3">
      <c r="A297" s="171" t="s">
        <v>280</v>
      </c>
      <c r="B297" s="171" t="s">
        <v>281</v>
      </c>
      <c r="C297" s="172">
        <f t="shared" si="95"/>
        <v>0</v>
      </c>
      <c r="D297" s="227"/>
      <c r="E297" s="531"/>
      <c r="F297" s="528">
        <f t="shared" si="117"/>
        <v>0</v>
      </c>
      <c r="G297" s="227"/>
      <c r="H297" s="257"/>
      <c r="I297" s="265">
        <f t="shared" si="118"/>
        <v>0</v>
      </c>
      <c r="J297" s="257"/>
      <c r="K297" s="173"/>
      <c r="L297" s="265">
        <f t="shared" si="119"/>
        <v>0</v>
      </c>
      <c r="M297" s="299"/>
      <c r="N297" s="173"/>
      <c r="O297" s="265">
        <f t="shared" si="120"/>
        <v>0</v>
      </c>
      <c r="P297" s="174"/>
      <c r="R297" s="189"/>
      <c r="S297" s="189"/>
      <c r="T297" s="189"/>
    </row>
    <row r="298" spans="1:20" s="21" customFormat="1" ht="48.75" hidden="1" thickTop="1" x14ac:dyDescent="0.25">
      <c r="A298" s="169" t="s">
        <v>282</v>
      </c>
      <c r="B298" s="155" t="s">
        <v>283</v>
      </c>
      <c r="C298" s="156">
        <f t="shared" si="95"/>
        <v>0</v>
      </c>
      <c r="D298" s="218"/>
      <c r="E298" s="516"/>
      <c r="F298" s="472">
        <f t="shared" si="117"/>
        <v>0</v>
      </c>
      <c r="G298" s="218"/>
      <c r="H298" s="249"/>
      <c r="I298" s="116">
        <f t="shared" si="118"/>
        <v>0</v>
      </c>
      <c r="J298" s="249"/>
      <c r="K298" s="121"/>
      <c r="L298" s="116">
        <f t="shared" si="119"/>
        <v>0</v>
      </c>
      <c r="M298" s="294"/>
      <c r="N298" s="121"/>
      <c r="O298" s="116">
        <f t="shared" si="120"/>
        <v>0</v>
      </c>
      <c r="P298" s="122"/>
      <c r="R298" s="189"/>
      <c r="S298" s="189"/>
      <c r="T298" s="189"/>
    </row>
    <row r="299" spans="1:20" ht="12.75" thickTop="1" x14ac:dyDescent="0.25">
      <c r="A299" s="1"/>
      <c r="B299" s="1"/>
      <c r="C299" s="1"/>
      <c r="D299" s="1"/>
      <c r="E299" s="1"/>
      <c r="F299" s="1"/>
      <c r="G299" s="1"/>
      <c r="H299" s="1"/>
      <c r="I299" s="1"/>
      <c r="J299" s="1"/>
      <c r="K299" s="1"/>
      <c r="L299" s="1"/>
      <c r="M299" s="1"/>
    </row>
    <row r="300" spans="1:20" x14ac:dyDescent="0.25">
      <c r="A300" s="1"/>
      <c r="B300" s="1"/>
      <c r="C300" s="1"/>
      <c r="D300" s="1"/>
      <c r="E300" s="1"/>
      <c r="F300" s="1"/>
      <c r="G300" s="1"/>
      <c r="H300" s="1"/>
      <c r="I300" s="1"/>
      <c r="J300" s="1"/>
      <c r="K300" s="1"/>
      <c r="L300" s="1"/>
      <c r="M300" s="1"/>
    </row>
    <row r="301" spans="1:20" x14ac:dyDescent="0.25">
      <c r="A301" s="1"/>
      <c r="B301" s="1"/>
      <c r="C301" s="1"/>
      <c r="D301" s="1"/>
      <c r="E301" s="1"/>
      <c r="F301" s="1"/>
      <c r="G301" s="1"/>
      <c r="H301" s="1"/>
      <c r="I301" s="1"/>
      <c r="J301" s="1"/>
      <c r="K301" s="1"/>
      <c r="L301" s="1"/>
      <c r="M301" s="1"/>
    </row>
    <row r="302" spans="1:20" x14ac:dyDescent="0.25">
      <c r="A302" s="1"/>
      <c r="B302" s="1"/>
      <c r="C302" s="1"/>
      <c r="D302" s="1"/>
      <c r="E302" s="1"/>
      <c r="F302" s="1"/>
      <c r="G302" s="1"/>
      <c r="H302" s="1"/>
      <c r="I302" s="1"/>
      <c r="J302" s="1"/>
      <c r="K302" s="1"/>
      <c r="L302" s="1"/>
      <c r="M302" s="1"/>
    </row>
    <row r="303" spans="1:20" x14ac:dyDescent="0.25">
      <c r="A303" s="1"/>
      <c r="B303" s="1"/>
      <c r="C303" s="1"/>
      <c r="D303" s="1"/>
      <c r="E303" s="1"/>
      <c r="F303" s="1"/>
      <c r="G303" s="1"/>
      <c r="H303" s="1"/>
      <c r="I303" s="1"/>
      <c r="J303" s="1"/>
      <c r="K303" s="1"/>
      <c r="L303" s="1"/>
      <c r="M303" s="1"/>
    </row>
    <row r="304" spans="1:20"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scC4IG8rlOW/W3QLzomUDwBhWRLOdeP9RVwFRovgdb5Xzh728Zp/os6mrV7Zrp7J8+r7Q04FILWXsGRE3Q96QQ==" saltValue="dyMPr34LltnU0rDz8Lr8Xg==" spinCount="100000" sheet="1" objects="1" scenarios="1" formatCells="0" formatColumns="0" formatRows="0"/>
  <autoFilter ref="A18:P298">
    <filterColumn colId="2">
      <filters blank="1">
        <filter val="1 100"/>
        <filter val="1 160"/>
        <filter val="1 238"/>
        <filter val="1 255"/>
        <filter val="1 325"/>
        <filter val="1 432"/>
        <filter val="1 499"/>
        <filter val="107 677"/>
        <filter val="120"/>
        <filter val="13 873"/>
        <filter val="140 916"/>
        <filter val="150"/>
        <filter val="158"/>
        <filter val="166 523"/>
        <filter val="18 806"/>
        <filter val="2 152"/>
        <filter val="2 500"/>
        <filter val="2 562"/>
        <filter val="2 667"/>
        <filter val="2 833"/>
        <filter val="2 993"/>
        <filter val="2 995"/>
        <filter val="21 617"/>
        <filter val="217"/>
        <filter val="218 388"/>
        <filter val="22 244"/>
        <filter val="230"/>
        <filter val="26 664"/>
        <filter val="26 785"/>
        <filter val="265"/>
        <filter val="27 965"/>
        <filter val="29 397"/>
        <filter val="29 532"/>
        <filter val="3 380"/>
        <filter val="3 645"/>
        <filter val="3 732"/>
        <filter val="3 991"/>
        <filter val="30 869"/>
        <filter val="31 781"/>
        <filter val="312"/>
        <filter val="33 239"/>
        <filter val="36 146"/>
        <filter val="392 027"/>
        <filter val="395"/>
        <filter val="4 088"/>
        <filter val="4 196"/>
        <filter val="4 355"/>
        <filter val="-4 355"/>
        <filter val="428 173"/>
        <filter val="433"/>
        <filter val="436"/>
        <filter val="47"/>
        <filter val="5 182"/>
        <filter val="5 212"/>
        <filter val="5 657"/>
        <filter val="51 707"/>
        <filter val="560"/>
        <filter val="569 089"/>
        <filter val="6 348"/>
        <filter val="6 986"/>
        <filter val="600"/>
        <filter val="61 751"/>
        <filter val="690"/>
        <filter val="70"/>
        <filter val="785 855"/>
        <filter val="787 477"/>
        <filter val="8 196"/>
        <filter val="8 413"/>
        <filter val="816 874"/>
        <filter val="84 465"/>
        <filter val="84 512"/>
        <filter val="869"/>
        <filter val="98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6.pielikums Jūrmalas pilsētas domes
2018.gada 5.septembra saistošajiem noteikumiem Nr.32 
(protokols Nr.12, 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V5" sqref="V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75"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360</v>
      </c>
      <c r="P1" s="357"/>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361</v>
      </c>
      <c r="D3" s="750"/>
      <c r="E3" s="750"/>
      <c r="F3" s="750"/>
      <c r="G3" s="750"/>
      <c r="H3" s="750"/>
      <c r="I3" s="750"/>
      <c r="J3" s="750"/>
      <c r="K3" s="750"/>
      <c r="L3" s="750"/>
      <c r="M3" s="750"/>
      <c r="N3" s="750"/>
      <c r="O3" s="750"/>
      <c r="P3" s="751"/>
      <c r="Q3" s="457"/>
    </row>
    <row r="4" spans="1:17" ht="12.75" customHeight="1" x14ac:dyDescent="0.25">
      <c r="A4" s="4" t="s">
        <v>1</v>
      </c>
      <c r="B4" s="5"/>
      <c r="C4" s="750" t="s">
        <v>362</v>
      </c>
      <c r="D4" s="750"/>
      <c r="E4" s="750"/>
      <c r="F4" s="750"/>
      <c r="G4" s="750"/>
      <c r="H4" s="750"/>
      <c r="I4" s="750"/>
      <c r="J4" s="750"/>
      <c r="K4" s="750"/>
      <c r="L4" s="750"/>
      <c r="M4" s="750"/>
      <c r="N4" s="750"/>
      <c r="O4" s="750"/>
      <c r="P4" s="751"/>
      <c r="Q4" s="457"/>
    </row>
    <row r="5" spans="1:17" ht="12.75" customHeight="1" x14ac:dyDescent="0.25">
      <c r="A5" s="2" t="s">
        <v>2</v>
      </c>
      <c r="B5" s="3"/>
      <c r="C5" s="745" t="s">
        <v>363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7.7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364</v>
      </c>
      <c r="D9" s="745"/>
      <c r="E9" s="745"/>
      <c r="F9" s="745"/>
      <c r="G9" s="745"/>
      <c r="H9" s="745"/>
      <c r="I9" s="745"/>
      <c r="J9" s="745"/>
      <c r="K9" s="745"/>
      <c r="L9" s="745"/>
      <c r="M9" s="745"/>
      <c r="N9" s="745"/>
      <c r="O9" s="745"/>
      <c r="P9" s="746"/>
      <c r="Q9" s="457"/>
    </row>
    <row r="10" spans="1:17" ht="12.75" customHeight="1" x14ac:dyDescent="0.25">
      <c r="A10" s="2"/>
      <c r="B10" s="3" t="s">
        <v>7</v>
      </c>
      <c r="C10" s="745" t="s">
        <v>365</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366</v>
      </c>
      <c r="D12" s="745"/>
      <c r="E12" s="745"/>
      <c r="F12" s="745"/>
      <c r="G12" s="745"/>
      <c r="H12" s="745"/>
      <c r="I12" s="745"/>
      <c r="J12" s="745"/>
      <c r="K12" s="745"/>
      <c r="L12" s="745"/>
      <c r="M12" s="745"/>
      <c r="N12" s="745"/>
      <c r="O12" s="745"/>
      <c r="P12" s="746"/>
      <c r="Q12" s="457"/>
    </row>
    <row r="13" spans="1:17" ht="12.75" customHeight="1" x14ac:dyDescent="0.25">
      <c r="A13" s="2"/>
      <c r="B13" s="3" t="s">
        <v>10</v>
      </c>
      <c r="C13" s="745" t="s">
        <v>367</v>
      </c>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358">
        <v>16</v>
      </c>
    </row>
    <row r="19" spans="1:16" s="21" customFormat="1" x14ac:dyDescent="0.25">
      <c r="A19" s="16"/>
      <c r="B19" s="17" t="s">
        <v>18</v>
      </c>
      <c r="C19" s="18"/>
      <c r="D19" s="194"/>
      <c r="E19" s="460"/>
      <c r="F19" s="96"/>
      <c r="G19" s="194"/>
      <c r="H19" s="229"/>
      <c r="I19" s="321"/>
      <c r="J19" s="229"/>
      <c r="K19" s="19"/>
      <c r="L19" s="321"/>
      <c r="M19" s="281"/>
      <c r="N19" s="19"/>
      <c r="O19" s="321"/>
      <c r="P19" s="359"/>
    </row>
    <row r="20" spans="1:16" s="21" customFormat="1" ht="12.75" thickBot="1" x14ac:dyDescent="0.3">
      <c r="A20" s="22"/>
      <c r="B20" s="23" t="s">
        <v>19</v>
      </c>
      <c r="C20" s="24">
        <f>F20+I20+L20+O20</f>
        <v>675073</v>
      </c>
      <c r="D20" s="195">
        <f>SUM(D21,D24,D25,D41,D43)</f>
        <v>327326</v>
      </c>
      <c r="E20" s="461">
        <f t="shared" ref="E20:F20" si="0">SUM(E21,E24,E25,E41,E43)</f>
        <v>0</v>
      </c>
      <c r="F20" s="462">
        <f t="shared" si="0"/>
        <v>327326</v>
      </c>
      <c r="G20" s="195">
        <f>SUM(G21,G24,G43)</f>
        <v>328274</v>
      </c>
      <c r="H20" s="230">
        <f t="shared" ref="H20:I20" si="1">SUM(H21,H24,H43)</f>
        <v>2114</v>
      </c>
      <c r="I20" s="26">
        <f t="shared" si="1"/>
        <v>330388</v>
      </c>
      <c r="J20" s="230">
        <f>SUM(J21,J26,J43)</f>
        <v>17196</v>
      </c>
      <c r="K20" s="25">
        <f t="shared" ref="K20:L20" si="2">SUM(K21,K26,K43)</f>
        <v>0</v>
      </c>
      <c r="L20" s="26">
        <f t="shared" si="2"/>
        <v>17196</v>
      </c>
      <c r="M20" s="24">
        <f>SUM(M21,M45)</f>
        <v>163</v>
      </c>
      <c r="N20" s="25">
        <f t="shared" ref="N20:O20" si="3">SUM(N21,N45)</f>
        <v>0</v>
      </c>
      <c r="O20" s="26">
        <f t="shared" si="3"/>
        <v>163</v>
      </c>
      <c r="P20" s="360"/>
    </row>
    <row r="21" spans="1:16" ht="12.75" thickTop="1" x14ac:dyDescent="0.25">
      <c r="A21" s="27"/>
      <c r="B21" s="28" t="s">
        <v>20</v>
      </c>
      <c r="C21" s="29">
        <f t="shared" ref="C21:C84" si="4">F21+I21+L21+O21</f>
        <v>6839</v>
      </c>
      <c r="D21" s="196">
        <f>SUM(D22:D23)</f>
        <v>0</v>
      </c>
      <c r="E21" s="463">
        <f t="shared" ref="E21" si="5">SUM(E22:E23)</f>
        <v>0</v>
      </c>
      <c r="F21" s="464">
        <f>SUM(F22:F23)</f>
        <v>0</v>
      </c>
      <c r="G21" s="196">
        <f>SUM(G22:G23)</f>
        <v>0</v>
      </c>
      <c r="H21" s="231">
        <f t="shared" ref="H21:I21" si="6">SUM(H22:H23)</f>
        <v>0</v>
      </c>
      <c r="I21" s="31">
        <f t="shared" si="6"/>
        <v>0</v>
      </c>
      <c r="J21" s="231">
        <f>SUM(J22:J23)</f>
        <v>6776</v>
      </c>
      <c r="K21" s="30">
        <f t="shared" ref="K21:L21" si="7">SUM(K22:K23)</f>
        <v>0</v>
      </c>
      <c r="L21" s="31">
        <f t="shared" si="7"/>
        <v>6776</v>
      </c>
      <c r="M21" s="29">
        <f>SUM(M22:M23)</f>
        <v>63</v>
      </c>
      <c r="N21" s="30">
        <f t="shared" ref="N21:O21" si="8">SUM(N22:N23)</f>
        <v>0</v>
      </c>
      <c r="O21" s="31">
        <f t="shared" si="8"/>
        <v>63</v>
      </c>
      <c r="P21" s="361"/>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2"/>
    </row>
    <row r="23" spans="1:16" x14ac:dyDescent="0.25">
      <c r="A23" s="37"/>
      <c r="B23" s="38" t="s">
        <v>22</v>
      </c>
      <c r="C23" s="39">
        <f t="shared" si="4"/>
        <v>6839</v>
      </c>
      <c r="D23" s="198"/>
      <c r="E23" s="467"/>
      <c r="F23" s="468">
        <f>D23+E23</f>
        <v>0</v>
      </c>
      <c r="G23" s="198"/>
      <c r="H23" s="233"/>
      <c r="I23" s="275">
        <f>G23+H23</f>
        <v>0</v>
      </c>
      <c r="J23" s="233">
        <v>6776</v>
      </c>
      <c r="K23" s="40"/>
      <c r="L23" s="275">
        <f>J23+K23</f>
        <v>6776</v>
      </c>
      <c r="M23" s="331">
        <v>63</v>
      </c>
      <c r="N23" s="40"/>
      <c r="O23" s="275">
        <f>M23+N23</f>
        <v>63</v>
      </c>
      <c r="P23" s="334"/>
    </row>
    <row r="24" spans="1:16" s="21" customFormat="1" ht="24.75" thickBot="1" x14ac:dyDescent="0.3">
      <c r="A24" s="41">
        <v>19300</v>
      </c>
      <c r="B24" s="41" t="s">
        <v>304</v>
      </c>
      <c r="C24" s="42">
        <f>F24+I24</f>
        <v>657714</v>
      </c>
      <c r="D24" s="199">
        <v>327326</v>
      </c>
      <c r="E24" s="469"/>
      <c r="F24" s="470">
        <f>D24+E24</f>
        <v>327326</v>
      </c>
      <c r="G24" s="199">
        <v>328274</v>
      </c>
      <c r="H24" s="234">
        <v>2114</v>
      </c>
      <c r="I24" s="323">
        <f>G24+H24</f>
        <v>330388</v>
      </c>
      <c r="J24" s="259" t="s">
        <v>23</v>
      </c>
      <c r="K24" s="44" t="s">
        <v>23</v>
      </c>
      <c r="L24" s="45" t="s">
        <v>23</v>
      </c>
      <c r="M24" s="283" t="s">
        <v>23</v>
      </c>
      <c r="N24" s="44" t="s">
        <v>23</v>
      </c>
      <c r="O24" s="45" t="s">
        <v>23</v>
      </c>
      <c r="P24" s="339"/>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63"/>
    </row>
    <row r="26" spans="1:16" s="21" customFormat="1" ht="36.75" thickTop="1" x14ac:dyDescent="0.25">
      <c r="A26" s="46">
        <v>21300</v>
      </c>
      <c r="B26" s="46" t="s">
        <v>305</v>
      </c>
      <c r="C26" s="47">
        <f>L26</f>
        <v>10220</v>
      </c>
      <c r="D26" s="201" t="s">
        <v>23</v>
      </c>
      <c r="E26" s="473" t="s">
        <v>23</v>
      </c>
      <c r="F26" s="474" t="s">
        <v>23</v>
      </c>
      <c r="G26" s="201" t="s">
        <v>23</v>
      </c>
      <c r="H26" s="235" t="s">
        <v>23</v>
      </c>
      <c r="I26" s="49" t="s">
        <v>23</v>
      </c>
      <c r="J26" s="105">
        <f>SUM(J27,J31,J33,J36)</f>
        <v>10220</v>
      </c>
      <c r="K26" s="50">
        <f t="shared" ref="K26:L26" si="9">SUM(K27,K31,K33,K36)</f>
        <v>0</v>
      </c>
      <c r="L26" s="116">
        <f t="shared" si="9"/>
        <v>10220</v>
      </c>
      <c r="M26" s="284" t="s">
        <v>23</v>
      </c>
      <c r="N26" s="48" t="s">
        <v>23</v>
      </c>
      <c r="O26" s="49" t="s">
        <v>23</v>
      </c>
      <c r="P26" s="36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6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6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6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6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6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66"/>
    </row>
    <row r="33" spans="1:16" s="21" customFormat="1" x14ac:dyDescent="0.25">
      <c r="A33" s="51">
        <v>21380</v>
      </c>
      <c r="B33" s="46" t="s">
        <v>31</v>
      </c>
      <c r="C33" s="47">
        <f t="shared" si="10"/>
        <v>3243</v>
      </c>
      <c r="D33" s="201" t="s">
        <v>23</v>
      </c>
      <c r="E33" s="473" t="s">
        <v>23</v>
      </c>
      <c r="F33" s="474" t="s">
        <v>23</v>
      </c>
      <c r="G33" s="201" t="s">
        <v>23</v>
      </c>
      <c r="H33" s="235" t="s">
        <v>23</v>
      </c>
      <c r="I33" s="49" t="s">
        <v>23</v>
      </c>
      <c r="J33" s="105">
        <f>SUM(J34:J35)</f>
        <v>3243</v>
      </c>
      <c r="K33" s="50">
        <f t="shared" ref="K33:L33" si="13">SUM(K34:K35)</f>
        <v>0</v>
      </c>
      <c r="L33" s="116">
        <f t="shared" si="13"/>
        <v>3243</v>
      </c>
      <c r="M33" s="284" t="s">
        <v>23</v>
      </c>
      <c r="N33" s="48" t="s">
        <v>23</v>
      </c>
      <c r="O33" s="49" t="s">
        <v>23</v>
      </c>
      <c r="P33" s="363"/>
    </row>
    <row r="34" spans="1:16" x14ac:dyDescent="0.25">
      <c r="A34" s="33">
        <v>21381</v>
      </c>
      <c r="B34" s="52" t="s">
        <v>306</v>
      </c>
      <c r="C34" s="53">
        <f t="shared" si="10"/>
        <v>3243</v>
      </c>
      <c r="D34" s="202" t="s">
        <v>23</v>
      </c>
      <c r="E34" s="475" t="s">
        <v>23</v>
      </c>
      <c r="F34" s="476" t="s">
        <v>23</v>
      </c>
      <c r="G34" s="202" t="s">
        <v>23</v>
      </c>
      <c r="H34" s="236" t="s">
        <v>23</v>
      </c>
      <c r="I34" s="56" t="s">
        <v>23</v>
      </c>
      <c r="J34" s="245">
        <v>3243</v>
      </c>
      <c r="K34" s="55"/>
      <c r="L34" s="322">
        <f>J34+K34</f>
        <v>3243</v>
      </c>
      <c r="M34" s="285" t="s">
        <v>23</v>
      </c>
      <c r="N34" s="54" t="s">
        <v>23</v>
      </c>
      <c r="O34" s="56" t="s">
        <v>23</v>
      </c>
      <c r="P34" s="36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65"/>
    </row>
    <row r="36" spans="1:16" s="21" customFormat="1" ht="25.5" customHeight="1" x14ac:dyDescent="0.25">
      <c r="A36" s="51">
        <v>21390</v>
      </c>
      <c r="B36" s="46" t="s">
        <v>307</v>
      </c>
      <c r="C36" s="47">
        <f t="shared" si="10"/>
        <v>6977</v>
      </c>
      <c r="D36" s="201" t="s">
        <v>23</v>
      </c>
      <c r="E36" s="473" t="s">
        <v>23</v>
      </c>
      <c r="F36" s="474" t="s">
        <v>23</v>
      </c>
      <c r="G36" s="201" t="s">
        <v>23</v>
      </c>
      <c r="H36" s="235" t="s">
        <v>23</v>
      </c>
      <c r="I36" s="49" t="s">
        <v>23</v>
      </c>
      <c r="J36" s="105">
        <f>SUM(J37:J40)</f>
        <v>6977</v>
      </c>
      <c r="K36" s="50">
        <f t="shared" ref="K36:L36" si="14">SUM(K37:K40)</f>
        <v>0</v>
      </c>
      <c r="L36" s="116">
        <f t="shared" si="14"/>
        <v>6977</v>
      </c>
      <c r="M36" s="284" t="s">
        <v>23</v>
      </c>
      <c r="N36" s="48" t="s">
        <v>23</v>
      </c>
      <c r="O36" s="49" t="s">
        <v>23</v>
      </c>
      <c r="P36" s="36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6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6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65"/>
    </row>
    <row r="40" spans="1:16" ht="24" x14ac:dyDescent="0.25">
      <c r="A40" s="179">
        <v>21399</v>
      </c>
      <c r="B40" s="158" t="s">
        <v>36</v>
      </c>
      <c r="C40" s="159">
        <f t="shared" si="10"/>
        <v>6977</v>
      </c>
      <c r="D40" s="205" t="s">
        <v>23</v>
      </c>
      <c r="E40" s="482" t="s">
        <v>23</v>
      </c>
      <c r="F40" s="483" t="s">
        <v>23</v>
      </c>
      <c r="G40" s="205" t="s">
        <v>23</v>
      </c>
      <c r="H40" s="239" t="s">
        <v>23</v>
      </c>
      <c r="I40" s="181" t="s">
        <v>23</v>
      </c>
      <c r="J40" s="260">
        <v>6977</v>
      </c>
      <c r="K40" s="180"/>
      <c r="L40" s="484">
        <f>J40+K40</f>
        <v>6977</v>
      </c>
      <c r="M40" s="288" t="s">
        <v>23</v>
      </c>
      <c r="N40" s="75" t="s">
        <v>23</v>
      </c>
      <c r="O40" s="181" t="s">
        <v>23</v>
      </c>
      <c r="P40" s="36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6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67"/>
    </row>
    <row r="43" spans="1:16" s="21" customFormat="1" ht="24" x14ac:dyDescent="0.25">
      <c r="A43" s="51">
        <v>21490</v>
      </c>
      <c r="B43" s="46" t="s">
        <v>38</v>
      </c>
      <c r="C43" s="68">
        <f>F43+I43+L43</f>
        <v>200</v>
      </c>
      <c r="D43" s="73">
        <f>D44</f>
        <v>0</v>
      </c>
      <c r="E43" s="489">
        <f t="shared" ref="E43:L43" si="16">E44</f>
        <v>0</v>
      </c>
      <c r="F43" s="490">
        <f t="shared" si="16"/>
        <v>0</v>
      </c>
      <c r="G43" s="73">
        <f t="shared" si="16"/>
        <v>0</v>
      </c>
      <c r="H43" s="187">
        <f t="shared" si="16"/>
        <v>0</v>
      </c>
      <c r="I43" s="261">
        <f t="shared" si="16"/>
        <v>0</v>
      </c>
      <c r="J43" s="187">
        <f t="shared" si="16"/>
        <v>200</v>
      </c>
      <c r="K43" s="74">
        <f t="shared" si="16"/>
        <v>0</v>
      </c>
      <c r="L43" s="261">
        <f t="shared" si="16"/>
        <v>200</v>
      </c>
      <c r="M43" s="284" t="s">
        <v>23</v>
      </c>
      <c r="N43" s="48" t="s">
        <v>23</v>
      </c>
      <c r="O43" s="49" t="s">
        <v>23</v>
      </c>
      <c r="P43" s="363"/>
    </row>
    <row r="44" spans="1:16" s="21" customFormat="1" ht="24" x14ac:dyDescent="0.25">
      <c r="A44" s="38">
        <v>21499</v>
      </c>
      <c r="B44" s="57" t="s">
        <v>39</v>
      </c>
      <c r="C44" s="191">
        <f>F44+I44+L44</f>
        <v>200</v>
      </c>
      <c r="D44" s="268"/>
      <c r="E44" s="491"/>
      <c r="F44" s="481">
        <f>D44+E44</f>
        <v>0</v>
      </c>
      <c r="G44" s="268"/>
      <c r="H44" s="269"/>
      <c r="I44" s="324">
        <f>G44+H44</f>
        <v>0</v>
      </c>
      <c r="J44" s="269">
        <v>200</v>
      </c>
      <c r="K44" s="70"/>
      <c r="L44" s="324">
        <f>J44+K44</f>
        <v>200</v>
      </c>
      <c r="M44" s="287" t="s">
        <v>23</v>
      </c>
      <c r="N44" s="65" t="s">
        <v>23</v>
      </c>
      <c r="O44" s="67" t="s">
        <v>23</v>
      </c>
      <c r="P44" s="366"/>
    </row>
    <row r="45" spans="1:16" ht="12.75" customHeight="1" x14ac:dyDescent="0.25">
      <c r="A45" s="71">
        <v>23000</v>
      </c>
      <c r="B45" s="72" t="s">
        <v>40</v>
      </c>
      <c r="C45" s="68">
        <f>O45</f>
        <v>100</v>
      </c>
      <c r="D45" s="201" t="s">
        <v>23</v>
      </c>
      <c r="E45" s="473" t="s">
        <v>23</v>
      </c>
      <c r="F45" s="474" t="s">
        <v>23</v>
      </c>
      <c r="G45" s="201" t="s">
        <v>23</v>
      </c>
      <c r="H45" s="235" t="s">
        <v>23</v>
      </c>
      <c r="I45" s="49" t="s">
        <v>23</v>
      </c>
      <c r="J45" s="235" t="s">
        <v>23</v>
      </c>
      <c r="K45" s="48" t="s">
        <v>23</v>
      </c>
      <c r="L45" s="49" t="s">
        <v>23</v>
      </c>
      <c r="M45" s="68">
        <f>SUM(M46:M47)</f>
        <v>100</v>
      </c>
      <c r="N45" s="74">
        <f t="shared" ref="N45:O45" si="17">SUM(N46:N47)</f>
        <v>0</v>
      </c>
      <c r="O45" s="261">
        <f t="shared" si="17"/>
        <v>100</v>
      </c>
      <c r="P45" s="369"/>
    </row>
    <row r="46" spans="1:16" ht="24" x14ac:dyDescent="0.25">
      <c r="A46" s="76">
        <v>23410</v>
      </c>
      <c r="B46" s="77" t="s">
        <v>41</v>
      </c>
      <c r="C46" s="81">
        <f t="shared" ref="C46:C47" si="18">O46</f>
        <v>100</v>
      </c>
      <c r="D46" s="207" t="s">
        <v>23</v>
      </c>
      <c r="E46" s="492" t="s">
        <v>23</v>
      </c>
      <c r="F46" s="493" t="s">
        <v>23</v>
      </c>
      <c r="G46" s="207" t="s">
        <v>23</v>
      </c>
      <c r="H46" s="240" t="s">
        <v>23</v>
      </c>
      <c r="I46" s="178" t="s">
        <v>23</v>
      </c>
      <c r="J46" s="240" t="s">
        <v>23</v>
      </c>
      <c r="K46" s="79" t="s">
        <v>23</v>
      </c>
      <c r="L46" s="178" t="s">
        <v>23</v>
      </c>
      <c r="M46" s="290">
        <v>100</v>
      </c>
      <c r="N46" s="270"/>
      <c r="O46" s="162">
        <f>M46+N46</f>
        <v>100</v>
      </c>
      <c r="P46" s="37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370"/>
    </row>
    <row r="48" spans="1:16" x14ac:dyDescent="0.25">
      <c r="A48" s="82"/>
      <c r="B48" s="77"/>
      <c r="C48" s="83"/>
      <c r="D48" s="325"/>
      <c r="E48" s="494"/>
      <c r="F48" s="493"/>
      <c r="G48" s="325"/>
      <c r="H48" s="328"/>
      <c r="I48" s="275"/>
      <c r="J48" s="330"/>
      <c r="K48" s="270"/>
      <c r="L48" s="162"/>
      <c r="M48" s="290"/>
      <c r="N48" s="270"/>
      <c r="O48" s="162"/>
      <c r="P48" s="370"/>
    </row>
    <row r="49" spans="1:16" s="21" customFormat="1" x14ac:dyDescent="0.25">
      <c r="A49" s="84"/>
      <c r="B49" s="85" t="s">
        <v>43</v>
      </c>
      <c r="C49" s="86"/>
      <c r="D49" s="326"/>
      <c r="E49" s="495"/>
      <c r="F49" s="496"/>
      <c r="G49" s="326"/>
      <c r="H49" s="329"/>
      <c r="I49" s="163"/>
      <c r="J49" s="329"/>
      <c r="K49" s="327"/>
      <c r="L49" s="163"/>
      <c r="M49" s="332"/>
      <c r="N49" s="327"/>
      <c r="O49" s="163"/>
      <c r="P49" s="371"/>
    </row>
    <row r="50" spans="1:16" s="21" customFormat="1" ht="12.75" thickBot="1" x14ac:dyDescent="0.3">
      <c r="A50" s="87"/>
      <c r="B50" s="22" t="s">
        <v>44</v>
      </c>
      <c r="C50" s="88">
        <f t="shared" si="4"/>
        <v>675073</v>
      </c>
      <c r="D50" s="208">
        <f>SUM(D51,D283)</f>
        <v>327326</v>
      </c>
      <c r="E50" s="497">
        <f t="shared" ref="E50:F50" si="19">SUM(E51,E283)</f>
        <v>0</v>
      </c>
      <c r="F50" s="498">
        <f t="shared" si="19"/>
        <v>327326</v>
      </c>
      <c r="G50" s="208">
        <f>SUM(G51,G283)</f>
        <v>328274</v>
      </c>
      <c r="H50" s="241">
        <f t="shared" ref="H50:I50" si="20">SUM(H51,H283)</f>
        <v>2114</v>
      </c>
      <c r="I50" s="90">
        <f t="shared" si="20"/>
        <v>330388</v>
      </c>
      <c r="J50" s="241">
        <f>SUM(J51,J283)</f>
        <v>17196</v>
      </c>
      <c r="K50" s="89">
        <f t="shared" ref="K50:L50" si="21">SUM(K51,K283)</f>
        <v>0</v>
      </c>
      <c r="L50" s="90">
        <f t="shared" si="21"/>
        <v>17196</v>
      </c>
      <c r="M50" s="88">
        <f>SUM(M51,M283)</f>
        <v>163</v>
      </c>
      <c r="N50" s="89">
        <f t="shared" ref="N50:O50" si="22">SUM(N51,N283)</f>
        <v>0</v>
      </c>
      <c r="O50" s="90">
        <f t="shared" si="22"/>
        <v>163</v>
      </c>
      <c r="P50" s="372"/>
    </row>
    <row r="51" spans="1:16" s="21" customFormat="1" ht="36.75" thickTop="1" x14ac:dyDescent="0.25">
      <c r="A51" s="91"/>
      <c r="B51" s="92" t="s">
        <v>45</v>
      </c>
      <c r="C51" s="93">
        <f t="shared" si="4"/>
        <v>675073</v>
      </c>
      <c r="D51" s="209">
        <f>SUM(D52,D194)</f>
        <v>327326</v>
      </c>
      <c r="E51" s="499">
        <f t="shared" ref="E51:F51" si="23">SUM(E52,E194)</f>
        <v>0</v>
      </c>
      <c r="F51" s="500">
        <f t="shared" si="23"/>
        <v>327326</v>
      </c>
      <c r="G51" s="209">
        <f>SUM(G52,G194)</f>
        <v>328274</v>
      </c>
      <c r="H51" s="242">
        <f t="shared" ref="H51:I51" si="24">SUM(H52,H194)</f>
        <v>2114</v>
      </c>
      <c r="I51" s="95">
        <f t="shared" si="24"/>
        <v>330388</v>
      </c>
      <c r="J51" s="242">
        <f>SUM(J52,J194)</f>
        <v>17196</v>
      </c>
      <c r="K51" s="94">
        <f t="shared" ref="K51:L51" si="25">SUM(K52,K194)</f>
        <v>0</v>
      </c>
      <c r="L51" s="95">
        <f t="shared" si="25"/>
        <v>17196</v>
      </c>
      <c r="M51" s="93">
        <f>SUM(M52,M194)</f>
        <v>163</v>
      </c>
      <c r="N51" s="94">
        <f t="shared" ref="N51:O51" si="26">SUM(N52,N194)</f>
        <v>0</v>
      </c>
      <c r="O51" s="95">
        <f t="shared" si="26"/>
        <v>163</v>
      </c>
      <c r="P51" s="373"/>
    </row>
    <row r="52" spans="1:16" s="21" customFormat="1" ht="24" x14ac:dyDescent="0.25">
      <c r="A52" s="96"/>
      <c r="B52" s="16" t="s">
        <v>46</v>
      </c>
      <c r="C52" s="97">
        <f t="shared" si="4"/>
        <v>662765</v>
      </c>
      <c r="D52" s="210">
        <f>SUM(D53,D75,D173,D187)</f>
        <v>317999</v>
      </c>
      <c r="E52" s="501">
        <f t="shared" ref="E52:F52" si="27">SUM(E53,E75,E173,E187)</f>
        <v>0</v>
      </c>
      <c r="F52" s="502">
        <f t="shared" si="27"/>
        <v>317999</v>
      </c>
      <c r="G52" s="210">
        <f>SUM(G53,G75,G173,G187)</f>
        <v>325435</v>
      </c>
      <c r="H52" s="243">
        <f t="shared" ref="H52:I52" si="28">SUM(H53,H75,H173,H187)</f>
        <v>2114</v>
      </c>
      <c r="I52" s="99">
        <f t="shared" si="28"/>
        <v>327549</v>
      </c>
      <c r="J52" s="243">
        <f>SUM(J53,J75,J173,J187)</f>
        <v>17054</v>
      </c>
      <c r="K52" s="98">
        <f t="shared" ref="K52:L52" si="29">SUM(K53,K75,K173,K187)</f>
        <v>0</v>
      </c>
      <c r="L52" s="99">
        <f t="shared" si="29"/>
        <v>17054</v>
      </c>
      <c r="M52" s="97">
        <f>SUM(M53,M75,M173,M187)</f>
        <v>163</v>
      </c>
      <c r="N52" s="98">
        <f t="shared" ref="N52:O52" si="30">SUM(N53,N75,N173,N187)</f>
        <v>0</v>
      </c>
      <c r="O52" s="99">
        <f t="shared" si="30"/>
        <v>163</v>
      </c>
      <c r="P52" s="374"/>
    </row>
    <row r="53" spans="1:16" s="21" customFormat="1" x14ac:dyDescent="0.25">
      <c r="A53" s="100">
        <v>1000</v>
      </c>
      <c r="B53" s="100" t="s">
        <v>47</v>
      </c>
      <c r="C53" s="101">
        <f t="shared" si="4"/>
        <v>551000</v>
      </c>
      <c r="D53" s="211">
        <f>SUM(D54,D67)</f>
        <v>228361</v>
      </c>
      <c r="E53" s="503">
        <f t="shared" ref="E53:F53" si="31">SUM(E54,E67)</f>
        <v>0</v>
      </c>
      <c r="F53" s="504">
        <f t="shared" si="31"/>
        <v>228361</v>
      </c>
      <c r="G53" s="211">
        <f>SUM(G54,G67)</f>
        <v>322639</v>
      </c>
      <c r="H53" s="244">
        <f t="shared" ref="H53:I53" si="32">SUM(H54,H67)</f>
        <v>0</v>
      </c>
      <c r="I53" s="103">
        <f t="shared" si="32"/>
        <v>322639</v>
      </c>
      <c r="J53" s="244">
        <f>SUM(J54,J67)</f>
        <v>0</v>
      </c>
      <c r="K53" s="102">
        <f t="shared" ref="K53:L53" si="33">SUM(K54,K67)</f>
        <v>0</v>
      </c>
      <c r="L53" s="103">
        <f t="shared" si="33"/>
        <v>0</v>
      </c>
      <c r="M53" s="101">
        <f>SUM(M54,M67)</f>
        <v>0</v>
      </c>
      <c r="N53" s="102">
        <f t="shared" ref="N53:O53" si="34">SUM(N54,N67)</f>
        <v>0</v>
      </c>
      <c r="O53" s="103">
        <f t="shared" si="34"/>
        <v>0</v>
      </c>
      <c r="P53" s="375"/>
    </row>
    <row r="54" spans="1:16" x14ac:dyDescent="0.25">
      <c r="A54" s="46">
        <v>1100</v>
      </c>
      <c r="B54" s="104" t="s">
        <v>48</v>
      </c>
      <c r="C54" s="47">
        <f t="shared" si="4"/>
        <v>415073</v>
      </c>
      <c r="D54" s="212">
        <f>SUM(D55,D58,D66)</f>
        <v>157969</v>
      </c>
      <c r="E54" s="505">
        <f t="shared" ref="E54:F54" si="35">SUM(E55,E58,E66)</f>
        <v>0</v>
      </c>
      <c r="F54" s="472">
        <f t="shared" si="35"/>
        <v>157969</v>
      </c>
      <c r="G54" s="212">
        <f>SUM(G55,G58,G66)</f>
        <v>257104</v>
      </c>
      <c r="H54" s="105">
        <f t="shared" ref="H54:I54" si="36">SUM(H55,H58,H66)</f>
        <v>0</v>
      </c>
      <c r="I54" s="116">
        <f t="shared" si="36"/>
        <v>257104</v>
      </c>
      <c r="J54" s="105">
        <f>SUM(J55,J58,J66)</f>
        <v>0</v>
      </c>
      <c r="K54" s="50">
        <f t="shared" ref="K54:L54" si="37">SUM(K55,K58,K66)</f>
        <v>0</v>
      </c>
      <c r="L54" s="116">
        <f t="shared" si="37"/>
        <v>0</v>
      </c>
      <c r="M54" s="129">
        <f>SUM(M55,M58,M66)</f>
        <v>0</v>
      </c>
      <c r="N54" s="130">
        <f t="shared" ref="N54:O54" si="38">SUM(N55,N58,N66)</f>
        <v>0</v>
      </c>
      <c r="O54" s="262">
        <f t="shared" si="38"/>
        <v>0</v>
      </c>
      <c r="P54" s="376"/>
    </row>
    <row r="55" spans="1:16" x14ac:dyDescent="0.25">
      <c r="A55" s="106">
        <v>1110</v>
      </c>
      <c r="B55" s="77" t="s">
        <v>49</v>
      </c>
      <c r="C55" s="83">
        <f t="shared" si="4"/>
        <v>386065</v>
      </c>
      <c r="D55" s="131">
        <f>SUM(D56:D57)</f>
        <v>133979</v>
      </c>
      <c r="E55" s="506">
        <f t="shared" ref="E55:F55" si="39">SUM(E56:E57)</f>
        <v>0</v>
      </c>
      <c r="F55" s="507">
        <f t="shared" si="39"/>
        <v>133979</v>
      </c>
      <c r="G55" s="131">
        <f>SUM(G56:G57)</f>
        <v>252086</v>
      </c>
      <c r="H55" s="190">
        <f t="shared" ref="H55:I55" si="40">SUM(H56:H57)</f>
        <v>0</v>
      </c>
      <c r="I55" s="108">
        <f t="shared" si="40"/>
        <v>252086</v>
      </c>
      <c r="J55" s="190">
        <f>SUM(J56:J57)</f>
        <v>0</v>
      </c>
      <c r="K55" s="107">
        <f t="shared" ref="K55:L55" si="41">SUM(K56:K57)</f>
        <v>0</v>
      </c>
      <c r="L55" s="108">
        <f t="shared" si="41"/>
        <v>0</v>
      </c>
      <c r="M55" s="83">
        <f>SUM(M56:M57)</f>
        <v>0</v>
      </c>
      <c r="N55" s="107">
        <f t="shared" ref="N55:O55" si="42">SUM(N56:N57)</f>
        <v>0</v>
      </c>
      <c r="O55" s="108">
        <f t="shared" si="42"/>
        <v>0</v>
      </c>
      <c r="P55" s="350"/>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353"/>
    </row>
    <row r="57" spans="1:16" ht="44.25" customHeight="1" x14ac:dyDescent="0.25">
      <c r="A57" s="38">
        <v>1119</v>
      </c>
      <c r="B57" s="57" t="s">
        <v>51</v>
      </c>
      <c r="C57" s="58">
        <f t="shared" si="4"/>
        <v>386065</v>
      </c>
      <c r="D57" s="214">
        <v>133979</v>
      </c>
      <c r="E57" s="510"/>
      <c r="F57" s="468">
        <f t="shared" si="43"/>
        <v>133979</v>
      </c>
      <c r="G57" s="214">
        <v>252086</v>
      </c>
      <c r="H57" s="246"/>
      <c r="I57" s="113">
        <f t="shared" si="44"/>
        <v>252086</v>
      </c>
      <c r="J57" s="246"/>
      <c r="K57" s="60"/>
      <c r="L57" s="113">
        <f t="shared" si="45"/>
        <v>0</v>
      </c>
      <c r="M57" s="292"/>
      <c r="N57" s="60"/>
      <c r="O57" s="113">
        <f>M57+N57</f>
        <v>0</v>
      </c>
      <c r="P57" s="353"/>
    </row>
    <row r="58" spans="1:16" x14ac:dyDescent="0.25">
      <c r="A58" s="111">
        <v>1140</v>
      </c>
      <c r="B58" s="57" t="s">
        <v>295</v>
      </c>
      <c r="C58" s="58">
        <f t="shared" si="4"/>
        <v>26870</v>
      </c>
      <c r="D58" s="215">
        <f>SUM(D59:D65)</f>
        <v>21852</v>
      </c>
      <c r="E58" s="511">
        <f t="shared" ref="E58:F58" si="46">SUM(E59:E65)</f>
        <v>0</v>
      </c>
      <c r="F58" s="468">
        <f t="shared" si="46"/>
        <v>21852</v>
      </c>
      <c r="G58" s="215">
        <f>SUM(G59:G65)</f>
        <v>5018</v>
      </c>
      <c r="H58" s="120">
        <f t="shared" ref="H58:I58" si="47">SUM(H59:H65)</f>
        <v>0</v>
      </c>
      <c r="I58" s="113">
        <f t="shared" si="47"/>
        <v>5018</v>
      </c>
      <c r="J58" s="120">
        <f>SUM(J59:J65)</f>
        <v>0</v>
      </c>
      <c r="K58" s="112">
        <f t="shared" ref="K58:L58" si="48">SUM(K59:K65)</f>
        <v>0</v>
      </c>
      <c r="L58" s="113">
        <f t="shared" si="48"/>
        <v>0</v>
      </c>
      <c r="M58" s="58">
        <f>SUM(M59:M65)</f>
        <v>0</v>
      </c>
      <c r="N58" s="112">
        <f t="shared" ref="N58:O58" si="49">SUM(N59:N65)</f>
        <v>0</v>
      </c>
      <c r="O58" s="113">
        <f t="shared" si="49"/>
        <v>0</v>
      </c>
      <c r="P58" s="335"/>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335"/>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335"/>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335"/>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335"/>
    </row>
    <row r="63" spans="1:16" x14ac:dyDescent="0.25">
      <c r="A63" s="38">
        <v>1147</v>
      </c>
      <c r="B63" s="57" t="s">
        <v>56</v>
      </c>
      <c r="C63" s="58">
        <f t="shared" si="4"/>
        <v>2369</v>
      </c>
      <c r="D63" s="214">
        <v>2369</v>
      </c>
      <c r="E63" s="510"/>
      <c r="F63" s="468">
        <f t="shared" si="50"/>
        <v>2369</v>
      </c>
      <c r="G63" s="214"/>
      <c r="H63" s="246"/>
      <c r="I63" s="113">
        <f t="shared" si="51"/>
        <v>0</v>
      </c>
      <c r="J63" s="246"/>
      <c r="K63" s="60"/>
      <c r="L63" s="113">
        <f t="shared" si="52"/>
        <v>0</v>
      </c>
      <c r="M63" s="292"/>
      <c r="N63" s="60"/>
      <c r="O63" s="113">
        <f t="shared" si="53"/>
        <v>0</v>
      </c>
      <c r="P63" s="335"/>
    </row>
    <row r="64" spans="1:16" x14ac:dyDescent="0.25">
      <c r="A64" s="38">
        <v>1148</v>
      </c>
      <c r="B64" s="57" t="s">
        <v>57</v>
      </c>
      <c r="C64" s="58">
        <f t="shared" si="4"/>
        <v>13967</v>
      </c>
      <c r="D64" s="214">
        <v>13967</v>
      </c>
      <c r="E64" s="510"/>
      <c r="F64" s="468">
        <f t="shared" si="50"/>
        <v>13967</v>
      </c>
      <c r="G64" s="214"/>
      <c r="H64" s="246"/>
      <c r="I64" s="113">
        <f t="shared" si="51"/>
        <v>0</v>
      </c>
      <c r="J64" s="246"/>
      <c r="K64" s="60"/>
      <c r="L64" s="113">
        <f t="shared" si="52"/>
        <v>0</v>
      </c>
      <c r="M64" s="292"/>
      <c r="N64" s="60"/>
      <c r="O64" s="113">
        <f t="shared" si="53"/>
        <v>0</v>
      </c>
      <c r="P64" s="335"/>
    </row>
    <row r="65" spans="1:16" ht="45" customHeight="1" x14ac:dyDescent="0.25">
      <c r="A65" s="38">
        <v>1149</v>
      </c>
      <c r="B65" s="57" t="s">
        <v>58</v>
      </c>
      <c r="C65" s="58">
        <f>F65+I65+L65+O65</f>
        <v>5288</v>
      </c>
      <c r="D65" s="214">
        <v>270</v>
      </c>
      <c r="E65" s="510"/>
      <c r="F65" s="468">
        <f t="shared" si="50"/>
        <v>270</v>
      </c>
      <c r="G65" s="214">
        <v>5018</v>
      </c>
      <c r="H65" s="246"/>
      <c r="I65" s="113">
        <f t="shared" si="51"/>
        <v>5018</v>
      </c>
      <c r="J65" s="246"/>
      <c r="K65" s="60"/>
      <c r="L65" s="113">
        <f t="shared" si="52"/>
        <v>0</v>
      </c>
      <c r="M65" s="292"/>
      <c r="N65" s="60"/>
      <c r="O65" s="113">
        <f t="shared" si="53"/>
        <v>0</v>
      </c>
      <c r="P65" s="353"/>
    </row>
    <row r="66" spans="1:16" ht="36" x14ac:dyDescent="0.25">
      <c r="A66" s="106">
        <v>1150</v>
      </c>
      <c r="B66" s="77" t="s">
        <v>59</v>
      </c>
      <c r="C66" s="83">
        <f>F66+I66+L66+O66</f>
        <v>2138</v>
      </c>
      <c r="D66" s="216">
        <v>2138</v>
      </c>
      <c r="E66" s="513"/>
      <c r="F66" s="507">
        <f t="shared" si="50"/>
        <v>2138</v>
      </c>
      <c r="G66" s="216"/>
      <c r="H66" s="247"/>
      <c r="I66" s="108">
        <f t="shared" si="51"/>
        <v>0</v>
      </c>
      <c r="J66" s="247"/>
      <c r="K66" s="114"/>
      <c r="L66" s="108">
        <f t="shared" si="52"/>
        <v>0</v>
      </c>
      <c r="M66" s="293"/>
      <c r="N66" s="114"/>
      <c r="O66" s="108">
        <f t="shared" si="53"/>
        <v>0</v>
      </c>
      <c r="P66" s="350"/>
    </row>
    <row r="67" spans="1:16" ht="24" x14ac:dyDescent="0.25">
      <c r="A67" s="46">
        <v>1200</v>
      </c>
      <c r="B67" s="104" t="s">
        <v>296</v>
      </c>
      <c r="C67" s="47">
        <f t="shared" si="4"/>
        <v>135927</v>
      </c>
      <c r="D67" s="212">
        <f>SUM(D68:D69)</f>
        <v>70392</v>
      </c>
      <c r="E67" s="505">
        <f t="shared" ref="E67:F67" si="54">SUM(E68:E69)</f>
        <v>0</v>
      </c>
      <c r="F67" s="472">
        <f t="shared" si="54"/>
        <v>70392</v>
      </c>
      <c r="G67" s="212">
        <f>SUM(G68:G69)</f>
        <v>65535</v>
      </c>
      <c r="H67" s="105">
        <f t="shared" ref="H67:I67" si="55">SUM(H68:H69)</f>
        <v>0</v>
      </c>
      <c r="I67" s="116">
        <f t="shared" si="55"/>
        <v>65535</v>
      </c>
      <c r="J67" s="105">
        <f>SUM(J68:J69)</f>
        <v>0</v>
      </c>
      <c r="K67" s="50">
        <f t="shared" ref="K67:L67" si="56">SUM(K68:K69)</f>
        <v>0</v>
      </c>
      <c r="L67" s="116">
        <f t="shared" si="56"/>
        <v>0</v>
      </c>
      <c r="M67" s="47">
        <f>SUM(M68:M69)</f>
        <v>0</v>
      </c>
      <c r="N67" s="50">
        <f t="shared" ref="N67:O67" si="57">SUM(N68:N69)</f>
        <v>0</v>
      </c>
      <c r="O67" s="116">
        <f t="shared" si="57"/>
        <v>0</v>
      </c>
      <c r="P67" s="377"/>
    </row>
    <row r="68" spans="1:16" ht="24" x14ac:dyDescent="0.25">
      <c r="A68" s="340">
        <v>1210</v>
      </c>
      <c r="B68" s="52" t="s">
        <v>60</v>
      </c>
      <c r="C68" s="53">
        <f t="shared" si="4"/>
        <v>104705</v>
      </c>
      <c r="D68" s="213">
        <v>42070</v>
      </c>
      <c r="E68" s="508"/>
      <c r="F68" s="509">
        <f>D68+E68</f>
        <v>42070</v>
      </c>
      <c r="G68" s="213">
        <v>62635</v>
      </c>
      <c r="H68" s="245"/>
      <c r="I68" s="119">
        <f>G68+H68</f>
        <v>62635</v>
      </c>
      <c r="J68" s="245"/>
      <c r="K68" s="55"/>
      <c r="L68" s="119">
        <f>J68+K68</f>
        <v>0</v>
      </c>
      <c r="M68" s="291"/>
      <c r="N68" s="55"/>
      <c r="O68" s="119">
        <f>M68+N68</f>
        <v>0</v>
      </c>
      <c r="P68" s="353"/>
    </row>
    <row r="69" spans="1:16" ht="24" x14ac:dyDescent="0.25">
      <c r="A69" s="111">
        <v>1220</v>
      </c>
      <c r="B69" s="57" t="s">
        <v>61</v>
      </c>
      <c r="C69" s="58">
        <f t="shared" si="4"/>
        <v>31222</v>
      </c>
      <c r="D69" s="215">
        <f>SUM(D70:D74)</f>
        <v>28322</v>
      </c>
      <c r="E69" s="511">
        <f t="shared" ref="E69:F69" si="58">SUM(E70:E74)</f>
        <v>0</v>
      </c>
      <c r="F69" s="468">
        <f t="shared" si="58"/>
        <v>28322</v>
      </c>
      <c r="G69" s="215">
        <f>SUM(G70:G74)</f>
        <v>2900</v>
      </c>
      <c r="H69" s="120">
        <f t="shared" ref="H69:I69" si="59">SUM(H70:H74)</f>
        <v>0</v>
      </c>
      <c r="I69" s="113">
        <f t="shared" si="59"/>
        <v>2900</v>
      </c>
      <c r="J69" s="120">
        <f>SUM(J70:J74)</f>
        <v>0</v>
      </c>
      <c r="K69" s="112">
        <f t="shared" ref="K69:L69" si="60">SUM(K70:K74)</f>
        <v>0</v>
      </c>
      <c r="L69" s="113">
        <f t="shared" si="60"/>
        <v>0</v>
      </c>
      <c r="M69" s="58">
        <f>SUM(M70:M74)</f>
        <v>0</v>
      </c>
      <c r="N69" s="112">
        <f t="shared" ref="N69:O69" si="61">SUM(N70:N74)</f>
        <v>0</v>
      </c>
      <c r="O69" s="113">
        <f t="shared" si="61"/>
        <v>0</v>
      </c>
      <c r="P69" s="335"/>
    </row>
    <row r="70" spans="1:16" ht="49.5" customHeight="1" x14ac:dyDescent="0.25">
      <c r="A70" s="38">
        <v>1221</v>
      </c>
      <c r="B70" s="57" t="s">
        <v>297</v>
      </c>
      <c r="C70" s="58">
        <f t="shared" si="4"/>
        <v>19571</v>
      </c>
      <c r="D70" s="214">
        <v>16671</v>
      </c>
      <c r="E70" s="510"/>
      <c r="F70" s="468">
        <f t="shared" ref="F70:F74" si="62">D70+E70</f>
        <v>16671</v>
      </c>
      <c r="G70" s="214">
        <v>2900</v>
      </c>
      <c r="H70" s="246"/>
      <c r="I70" s="113">
        <f t="shared" ref="I70:I74" si="63">G70+H70</f>
        <v>2900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335"/>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335"/>
    </row>
    <row r="73" spans="1:16" ht="36" x14ac:dyDescent="0.25">
      <c r="A73" s="38">
        <v>1227</v>
      </c>
      <c r="B73" s="57" t="s">
        <v>64</v>
      </c>
      <c r="C73" s="58">
        <f t="shared" si="4"/>
        <v>11099</v>
      </c>
      <c r="D73" s="214">
        <v>11099</v>
      </c>
      <c r="E73" s="510"/>
      <c r="F73" s="468">
        <f t="shared" si="62"/>
        <v>11099</v>
      </c>
      <c r="G73" s="214"/>
      <c r="H73" s="246"/>
      <c r="I73" s="113">
        <f t="shared" si="63"/>
        <v>0</v>
      </c>
      <c r="J73" s="246"/>
      <c r="K73" s="60"/>
      <c r="L73" s="113">
        <f t="shared" si="64"/>
        <v>0</v>
      </c>
      <c r="M73" s="292"/>
      <c r="N73" s="60"/>
      <c r="O73" s="113">
        <f t="shared" si="65"/>
        <v>0</v>
      </c>
      <c r="P73" s="335"/>
    </row>
    <row r="74" spans="1:16" ht="48" x14ac:dyDescent="0.25">
      <c r="A74" s="38">
        <v>1228</v>
      </c>
      <c r="B74" s="57" t="s">
        <v>298</v>
      </c>
      <c r="C74" s="58">
        <f t="shared" si="4"/>
        <v>552</v>
      </c>
      <c r="D74" s="214">
        <v>552</v>
      </c>
      <c r="E74" s="510"/>
      <c r="F74" s="468">
        <f t="shared" si="62"/>
        <v>552</v>
      </c>
      <c r="G74" s="214"/>
      <c r="H74" s="246"/>
      <c r="I74" s="113">
        <f t="shared" si="63"/>
        <v>0</v>
      </c>
      <c r="J74" s="246"/>
      <c r="K74" s="60"/>
      <c r="L74" s="113">
        <f t="shared" si="64"/>
        <v>0</v>
      </c>
      <c r="M74" s="292"/>
      <c r="N74" s="60"/>
      <c r="O74" s="113">
        <f t="shared" si="65"/>
        <v>0</v>
      </c>
      <c r="P74" s="335"/>
    </row>
    <row r="75" spans="1:16" x14ac:dyDescent="0.25">
      <c r="A75" s="100">
        <v>2000</v>
      </c>
      <c r="B75" s="100" t="s">
        <v>65</v>
      </c>
      <c r="C75" s="101">
        <f t="shared" si="4"/>
        <v>111765</v>
      </c>
      <c r="D75" s="211">
        <f>SUM(D76,D83,D130,D164,D165,D172)</f>
        <v>89638</v>
      </c>
      <c r="E75" s="503">
        <f t="shared" ref="E75:F75" si="66">SUM(E76,E83,E130,E164,E165,E172)</f>
        <v>0</v>
      </c>
      <c r="F75" s="504">
        <f t="shared" si="66"/>
        <v>89638</v>
      </c>
      <c r="G75" s="211">
        <f>SUM(G76,G83,G130,G164,G165,G172)</f>
        <v>2796</v>
      </c>
      <c r="H75" s="244">
        <f t="shared" ref="H75:I75" si="67">SUM(H76,H83,H130,H164,H165,H172)</f>
        <v>2114</v>
      </c>
      <c r="I75" s="103">
        <f t="shared" si="67"/>
        <v>4910</v>
      </c>
      <c r="J75" s="244">
        <f>SUM(J76,J83,J130,J164,J165,J172)</f>
        <v>17054</v>
      </c>
      <c r="K75" s="102">
        <f t="shared" ref="K75:L75" si="68">SUM(K76,K83,K130,K164,K165,K172)</f>
        <v>0</v>
      </c>
      <c r="L75" s="103">
        <f t="shared" si="68"/>
        <v>17054</v>
      </c>
      <c r="M75" s="101">
        <f>SUM(M76,M83,M130,M164,M165,M172)</f>
        <v>163</v>
      </c>
      <c r="N75" s="102">
        <f t="shared" ref="N75:O75" si="69">SUM(N76,N83,N130,N164,N165,N172)</f>
        <v>0</v>
      </c>
      <c r="O75" s="103">
        <f t="shared" si="69"/>
        <v>163</v>
      </c>
      <c r="P75" s="375"/>
    </row>
    <row r="76" spans="1:16" ht="24" x14ac:dyDescent="0.25">
      <c r="A76" s="46">
        <v>2100</v>
      </c>
      <c r="B76" s="104" t="s">
        <v>66</v>
      </c>
      <c r="C76" s="47">
        <f t="shared" si="4"/>
        <v>130</v>
      </c>
      <c r="D76" s="212">
        <f>SUM(D77,D80)</f>
        <v>130</v>
      </c>
      <c r="E76" s="505">
        <f t="shared" ref="E76:F76" si="70">SUM(E77,E80)</f>
        <v>0</v>
      </c>
      <c r="F76" s="472">
        <f t="shared" si="70"/>
        <v>130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377"/>
    </row>
    <row r="77" spans="1:16" ht="24" x14ac:dyDescent="0.25">
      <c r="A77" s="340">
        <v>2110</v>
      </c>
      <c r="B77" s="52" t="s">
        <v>67</v>
      </c>
      <c r="C77" s="53">
        <f t="shared" si="4"/>
        <v>130</v>
      </c>
      <c r="D77" s="217">
        <f>SUM(D78:D79)</f>
        <v>130</v>
      </c>
      <c r="E77" s="514">
        <f t="shared" ref="E77:F77" si="74">SUM(E78:E79)</f>
        <v>0</v>
      </c>
      <c r="F77" s="509">
        <f t="shared" si="74"/>
        <v>130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353"/>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335"/>
    </row>
    <row r="79" spans="1:16" ht="24" x14ac:dyDescent="0.25">
      <c r="A79" s="38">
        <v>2112</v>
      </c>
      <c r="B79" s="57" t="s">
        <v>69</v>
      </c>
      <c r="C79" s="58">
        <f t="shared" si="4"/>
        <v>130</v>
      </c>
      <c r="D79" s="214">
        <v>130</v>
      </c>
      <c r="E79" s="510"/>
      <c r="F79" s="468">
        <f t="shared" si="78"/>
        <v>130</v>
      </c>
      <c r="G79" s="214"/>
      <c r="H79" s="246"/>
      <c r="I79" s="113">
        <f t="shared" si="79"/>
        <v>0</v>
      </c>
      <c r="J79" s="246"/>
      <c r="K79" s="60"/>
      <c r="L79" s="113">
        <f t="shared" si="80"/>
        <v>0</v>
      </c>
      <c r="M79" s="292"/>
      <c r="N79" s="60"/>
      <c r="O79" s="113">
        <f t="shared" si="81"/>
        <v>0</v>
      </c>
      <c r="P79" s="335"/>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335"/>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335"/>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335"/>
    </row>
    <row r="83" spans="1:16" x14ac:dyDescent="0.25">
      <c r="A83" s="46">
        <v>2200</v>
      </c>
      <c r="B83" s="104" t="s">
        <v>71</v>
      </c>
      <c r="C83" s="47">
        <f t="shared" si="4"/>
        <v>91413</v>
      </c>
      <c r="D83" s="212">
        <f>SUM(D84,D89,D95,D103,D112,D116,D122,D128)</f>
        <v>73170</v>
      </c>
      <c r="E83" s="505">
        <f t="shared" ref="E83:F83" si="90">SUM(E84,E89,E95,E103,E112,E116,E122,E128)</f>
        <v>0</v>
      </c>
      <c r="F83" s="472">
        <f t="shared" si="90"/>
        <v>73170</v>
      </c>
      <c r="G83" s="212">
        <f>SUM(G84,G89,G95,G103,G112,G116,G122,G128)</f>
        <v>0</v>
      </c>
      <c r="H83" s="105">
        <f t="shared" ref="H83:I83" si="91">SUM(H84,H89,H95,H103,H112,H116,H122,H128)</f>
        <v>2114</v>
      </c>
      <c r="I83" s="116">
        <f t="shared" si="91"/>
        <v>2114</v>
      </c>
      <c r="J83" s="105">
        <f>SUM(J84,J89,J95,J103,J112,J116,J122,J128)</f>
        <v>16129</v>
      </c>
      <c r="K83" s="50">
        <f t="shared" ref="K83:L83" si="92">SUM(K84,K89,K95,K103,K112,K116,K122,K128)</f>
        <v>0</v>
      </c>
      <c r="L83" s="116">
        <f t="shared" si="92"/>
        <v>16129</v>
      </c>
      <c r="M83" s="159">
        <f>SUM(M84,M89,M95,M103,M112,M116,M122,M128)</f>
        <v>0</v>
      </c>
      <c r="N83" s="160">
        <f t="shared" ref="N83:O83" si="93">SUM(N84,N89,N95,N103,N112,N116,N122,N128)</f>
        <v>0</v>
      </c>
      <c r="O83" s="161">
        <f t="shared" si="93"/>
        <v>0</v>
      </c>
      <c r="P83" s="378"/>
    </row>
    <row r="84" spans="1:16" ht="24" x14ac:dyDescent="0.25">
      <c r="A84" s="106">
        <v>2210</v>
      </c>
      <c r="B84" s="77" t="s">
        <v>72</v>
      </c>
      <c r="C84" s="83">
        <f t="shared" si="4"/>
        <v>2401</v>
      </c>
      <c r="D84" s="131">
        <f>SUM(D85:D88)</f>
        <v>2201</v>
      </c>
      <c r="E84" s="506">
        <f t="shared" ref="E84:F84" si="94">SUM(E85:E88)</f>
        <v>0</v>
      </c>
      <c r="F84" s="507">
        <f t="shared" si="94"/>
        <v>2201</v>
      </c>
      <c r="G84" s="131">
        <f>SUM(G85:G88)</f>
        <v>0</v>
      </c>
      <c r="H84" s="190">
        <f t="shared" ref="H84:I84" si="95">SUM(H85:H88)</f>
        <v>0</v>
      </c>
      <c r="I84" s="108">
        <f t="shared" si="95"/>
        <v>0</v>
      </c>
      <c r="J84" s="190">
        <f>SUM(J85:J88)</f>
        <v>200</v>
      </c>
      <c r="K84" s="107">
        <f t="shared" ref="K84:L84" si="96">SUM(K85:K88)</f>
        <v>0</v>
      </c>
      <c r="L84" s="108">
        <f t="shared" si="96"/>
        <v>200</v>
      </c>
      <c r="M84" s="83">
        <f>SUM(M85:M88)</f>
        <v>0</v>
      </c>
      <c r="N84" s="107">
        <f t="shared" ref="N84:O84" si="97">SUM(N85:N88)</f>
        <v>0</v>
      </c>
      <c r="O84" s="108">
        <f t="shared" si="97"/>
        <v>0</v>
      </c>
      <c r="P84" s="350"/>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353"/>
    </row>
    <row r="86" spans="1:16" ht="36" x14ac:dyDescent="0.25">
      <c r="A86" s="38">
        <v>2212</v>
      </c>
      <c r="B86" s="57" t="s">
        <v>74</v>
      </c>
      <c r="C86" s="58">
        <f t="shared" si="98"/>
        <v>1932</v>
      </c>
      <c r="D86" s="214">
        <v>1932</v>
      </c>
      <c r="E86" s="510"/>
      <c r="F86" s="468">
        <f t="shared" si="99"/>
        <v>1932</v>
      </c>
      <c r="G86" s="214"/>
      <c r="H86" s="246"/>
      <c r="I86" s="113">
        <f t="shared" si="100"/>
        <v>0</v>
      </c>
      <c r="J86" s="246"/>
      <c r="K86" s="60"/>
      <c r="L86" s="113">
        <f t="shared" si="101"/>
        <v>0</v>
      </c>
      <c r="M86" s="292"/>
      <c r="N86" s="60"/>
      <c r="O86" s="113">
        <f t="shared" si="102"/>
        <v>0</v>
      </c>
      <c r="P86" s="335"/>
    </row>
    <row r="87" spans="1:16" ht="24" x14ac:dyDescent="0.25">
      <c r="A87" s="38">
        <v>2214</v>
      </c>
      <c r="B87" s="57" t="s">
        <v>75</v>
      </c>
      <c r="C87" s="58">
        <f t="shared" si="98"/>
        <v>439</v>
      </c>
      <c r="D87" s="214">
        <v>239</v>
      </c>
      <c r="E87" s="510"/>
      <c r="F87" s="468">
        <f t="shared" si="99"/>
        <v>239</v>
      </c>
      <c r="G87" s="214"/>
      <c r="H87" s="246"/>
      <c r="I87" s="113">
        <f t="shared" si="100"/>
        <v>0</v>
      </c>
      <c r="J87" s="246">
        <v>200</v>
      </c>
      <c r="K87" s="60"/>
      <c r="L87" s="113">
        <f t="shared" si="101"/>
        <v>200</v>
      </c>
      <c r="M87" s="292"/>
      <c r="N87" s="60"/>
      <c r="O87" s="113">
        <f t="shared" si="102"/>
        <v>0</v>
      </c>
      <c r="P87" s="335"/>
    </row>
    <row r="88" spans="1:16" x14ac:dyDescent="0.25">
      <c r="A88" s="38">
        <v>2219</v>
      </c>
      <c r="B88" s="57" t="s">
        <v>76</v>
      </c>
      <c r="C88" s="58">
        <f t="shared" si="98"/>
        <v>30</v>
      </c>
      <c r="D88" s="214">
        <v>30</v>
      </c>
      <c r="E88" s="510"/>
      <c r="F88" s="468">
        <f t="shared" si="99"/>
        <v>30</v>
      </c>
      <c r="G88" s="214"/>
      <c r="H88" s="246"/>
      <c r="I88" s="113">
        <f t="shared" si="100"/>
        <v>0</v>
      </c>
      <c r="J88" s="246"/>
      <c r="K88" s="60"/>
      <c r="L88" s="113">
        <f t="shared" si="101"/>
        <v>0</v>
      </c>
      <c r="M88" s="292"/>
      <c r="N88" s="60"/>
      <c r="O88" s="113">
        <f t="shared" si="102"/>
        <v>0</v>
      </c>
      <c r="P88" s="335"/>
    </row>
    <row r="89" spans="1:16" ht="24" x14ac:dyDescent="0.25">
      <c r="A89" s="111">
        <v>2220</v>
      </c>
      <c r="B89" s="57" t="s">
        <v>77</v>
      </c>
      <c r="C89" s="58">
        <f t="shared" si="98"/>
        <v>79900</v>
      </c>
      <c r="D89" s="215">
        <f>SUM(D90:D94)</f>
        <v>63971</v>
      </c>
      <c r="E89" s="511">
        <f t="shared" ref="E89:F89" si="103">SUM(E90:E94)</f>
        <v>0</v>
      </c>
      <c r="F89" s="468">
        <f t="shared" si="103"/>
        <v>63971</v>
      </c>
      <c r="G89" s="215">
        <f>SUM(G90:G94)</f>
        <v>0</v>
      </c>
      <c r="H89" s="120">
        <f t="shared" ref="H89:I89" si="104">SUM(H90:H94)</f>
        <v>0</v>
      </c>
      <c r="I89" s="113">
        <f t="shared" si="104"/>
        <v>0</v>
      </c>
      <c r="J89" s="120">
        <f>SUM(J90:J94)</f>
        <v>15929</v>
      </c>
      <c r="K89" s="112">
        <f t="shared" ref="K89:L89" si="105">SUM(K90:K94)</f>
        <v>0</v>
      </c>
      <c r="L89" s="113">
        <f t="shared" si="105"/>
        <v>15929</v>
      </c>
      <c r="M89" s="58">
        <f>SUM(M90:M94)</f>
        <v>0</v>
      </c>
      <c r="N89" s="112">
        <f t="shared" ref="N89:O89" si="106">SUM(N90:N94)</f>
        <v>0</v>
      </c>
      <c r="O89" s="113">
        <f t="shared" si="106"/>
        <v>0</v>
      </c>
      <c r="P89" s="335"/>
    </row>
    <row r="90" spans="1:16" ht="24" x14ac:dyDescent="0.25">
      <c r="A90" s="38">
        <v>2221</v>
      </c>
      <c r="B90" s="57" t="s">
        <v>289</v>
      </c>
      <c r="C90" s="58">
        <f t="shared" si="98"/>
        <v>48656</v>
      </c>
      <c r="D90" s="214">
        <v>38859</v>
      </c>
      <c r="E90" s="510"/>
      <c r="F90" s="468">
        <f t="shared" ref="F90:F94" si="107">D90+E90</f>
        <v>38859</v>
      </c>
      <c r="G90" s="214"/>
      <c r="H90" s="246"/>
      <c r="I90" s="113">
        <f t="shared" ref="I90:I94" si="108">G90+H90</f>
        <v>0</v>
      </c>
      <c r="J90" s="246">
        <v>9797</v>
      </c>
      <c r="K90" s="60"/>
      <c r="L90" s="113">
        <f t="shared" ref="L90:L94" si="109">J90+K90</f>
        <v>9797</v>
      </c>
      <c r="M90" s="292"/>
      <c r="N90" s="60"/>
      <c r="O90" s="113">
        <f t="shared" ref="O90:O94" si="110">M90+N90</f>
        <v>0</v>
      </c>
      <c r="P90" s="335"/>
    </row>
    <row r="91" spans="1:16" x14ac:dyDescent="0.25">
      <c r="A91" s="38">
        <v>2222</v>
      </c>
      <c r="B91" s="57" t="s">
        <v>78</v>
      </c>
      <c r="C91" s="58">
        <f t="shared" si="98"/>
        <v>4307</v>
      </c>
      <c r="D91" s="214">
        <v>1901</v>
      </c>
      <c r="E91" s="510"/>
      <c r="F91" s="468">
        <f t="shared" si="107"/>
        <v>1901</v>
      </c>
      <c r="G91" s="214"/>
      <c r="H91" s="246"/>
      <c r="I91" s="113">
        <f t="shared" si="108"/>
        <v>0</v>
      </c>
      <c r="J91" s="246">
        <v>2406</v>
      </c>
      <c r="K91" s="60"/>
      <c r="L91" s="113">
        <f t="shared" si="109"/>
        <v>2406</v>
      </c>
      <c r="M91" s="292"/>
      <c r="N91" s="60"/>
      <c r="O91" s="113">
        <f t="shared" si="110"/>
        <v>0</v>
      </c>
      <c r="P91" s="335"/>
    </row>
    <row r="92" spans="1:16" x14ac:dyDescent="0.25">
      <c r="A92" s="38">
        <v>2223</v>
      </c>
      <c r="B92" s="57" t="s">
        <v>79</v>
      </c>
      <c r="C92" s="58">
        <f t="shared" si="98"/>
        <v>26133</v>
      </c>
      <c r="D92" s="214">
        <v>22607</v>
      </c>
      <c r="E92" s="510"/>
      <c r="F92" s="468">
        <f t="shared" si="107"/>
        <v>22607</v>
      </c>
      <c r="G92" s="214"/>
      <c r="H92" s="246"/>
      <c r="I92" s="113">
        <f t="shared" si="108"/>
        <v>0</v>
      </c>
      <c r="J92" s="246">
        <v>3526</v>
      </c>
      <c r="K92" s="60"/>
      <c r="L92" s="113">
        <f t="shared" si="109"/>
        <v>3526</v>
      </c>
      <c r="M92" s="292"/>
      <c r="N92" s="60"/>
      <c r="O92" s="113">
        <f t="shared" si="110"/>
        <v>0</v>
      </c>
      <c r="P92" s="335"/>
    </row>
    <row r="93" spans="1:16" ht="48" x14ac:dyDescent="0.25">
      <c r="A93" s="38">
        <v>2224</v>
      </c>
      <c r="B93" s="57" t="s">
        <v>299</v>
      </c>
      <c r="C93" s="58">
        <f t="shared" si="98"/>
        <v>804</v>
      </c>
      <c r="D93" s="214">
        <v>604</v>
      </c>
      <c r="E93" s="510"/>
      <c r="F93" s="468">
        <f t="shared" si="107"/>
        <v>604</v>
      </c>
      <c r="G93" s="214"/>
      <c r="H93" s="246"/>
      <c r="I93" s="113">
        <f t="shared" si="108"/>
        <v>0</v>
      </c>
      <c r="J93" s="246">
        <v>200</v>
      </c>
      <c r="K93" s="60"/>
      <c r="L93" s="113">
        <f t="shared" si="109"/>
        <v>200</v>
      </c>
      <c r="M93" s="292"/>
      <c r="N93" s="60"/>
      <c r="O93" s="113">
        <f t="shared" si="110"/>
        <v>0</v>
      </c>
      <c r="P93" s="335"/>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335"/>
    </row>
    <row r="95" spans="1:16" ht="36" x14ac:dyDescent="0.25">
      <c r="A95" s="111">
        <v>2230</v>
      </c>
      <c r="B95" s="57" t="s">
        <v>81</v>
      </c>
      <c r="C95" s="58">
        <f t="shared" si="98"/>
        <v>2015</v>
      </c>
      <c r="D95" s="215">
        <f>SUM(D96:D102)</f>
        <v>2015</v>
      </c>
      <c r="E95" s="511">
        <f t="shared" ref="E95:F95" si="111">SUM(E96:E102)</f>
        <v>0</v>
      </c>
      <c r="F95" s="468">
        <f t="shared" si="111"/>
        <v>2015</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335"/>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335"/>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335"/>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353"/>
    </row>
    <row r="99" spans="1:16" ht="36" x14ac:dyDescent="0.25">
      <c r="A99" s="38">
        <v>2234</v>
      </c>
      <c r="B99" s="57" t="s">
        <v>85</v>
      </c>
      <c r="C99" s="58">
        <f t="shared" si="98"/>
        <v>65</v>
      </c>
      <c r="D99" s="214">
        <v>65</v>
      </c>
      <c r="E99" s="510"/>
      <c r="F99" s="468">
        <f t="shared" si="115"/>
        <v>65</v>
      </c>
      <c r="G99" s="214"/>
      <c r="H99" s="246"/>
      <c r="I99" s="113">
        <f t="shared" si="116"/>
        <v>0</v>
      </c>
      <c r="J99" s="246"/>
      <c r="K99" s="60"/>
      <c r="L99" s="113">
        <f t="shared" si="117"/>
        <v>0</v>
      </c>
      <c r="M99" s="292"/>
      <c r="N99" s="60"/>
      <c r="O99" s="113">
        <f t="shared" si="118"/>
        <v>0</v>
      </c>
      <c r="P99" s="335"/>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335"/>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335"/>
    </row>
    <row r="102" spans="1:16" ht="24" x14ac:dyDescent="0.25">
      <c r="A102" s="38">
        <v>2239</v>
      </c>
      <c r="B102" s="57" t="s">
        <v>88</v>
      </c>
      <c r="C102" s="58">
        <f t="shared" si="98"/>
        <v>1950</v>
      </c>
      <c r="D102" s="214">
        <v>1950</v>
      </c>
      <c r="E102" s="510"/>
      <c r="F102" s="468">
        <f t="shared" si="115"/>
        <v>1950</v>
      </c>
      <c r="G102" s="214"/>
      <c r="H102" s="246"/>
      <c r="I102" s="113">
        <f t="shared" si="116"/>
        <v>0</v>
      </c>
      <c r="J102" s="246"/>
      <c r="K102" s="60"/>
      <c r="L102" s="113">
        <f t="shared" si="117"/>
        <v>0</v>
      </c>
      <c r="M102" s="292"/>
      <c r="N102" s="60"/>
      <c r="O102" s="113">
        <f t="shared" si="118"/>
        <v>0</v>
      </c>
      <c r="P102" s="335"/>
    </row>
    <row r="103" spans="1:16" ht="36" x14ac:dyDescent="0.25">
      <c r="A103" s="111">
        <v>2240</v>
      </c>
      <c r="B103" s="57" t="s">
        <v>89</v>
      </c>
      <c r="C103" s="58">
        <f t="shared" si="98"/>
        <v>4436</v>
      </c>
      <c r="D103" s="215">
        <f>SUM(D104:D111)</f>
        <v>4436</v>
      </c>
      <c r="E103" s="511">
        <f t="shared" ref="E103:F103" si="119">SUM(E104:E111)</f>
        <v>0</v>
      </c>
      <c r="F103" s="468">
        <f t="shared" si="119"/>
        <v>4436</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335"/>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335"/>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335"/>
    </row>
    <row r="106" spans="1:16" ht="24" x14ac:dyDescent="0.25">
      <c r="A106" s="38">
        <v>2243</v>
      </c>
      <c r="B106" s="57" t="s">
        <v>92</v>
      </c>
      <c r="C106" s="58">
        <f t="shared" si="98"/>
        <v>518</v>
      </c>
      <c r="D106" s="214">
        <v>518</v>
      </c>
      <c r="E106" s="510"/>
      <c r="F106" s="468">
        <f t="shared" si="123"/>
        <v>518</v>
      </c>
      <c r="G106" s="214"/>
      <c r="H106" s="246"/>
      <c r="I106" s="113">
        <f t="shared" si="124"/>
        <v>0</v>
      </c>
      <c r="J106" s="246"/>
      <c r="K106" s="60"/>
      <c r="L106" s="113">
        <f t="shared" si="125"/>
        <v>0</v>
      </c>
      <c r="M106" s="292"/>
      <c r="N106" s="60"/>
      <c r="O106" s="113">
        <f t="shared" si="126"/>
        <v>0</v>
      </c>
      <c r="P106" s="335"/>
    </row>
    <row r="107" spans="1:16" x14ac:dyDescent="0.25">
      <c r="A107" s="38">
        <v>2244</v>
      </c>
      <c r="B107" s="57" t="s">
        <v>93</v>
      </c>
      <c r="C107" s="58">
        <f t="shared" si="98"/>
        <v>3918</v>
      </c>
      <c r="D107" s="214">
        <v>3918</v>
      </c>
      <c r="E107" s="510"/>
      <c r="F107" s="468">
        <f t="shared" si="123"/>
        <v>3918</v>
      </c>
      <c r="G107" s="214"/>
      <c r="H107" s="246"/>
      <c r="I107" s="113">
        <f t="shared" si="124"/>
        <v>0</v>
      </c>
      <c r="J107" s="246"/>
      <c r="K107" s="60"/>
      <c r="L107" s="113">
        <f t="shared" si="125"/>
        <v>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335"/>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335"/>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335"/>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335"/>
    </row>
    <row r="112" spans="1:16" x14ac:dyDescent="0.25">
      <c r="A112" s="111">
        <v>2250</v>
      </c>
      <c r="B112" s="57" t="s">
        <v>97</v>
      </c>
      <c r="C112" s="58">
        <f t="shared" si="98"/>
        <v>521</v>
      </c>
      <c r="D112" s="215">
        <f>SUM(D113:D115)</f>
        <v>521</v>
      </c>
      <c r="E112" s="511">
        <f t="shared" ref="E112:F112" si="127">SUM(E113:E115)</f>
        <v>0</v>
      </c>
      <c r="F112" s="468">
        <f t="shared" si="127"/>
        <v>521</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335"/>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335"/>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335"/>
    </row>
    <row r="115" spans="1:16" ht="24" x14ac:dyDescent="0.25">
      <c r="A115" s="38">
        <v>2259</v>
      </c>
      <c r="B115" s="57" t="s">
        <v>100</v>
      </c>
      <c r="C115" s="58">
        <f t="shared" si="98"/>
        <v>436</v>
      </c>
      <c r="D115" s="214">
        <v>436</v>
      </c>
      <c r="E115" s="510"/>
      <c r="F115" s="468">
        <f t="shared" si="131"/>
        <v>436</v>
      </c>
      <c r="G115" s="214"/>
      <c r="H115" s="246"/>
      <c r="I115" s="113">
        <f t="shared" si="132"/>
        <v>0</v>
      </c>
      <c r="J115" s="246"/>
      <c r="K115" s="60"/>
      <c r="L115" s="113">
        <f t="shared" si="133"/>
        <v>0</v>
      </c>
      <c r="M115" s="292"/>
      <c r="N115" s="60"/>
      <c r="O115" s="113">
        <f t="shared" si="134"/>
        <v>0</v>
      </c>
      <c r="P115" s="335"/>
    </row>
    <row r="116" spans="1:16" x14ac:dyDescent="0.25">
      <c r="A116" s="111">
        <v>2260</v>
      </c>
      <c r="B116" s="57" t="s">
        <v>101</v>
      </c>
      <c r="C116" s="58">
        <f t="shared" si="98"/>
        <v>26</v>
      </c>
      <c r="D116" s="215">
        <f>SUM(D117:D121)</f>
        <v>26</v>
      </c>
      <c r="E116" s="511">
        <f t="shared" ref="E116:F116" si="135">SUM(E117:E121)</f>
        <v>0</v>
      </c>
      <c r="F116" s="468">
        <f t="shared" si="135"/>
        <v>26</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335"/>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335"/>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335"/>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335"/>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335"/>
    </row>
    <row r="121" spans="1:16" x14ac:dyDescent="0.25">
      <c r="A121" s="38">
        <v>2269</v>
      </c>
      <c r="B121" s="57" t="s">
        <v>106</v>
      </c>
      <c r="C121" s="58">
        <f t="shared" si="98"/>
        <v>26</v>
      </c>
      <c r="D121" s="214">
        <v>26</v>
      </c>
      <c r="E121" s="510"/>
      <c r="F121" s="468">
        <f t="shared" si="139"/>
        <v>26</v>
      </c>
      <c r="G121" s="214"/>
      <c r="H121" s="246"/>
      <c r="I121" s="113">
        <f t="shared" si="140"/>
        <v>0</v>
      </c>
      <c r="J121" s="246"/>
      <c r="K121" s="60"/>
      <c r="L121" s="113">
        <f t="shared" si="141"/>
        <v>0</v>
      </c>
      <c r="M121" s="292"/>
      <c r="N121" s="60"/>
      <c r="O121" s="113">
        <f t="shared" si="142"/>
        <v>0</v>
      </c>
      <c r="P121" s="335"/>
    </row>
    <row r="122" spans="1:16" x14ac:dyDescent="0.25">
      <c r="A122" s="111">
        <v>2270</v>
      </c>
      <c r="B122" s="57" t="s">
        <v>107</v>
      </c>
      <c r="C122" s="58">
        <f t="shared" si="98"/>
        <v>2114</v>
      </c>
      <c r="D122" s="215">
        <f>SUM(D123:D127)</f>
        <v>0</v>
      </c>
      <c r="E122" s="511">
        <f t="shared" ref="E122:F122" si="143">SUM(E123:E127)</f>
        <v>0</v>
      </c>
      <c r="F122" s="468">
        <f t="shared" si="143"/>
        <v>0</v>
      </c>
      <c r="G122" s="215">
        <f>SUM(G123:G127)</f>
        <v>0</v>
      </c>
      <c r="H122" s="120">
        <f t="shared" ref="H122:I122" si="144">SUM(H123:H127)</f>
        <v>2114</v>
      </c>
      <c r="I122" s="113">
        <f t="shared" si="144"/>
        <v>2114</v>
      </c>
      <c r="J122" s="120">
        <f>SUM(J123:J127)</f>
        <v>0</v>
      </c>
      <c r="K122" s="112">
        <f t="shared" ref="K122:L122" si="145">SUM(K123:K127)</f>
        <v>0</v>
      </c>
      <c r="L122" s="113">
        <f t="shared" si="145"/>
        <v>0</v>
      </c>
      <c r="M122" s="58">
        <f>SUM(M123:M127)</f>
        <v>0</v>
      </c>
      <c r="N122" s="112">
        <f t="shared" ref="N122:O122" si="146">SUM(N123:N127)</f>
        <v>0</v>
      </c>
      <c r="O122" s="113">
        <f t="shared" si="146"/>
        <v>0</v>
      </c>
      <c r="P122" s="335"/>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335"/>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335"/>
    </row>
    <row r="125" spans="1:16" ht="36" x14ac:dyDescent="0.25">
      <c r="A125" s="38">
        <v>2275</v>
      </c>
      <c r="B125" s="57" t="s">
        <v>109</v>
      </c>
      <c r="C125" s="58">
        <f t="shared" si="98"/>
        <v>2114</v>
      </c>
      <c r="D125" s="214"/>
      <c r="E125" s="510"/>
      <c r="F125" s="468">
        <f t="shared" si="147"/>
        <v>0</v>
      </c>
      <c r="G125" s="214"/>
      <c r="H125" s="246">
        <v>2114</v>
      </c>
      <c r="I125" s="113">
        <f t="shared" si="148"/>
        <v>2114</v>
      </c>
      <c r="J125" s="246"/>
      <c r="K125" s="60"/>
      <c r="L125" s="113">
        <f t="shared" si="149"/>
        <v>0</v>
      </c>
      <c r="M125" s="292"/>
      <c r="N125" s="60"/>
      <c r="O125" s="113">
        <f t="shared" si="150"/>
        <v>0</v>
      </c>
      <c r="P125" s="335" t="s">
        <v>368</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335"/>
    </row>
    <row r="127" spans="1:16" ht="24" hidden="1" x14ac:dyDescent="0.25">
      <c r="A127" s="38">
        <v>2279</v>
      </c>
      <c r="B127" s="57" t="s">
        <v>111</v>
      </c>
      <c r="C127" s="58">
        <f t="shared" si="98"/>
        <v>0</v>
      </c>
      <c r="D127" s="214"/>
      <c r="E127" s="510"/>
      <c r="F127" s="468">
        <f t="shared" si="147"/>
        <v>0</v>
      </c>
      <c r="G127" s="214"/>
      <c r="H127" s="246"/>
      <c r="I127" s="113">
        <f t="shared" si="148"/>
        <v>0</v>
      </c>
      <c r="J127" s="246"/>
      <c r="K127" s="60"/>
      <c r="L127" s="113">
        <f t="shared" si="149"/>
        <v>0</v>
      </c>
      <c r="M127" s="292"/>
      <c r="N127" s="60"/>
      <c r="O127" s="113">
        <f t="shared" si="150"/>
        <v>0</v>
      </c>
      <c r="P127" s="335"/>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335"/>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335"/>
    </row>
    <row r="130" spans="1:16" ht="38.25" customHeight="1" x14ac:dyDescent="0.25">
      <c r="A130" s="46">
        <v>2300</v>
      </c>
      <c r="B130" s="104" t="s">
        <v>113</v>
      </c>
      <c r="C130" s="47">
        <f t="shared" si="98"/>
        <v>20222</v>
      </c>
      <c r="D130" s="212">
        <f>SUM(D131,D136,D140,D141,D144,D151,D159,D160,D163)</f>
        <v>16338</v>
      </c>
      <c r="E130" s="505">
        <f t="shared" ref="E130:F130" si="152">SUM(E131,E136,E140,E141,E144,E151,E159,E160,E163)</f>
        <v>0</v>
      </c>
      <c r="F130" s="472">
        <f t="shared" si="152"/>
        <v>16338</v>
      </c>
      <c r="G130" s="212">
        <f>SUM(G131,G136,G140,G141,G144,G151,G159,G160,G163)</f>
        <v>2796</v>
      </c>
      <c r="H130" s="105">
        <f t="shared" ref="H130:I130" si="153">SUM(H131,H136,H140,H141,H144,H151,H159,H160,H163)</f>
        <v>0</v>
      </c>
      <c r="I130" s="116">
        <f t="shared" si="153"/>
        <v>2796</v>
      </c>
      <c r="J130" s="105">
        <f>SUM(J131,J136,J140,J141,J144,J151,J159,J160,J163)</f>
        <v>925</v>
      </c>
      <c r="K130" s="50">
        <f t="shared" ref="K130:L130" si="154">SUM(K131,K136,K140,K141,K144,K151,K159,K160,K163)</f>
        <v>0</v>
      </c>
      <c r="L130" s="116">
        <f t="shared" si="154"/>
        <v>925</v>
      </c>
      <c r="M130" s="47">
        <f>SUM(M131,M136,M140,M141,M144,M151,M159,M160,M163)</f>
        <v>163</v>
      </c>
      <c r="N130" s="50">
        <f t="shared" ref="N130:O130" si="155">SUM(N131,N136,N140,N141,N144,N151,N159,N160,N163)</f>
        <v>0</v>
      </c>
      <c r="O130" s="116">
        <f t="shared" si="155"/>
        <v>163</v>
      </c>
      <c r="P130" s="377"/>
    </row>
    <row r="131" spans="1:16" ht="24" x14ac:dyDescent="0.25">
      <c r="A131" s="340">
        <v>2310</v>
      </c>
      <c r="B131" s="52" t="s">
        <v>114</v>
      </c>
      <c r="C131" s="53">
        <f t="shared" si="98"/>
        <v>6331</v>
      </c>
      <c r="D131" s="217">
        <f t="shared" ref="D131:O131" si="156">SUM(D132:D135)</f>
        <v>6018</v>
      </c>
      <c r="E131" s="514">
        <f t="shared" si="156"/>
        <v>0</v>
      </c>
      <c r="F131" s="509">
        <f t="shared" si="156"/>
        <v>6018</v>
      </c>
      <c r="G131" s="217">
        <f t="shared" si="156"/>
        <v>0</v>
      </c>
      <c r="H131" s="248">
        <f t="shared" si="156"/>
        <v>0</v>
      </c>
      <c r="I131" s="119">
        <f t="shared" si="156"/>
        <v>0</v>
      </c>
      <c r="J131" s="248">
        <f t="shared" si="156"/>
        <v>150</v>
      </c>
      <c r="K131" s="118">
        <f t="shared" si="156"/>
        <v>0</v>
      </c>
      <c r="L131" s="119">
        <f t="shared" si="156"/>
        <v>150</v>
      </c>
      <c r="M131" s="53">
        <f t="shared" si="156"/>
        <v>163</v>
      </c>
      <c r="N131" s="118">
        <f t="shared" si="156"/>
        <v>0</v>
      </c>
      <c r="O131" s="119">
        <f t="shared" si="156"/>
        <v>163</v>
      </c>
      <c r="P131" s="353"/>
    </row>
    <row r="132" spans="1:16" x14ac:dyDescent="0.25">
      <c r="A132" s="38">
        <v>2311</v>
      </c>
      <c r="B132" s="57" t="s">
        <v>115</v>
      </c>
      <c r="C132" s="58">
        <f t="shared" si="98"/>
        <v>2046</v>
      </c>
      <c r="D132" s="214">
        <v>1988</v>
      </c>
      <c r="E132" s="510"/>
      <c r="F132" s="468">
        <f t="shared" ref="F132:F135" si="157">D132+E132</f>
        <v>1988</v>
      </c>
      <c r="G132" s="214"/>
      <c r="H132" s="246"/>
      <c r="I132" s="113">
        <f t="shared" ref="I132:I135" si="158">G132+H132</f>
        <v>0</v>
      </c>
      <c r="J132" s="246"/>
      <c r="K132" s="60"/>
      <c r="L132" s="113">
        <f t="shared" ref="L132:L135" si="159">J132+K132</f>
        <v>0</v>
      </c>
      <c r="M132" s="292">
        <v>58</v>
      </c>
      <c r="N132" s="60"/>
      <c r="O132" s="113">
        <f t="shared" ref="O132:O135" si="160">M132+N132</f>
        <v>58</v>
      </c>
      <c r="P132" s="335"/>
    </row>
    <row r="133" spans="1:16" x14ac:dyDescent="0.25">
      <c r="A133" s="38">
        <v>2312</v>
      </c>
      <c r="B133" s="57" t="s">
        <v>116</v>
      </c>
      <c r="C133" s="58">
        <f t="shared" si="98"/>
        <v>4030</v>
      </c>
      <c r="D133" s="214">
        <v>4030</v>
      </c>
      <c r="E133" s="510"/>
      <c r="F133" s="468">
        <f t="shared" si="157"/>
        <v>4030</v>
      </c>
      <c r="G133" s="214"/>
      <c r="H133" s="246"/>
      <c r="I133" s="113">
        <f t="shared" si="158"/>
        <v>0</v>
      </c>
      <c r="J133" s="246"/>
      <c r="K133" s="60"/>
      <c r="L133" s="113">
        <f t="shared" si="159"/>
        <v>0</v>
      </c>
      <c r="M133" s="292"/>
      <c r="N133" s="60"/>
      <c r="O133" s="113">
        <f t="shared" si="160"/>
        <v>0</v>
      </c>
      <c r="P133" s="335"/>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335"/>
    </row>
    <row r="135" spans="1:16" ht="36" customHeight="1" x14ac:dyDescent="0.25">
      <c r="A135" s="38">
        <v>2314</v>
      </c>
      <c r="B135" s="57" t="s">
        <v>291</v>
      </c>
      <c r="C135" s="58">
        <f t="shared" si="98"/>
        <v>255</v>
      </c>
      <c r="D135" s="214"/>
      <c r="E135" s="510"/>
      <c r="F135" s="468">
        <f t="shared" si="157"/>
        <v>0</v>
      </c>
      <c r="G135" s="214"/>
      <c r="H135" s="246"/>
      <c r="I135" s="113">
        <f t="shared" si="158"/>
        <v>0</v>
      </c>
      <c r="J135" s="246">
        <v>150</v>
      </c>
      <c r="K135" s="60"/>
      <c r="L135" s="113">
        <f t="shared" si="159"/>
        <v>150</v>
      </c>
      <c r="M135" s="292">
        <v>105</v>
      </c>
      <c r="N135" s="60"/>
      <c r="O135" s="113">
        <f t="shared" si="160"/>
        <v>105</v>
      </c>
      <c r="P135" s="335"/>
    </row>
    <row r="136" spans="1:16" x14ac:dyDescent="0.25">
      <c r="A136" s="111">
        <v>2320</v>
      </c>
      <c r="B136" s="57" t="s">
        <v>118</v>
      </c>
      <c r="C136" s="58">
        <f t="shared" si="98"/>
        <v>267</v>
      </c>
      <c r="D136" s="215">
        <f>SUM(D137:D139)</f>
        <v>267</v>
      </c>
      <c r="E136" s="511">
        <f t="shared" ref="E136:F136" si="161">SUM(E137:E139)</f>
        <v>0</v>
      </c>
      <c r="F136" s="468">
        <f t="shared" si="161"/>
        <v>267</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335"/>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335"/>
    </row>
    <row r="138" spans="1:16" x14ac:dyDescent="0.25">
      <c r="A138" s="38">
        <v>2322</v>
      </c>
      <c r="B138" s="57" t="s">
        <v>120</v>
      </c>
      <c r="C138" s="58">
        <f t="shared" si="98"/>
        <v>267</v>
      </c>
      <c r="D138" s="214">
        <v>267</v>
      </c>
      <c r="E138" s="510"/>
      <c r="F138" s="468">
        <f t="shared" si="165"/>
        <v>267</v>
      </c>
      <c r="G138" s="214"/>
      <c r="H138" s="246"/>
      <c r="I138" s="113">
        <f t="shared" si="166"/>
        <v>0</v>
      </c>
      <c r="J138" s="246"/>
      <c r="K138" s="60"/>
      <c r="L138" s="113">
        <f t="shared" si="167"/>
        <v>0</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335"/>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335"/>
    </row>
    <row r="141" spans="1:16" ht="48" x14ac:dyDescent="0.25">
      <c r="A141" s="111">
        <v>2340</v>
      </c>
      <c r="B141" s="57" t="s">
        <v>302</v>
      </c>
      <c r="C141" s="58">
        <f t="shared" si="98"/>
        <v>130</v>
      </c>
      <c r="D141" s="215">
        <f>SUM(D142:D143)</f>
        <v>130</v>
      </c>
      <c r="E141" s="511">
        <f t="shared" ref="E141:F141" si="169">SUM(E142:E143)</f>
        <v>0</v>
      </c>
      <c r="F141" s="468">
        <f t="shared" si="169"/>
        <v>130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335"/>
    </row>
    <row r="142" spans="1:16" x14ac:dyDescent="0.25">
      <c r="A142" s="38">
        <v>2341</v>
      </c>
      <c r="B142" s="57" t="s">
        <v>123</v>
      </c>
      <c r="C142" s="58">
        <f t="shared" si="98"/>
        <v>130</v>
      </c>
      <c r="D142" s="214">
        <v>130</v>
      </c>
      <c r="E142" s="510"/>
      <c r="F142" s="468">
        <f t="shared" ref="F142:F143" si="173">D142+E142</f>
        <v>130</v>
      </c>
      <c r="G142" s="214"/>
      <c r="H142" s="246"/>
      <c r="I142" s="113">
        <f t="shared" ref="I142:I143" si="174">G142+H142</f>
        <v>0</v>
      </c>
      <c r="J142" s="246"/>
      <c r="K142" s="60"/>
      <c r="L142" s="113">
        <f t="shared" ref="L142:L143" si="175">J142+K142</f>
        <v>0</v>
      </c>
      <c r="M142" s="292"/>
      <c r="N142" s="60"/>
      <c r="O142" s="113">
        <f t="shared" ref="O142:O143" si="176">M142+N142</f>
        <v>0</v>
      </c>
      <c r="P142" s="335"/>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335"/>
    </row>
    <row r="144" spans="1:16" ht="24" x14ac:dyDescent="0.25">
      <c r="A144" s="106">
        <v>2350</v>
      </c>
      <c r="B144" s="77" t="s">
        <v>125</v>
      </c>
      <c r="C144" s="83">
        <f t="shared" si="98"/>
        <v>3041</v>
      </c>
      <c r="D144" s="131">
        <f>SUM(D145:D150)</f>
        <v>2266</v>
      </c>
      <c r="E144" s="506">
        <f t="shared" ref="E144:F144" si="177">SUM(E145:E150)</f>
        <v>0</v>
      </c>
      <c r="F144" s="507">
        <f t="shared" si="177"/>
        <v>2266</v>
      </c>
      <c r="G144" s="131">
        <f>SUM(G145:G150)</f>
        <v>0</v>
      </c>
      <c r="H144" s="190">
        <f t="shared" ref="H144:I144" si="178">SUM(H145:H150)</f>
        <v>0</v>
      </c>
      <c r="I144" s="108">
        <f t="shared" si="178"/>
        <v>0</v>
      </c>
      <c r="J144" s="190">
        <f>SUM(J145:J150)</f>
        <v>775</v>
      </c>
      <c r="K144" s="107">
        <f t="shared" ref="K144:L144" si="179">SUM(K145:K150)</f>
        <v>0</v>
      </c>
      <c r="L144" s="108">
        <f t="shared" si="179"/>
        <v>775</v>
      </c>
      <c r="M144" s="83">
        <f>SUM(M145:M150)</f>
        <v>0</v>
      </c>
      <c r="N144" s="107">
        <f t="shared" ref="N144:O144" si="180">SUM(N145:N150)</f>
        <v>0</v>
      </c>
      <c r="O144" s="108">
        <f t="shared" si="180"/>
        <v>0</v>
      </c>
      <c r="P144" s="350"/>
    </row>
    <row r="145" spans="1:16" x14ac:dyDescent="0.25">
      <c r="A145" s="33">
        <v>2351</v>
      </c>
      <c r="B145" s="52" t="s">
        <v>126</v>
      </c>
      <c r="C145" s="53">
        <f t="shared" si="98"/>
        <v>712</v>
      </c>
      <c r="D145" s="213">
        <v>712</v>
      </c>
      <c r="E145" s="508"/>
      <c r="F145" s="509">
        <f t="shared" ref="F145:F150" si="181">D145+E145</f>
        <v>712</v>
      </c>
      <c r="G145" s="213"/>
      <c r="H145" s="245"/>
      <c r="I145" s="119">
        <f t="shared" ref="I145:I150" si="182">G145+H145</f>
        <v>0</v>
      </c>
      <c r="J145" s="245"/>
      <c r="K145" s="55"/>
      <c r="L145" s="119">
        <f t="shared" ref="L145:L150" si="183">J145+K145</f>
        <v>0</v>
      </c>
      <c r="M145" s="291"/>
      <c r="N145" s="55"/>
      <c r="O145" s="119">
        <f t="shared" ref="O145:O150" si="184">M145+N145</f>
        <v>0</v>
      </c>
      <c r="P145" s="353"/>
    </row>
    <row r="146" spans="1:16" x14ac:dyDescent="0.25">
      <c r="A146" s="38">
        <v>2352</v>
      </c>
      <c r="B146" s="57" t="s">
        <v>127</v>
      </c>
      <c r="C146" s="58">
        <f t="shared" si="98"/>
        <v>1629</v>
      </c>
      <c r="D146" s="214">
        <v>854</v>
      </c>
      <c r="E146" s="510"/>
      <c r="F146" s="468">
        <f t="shared" si="181"/>
        <v>854</v>
      </c>
      <c r="G146" s="214"/>
      <c r="H146" s="246"/>
      <c r="I146" s="113">
        <f t="shared" si="182"/>
        <v>0</v>
      </c>
      <c r="J146" s="246">
        <v>775</v>
      </c>
      <c r="K146" s="60"/>
      <c r="L146" s="113">
        <f t="shared" si="183"/>
        <v>775</v>
      </c>
      <c r="M146" s="292"/>
      <c r="N146" s="60"/>
      <c r="O146" s="113">
        <f t="shared" si="184"/>
        <v>0</v>
      </c>
      <c r="P146" s="335"/>
    </row>
    <row r="147" spans="1:16" ht="24" x14ac:dyDescent="0.25">
      <c r="A147" s="38">
        <v>2353</v>
      </c>
      <c r="B147" s="57" t="s">
        <v>128</v>
      </c>
      <c r="C147" s="58">
        <f t="shared" si="98"/>
        <v>200</v>
      </c>
      <c r="D147" s="214">
        <v>200</v>
      </c>
      <c r="E147" s="510"/>
      <c r="F147" s="468">
        <f t="shared" si="181"/>
        <v>200</v>
      </c>
      <c r="G147" s="214"/>
      <c r="H147" s="246"/>
      <c r="I147" s="113">
        <f t="shared" si="182"/>
        <v>0</v>
      </c>
      <c r="J147" s="246"/>
      <c r="K147" s="60"/>
      <c r="L147" s="113">
        <f t="shared" si="183"/>
        <v>0</v>
      </c>
      <c r="M147" s="292"/>
      <c r="N147" s="60"/>
      <c r="O147" s="113">
        <f t="shared" si="184"/>
        <v>0</v>
      </c>
      <c r="P147" s="335"/>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335"/>
    </row>
    <row r="149" spans="1:16" ht="24" x14ac:dyDescent="0.25">
      <c r="A149" s="38">
        <v>2355</v>
      </c>
      <c r="B149" s="57" t="s">
        <v>130</v>
      </c>
      <c r="C149" s="58">
        <f t="shared" ref="C149:C212" si="185">F149+I149+L149+O149</f>
        <v>500</v>
      </c>
      <c r="D149" s="214">
        <v>500</v>
      </c>
      <c r="E149" s="510"/>
      <c r="F149" s="468">
        <f t="shared" si="181"/>
        <v>500</v>
      </c>
      <c r="G149" s="214"/>
      <c r="H149" s="246"/>
      <c r="I149" s="113">
        <f t="shared" si="182"/>
        <v>0</v>
      </c>
      <c r="J149" s="246"/>
      <c r="K149" s="60"/>
      <c r="L149" s="113">
        <f t="shared" si="183"/>
        <v>0</v>
      </c>
      <c r="M149" s="292"/>
      <c r="N149" s="60"/>
      <c r="O149" s="113">
        <f t="shared" si="184"/>
        <v>0</v>
      </c>
      <c r="P149" s="335"/>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335"/>
    </row>
    <row r="151" spans="1:16" ht="24.75" hidden="1" customHeight="1" x14ac:dyDescent="0.25">
      <c r="A151" s="111">
        <v>2360</v>
      </c>
      <c r="B151" s="57" t="s">
        <v>132</v>
      </c>
      <c r="C151" s="58">
        <f t="shared" si="185"/>
        <v>0</v>
      </c>
      <c r="D151" s="215">
        <f>SUM(D152:D158)</f>
        <v>0</v>
      </c>
      <c r="E151" s="511">
        <f t="shared" ref="E151:F151" si="186">SUM(E152:E158)</f>
        <v>0</v>
      </c>
      <c r="F151" s="468">
        <f t="shared" si="186"/>
        <v>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335"/>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335"/>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335"/>
    </row>
    <row r="154" spans="1:16" hidden="1" x14ac:dyDescent="0.25">
      <c r="A154" s="37">
        <v>2363</v>
      </c>
      <c r="B154" s="57" t="s">
        <v>135</v>
      </c>
      <c r="C154" s="58">
        <f t="shared" si="185"/>
        <v>0</v>
      </c>
      <c r="D154" s="214"/>
      <c r="E154" s="510"/>
      <c r="F154" s="468">
        <f t="shared" si="190"/>
        <v>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335"/>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335"/>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335"/>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335"/>
    </row>
    <row r="159" spans="1:16" x14ac:dyDescent="0.25">
      <c r="A159" s="106">
        <v>2370</v>
      </c>
      <c r="B159" s="77" t="s">
        <v>140</v>
      </c>
      <c r="C159" s="83">
        <f t="shared" si="185"/>
        <v>10453</v>
      </c>
      <c r="D159" s="216">
        <v>7657</v>
      </c>
      <c r="E159" s="513"/>
      <c r="F159" s="507">
        <f t="shared" si="190"/>
        <v>7657</v>
      </c>
      <c r="G159" s="216">
        <v>2796</v>
      </c>
      <c r="H159" s="247"/>
      <c r="I159" s="108">
        <f t="shared" si="191"/>
        <v>2796</v>
      </c>
      <c r="J159" s="247"/>
      <c r="K159" s="114"/>
      <c r="L159" s="108">
        <f t="shared" si="192"/>
        <v>0</v>
      </c>
      <c r="M159" s="293"/>
      <c r="N159" s="114"/>
      <c r="O159" s="108">
        <f t="shared" si="193"/>
        <v>0</v>
      </c>
      <c r="P159" s="350"/>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350"/>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353"/>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335"/>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350"/>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377"/>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76"/>
    </row>
    <row r="166" spans="1:16" ht="16.5" hidden="1" customHeight="1" x14ac:dyDescent="0.25">
      <c r="A166" s="340">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379"/>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335"/>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335"/>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335"/>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335"/>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335"/>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2"/>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75"/>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76"/>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353"/>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335"/>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335"/>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335"/>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380"/>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335"/>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335"/>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335"/>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380"/>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76"/>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350"/>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353"/>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75"/>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377"/>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353"/>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335"/>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377"/>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353"/>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335"/>
    </row>
    <row r="194" spans="1:16" s="21" customFormat="1" ht="24" x14ac:dyDescent="0.25">
      <c r="A194" s="134"/>
      <c r="B194" s="17" t="s">
        <v>174</v>
      </c>
      <c r="C194" s="97">
        <f t="shared" si="185"/>
        <v>12308</v>
      </c>
      <c r="D194" s="210">
        <f>SUM(D195,D230,D269)</f>
        <v>9327</v>
      </c>
      <c r="E194" s="501">
        <f t="shared" ref="E194:F194" si="251">SUM(E195,E230,E269)</f>
        <v>0</v>
      </c>
      <c r="F194" s="502">
        <f t="shared" si="251"/>
        <v>9327</v>
      </c>
      <c r="G194" s="210">
        <f>SUM(G195,G230,G269)</f>
        <v>2839</v>
      </c>
      <c r="H194" s="243">
        <f t="shared" ref="H194:I194" si="252">SUM(H195,H230,H269)</f>
        <v>0</v>
      </c>
      <c r="I194" s="99">
        <f t="shared" si="252"/>
        <v>2839</v>
      </c>
      <c r="J194" s="243">
        <f>SUM(J195,J230,J269)</f>
        <v>142</v>
      </c>
      <c r="K194" s="98">
        <f t="shared" ref="K194:L194" si="253">SUM(K195,K230,K269)</f>
        <v>0</v>
      </c>
      <c r="L194" s="99">
        <f t="shared" si="253"/>
        <v>142</v>
      </c>
      <c r="M194" s="296">
        <f>SUM(M195,M230,M269)</f>
        <v>0</v>
      </c>
      <c r="N194" s="273">
        <f t="shared" ref="N194:O194" si="254">SUM(N195,N230,N269)</f>
        <v>0</v>
      </c>
      <c r="O194" s="278">
        <f t="shared" si="254"/>
        <v>0</v>
      </c>
      <c r="P194" s="381"/>
    </row>
    <row r="195" spans="1:16" x14ac:dyDescent="0.25">
      <c r="A195" s="100">
        <v>5000</v>
      </c>
      <c r="B195" s="100" t="s">
        <v>175</v>
      </c>
      <c r="C195" s="101">
        <f t="shared" si="185"/>
        <v>12166</v>
      </c>
      <c r="D195" s="211">
        <f>D196+D204</f>
        <v>9327</v>
      </c>
      <c r="E195" s="503">
        <f t="shared" ref="E195:F195" si="255">E196+E204</f>
        <v>0</v>
      </c>
      <c r="F195" s="504">
        <f t="shared" si="255"/>
        <v>9327</v>
      </c>
      <c r="G195" s="211">
        <f>G196+G204</f>
        <v>2839</v>
      </c>
      <c r="H195" s="244">
        <f t="shared" ref="H195:I195" si="256">H196+H204</f>
        <v>0</v>
      </c>
      <c r="I195" s="103">
        <f t="shared" si="256"/>
        <v>2839</v>
      </c>
      <c r="J195" s="244">
        <f>J196+J204</f>
        <v>0</v>
      </c>
      <c r="K195" s="102">
        <f t="shared" ref="K195:L195" si="257">K196+K204</f>
        <v>0</v>
      </c>
      <c r="L195" s="103">
        <f t="shared" si="257"/>
        <v>0</v>
      </c>
      <c r="M195" s="101">
        <f>M196+M204</f>
        <v>0</v>
      </c>
      <c r="N195" s="102">
        <f t="shared" ref="N195:O195" si="258">N196+N204</f>
        <v>0</v>
      </c>
      <c r="O195" s="103">
        <f t="shared" si="258"/>
        <v>0</v>
      </c>
      <c r="P195" s="375"/>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377"/>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353"/>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335"/>
    </row>
    <row r="199" spans="1:16" hidden="1" x14ac:dyDescent="0.25">
      <c r="A199" s="38">
        <v>5121</v>
      </c>
      <c r="B199" s="57" t="s">
        <v>179</v>
      </c>
      <c r="C199" s="58">
        <f t="shared" si="185"/>
        <v>0</v>
      </c>
      <c r="D199" s="214"/>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335"/>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335"/>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335"/>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335"/>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335"/>
    </row>
    <row r="204" spans="1:16" x14ac:dyDescent="0.25">
      <c r="A204" s="46">
        <v>5200</v>
      </c>
      <c r="B204" s="104" t="s">
        <v>184</v>
      </c>
      <c r="C204" s="47">
        <f t="shared" si="185"/>
        <v>12166</v>
      </c>
      <c r="D204" s="212">
        <f>D205+D215+D216+D225+D226+D227+D229</f>
        <v>9327</v>
      </c>
      <c r="E204" s="505">
        <f t="shared" ref="E204:F204" si="271">E205+E215+E216+E225+E226+E227+E229</f>
        <v>0</v>
      </c>
      <c r="F204" s="472">
        <f t="shared" si="271"/>
        <v>9327</v>
      </c>
      <c r="G204" s="212">
        <f>G205+G215+G216+G225+G226+G227+G229</f>
        <v>2839</v>
      </c>
      <c r="H204" s="105">
        <f t="shared" ref="H204:I204" si="272">H205+H215+H216+H225+H226+H227+H229</f>
        <v>0</v>
      </c>
      <c r="I204" s="116">
        <f t="shared" si="272"/>
        <v>2839</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377"/>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350"/>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353"/>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335"/>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335"/>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335"/>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335"/>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335"/>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335"/>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335"/>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335"/>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335"/>
    </row>
    <row r="216" spans="1:16" x14ac:dyDescent="0.25">
      <c r="A216" s="111">
        <v>5230</v>
      </c>
      <c r="B216" s="57" t="s">
        <v>196</v>
      </c>
      <c r="C216" s="58">
        <f t="shared" si="283"/>
        <v>12166</v>
      </c>
      <c r="D216" s="215">
        <f>SUM(D217:D224)</f>
        <v>9327</v>
      </c>
      <c r="E216" s="511">
        <f t="shared" ref="E216:F216" si="284">SUM(E217:E224)</f>
        <v>0</v>
      </c>
      <c r="F216" s="468">
        <f t="shared" si="284"/>
        <v>9327</v>
      </c>
      <c r="G216" s="215">
        <f>SUM(G217:G224)</f>
        <v>2839</v>
      </c>
      <c r="H216" s="120">
        <f t="shared" ref="H216:I216" si="285">SUM(H217:H224)</f>
        <v>0</v>
      </c>
      <c r="I216" s="113">
        <f t="shared" si="285"/>
        <v>2839</v>
      </c>
      <c r="J216" s="120">
        <f>SUM(J217:J224)</f>
        <v>0</v>
      </c>
      <c r="K216" s="112">
        <f t="shared" ref="K216:L216" si="286">SUM(K217:K224)</f>
        <v>0</v>
      </c>
      <c r="L216" s="113">
        <f t="shared" si="286"/>
        <v>0</v>
      </c>
      <c r="M216" s="58">
        <f>SUM(M217:M224)</f>
        <v>0</v>
      </c>
      <c r="N216" s="112">
        <f t="shared" ref="N216:O216" si="287">SUM(N217:N224)</f>
        <v>0</v>
      </c>
      <c r="O216" s="113">
        <f t="shared" si="287"/>
        <v>0</v>
      </c>
      <c r="P216" s="335"/>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335"/>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335"/>
    </row>
    <row r="219" spans="1:16" x14ac:dyDescent="0.25">
      <c r="A219" s="38">
        <v>5233</v>
      </c>
      <c r="B219" s="57" t="s">
        <v>199</v>
      </c>
      <c r="C219" s="58">
        <f t="shared" si="283"/>
        <v>6824</v>
      </c>
      <c r="D219" s="214">
        <v>3985</v>
      </c>
      <c r="E219" s="510"/>
      <c r="F219" s="468">
        <f t="shared" si="288"/>
        <v>3985</v>
      </c>
      <c r="G219" s="214">
        <v>2839</v>
      </c>
      <c r="H219" s="246"/>
      <c r="I219" s="113">
        <f t="shared" si="289"/>
        <v>2839</v>
      </c>
      <c r="J219" s="246"/>
      <c r="K219" s="60"/>
      <c r="L219" s="113">
        <f t="shared" si="290"/>
        <v>0</v>
      </c>
      <c r="M219" s="292"/>
      <c r="N219" s="60"/>
      <c r="O219" s="113">
        <f t="shared" si="291"/>
        <v>0</v>
      </c>
      <c r="P219" s="335"/>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335"/>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335"/>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335"/>
    </row>
    <row r="223" spans="1:16" ht="24" x14ac:dyDescent="0.25">
      <c r="A223" s="38">
        <v>5238</v>
      </c>
      <c r="B223" s="57" t="s">
        <v>203</v>
      </c>
      <c r="C223" s="58">
        <f t="shared" si="283"/>
        <v>3700</v>
      </c>
      <c r="D223" s="214">
        <v>3700</v>
      </c>
      <c r="E223" s="510"/>
      <c r="F223" s="468">
        <f t="shared" si="288"/>
        <v>3700</v>
      </c>
      <c r="G223" s="214"/>
      <c r="H223" s="246"/>
      <c r="I223" s="113">
        <f t="shared" si="289"/>
        <v>0</v>
      </c>
      <c r="J223" s="246"/>
      <c r="K223" s="60"/>
      <c r="L223" s="113">
        <f t="shared" si="290"/>
        <v>0</v>
      </c>
      <c r="M223" s="292"/>
      <c r="N223" s="60"/>
      <c r="O223" s="113">
        <f t="shared" si="291"/>
        <v>0</v>
      </c>
      <c r="P223" s="335"/>
    </row>
    <row r="224" spans="1:16" ht="24" x14ac:dyDescent="0.25">
      <c r="A224" s="38">
        <v>5239</v>
      </c>
      <c r="B224" s="57" t="s">
        <v>204</v>
      </c>
      <c r="C224" s="58">
        <f t="shared" si="283"/>
        <v>1642</v>
      </c>
      <c r="D224" s="214">
        <v>1642</v>
      </c>
      <c r="E224" s="510"/>
      <c r="F224" s="468">
        <f t="shared" si="288"/>
        <v>1642</v>
      </c>
      <c r="G224" s="214"/>
      <c r="H224" s="246"/>
      <c r="I224" s="113">
        <f t="shared" si="289"/>
        <v>0</v>
      </c>
      <c r="J224" s="246"/>
      <c r="K224" s="60"/>
      <c r="L224" s="113">
        <f t="shared" si="290"/>
        <v>0</v>
      </c>
      <c r="M224" s="292"/>
      <c r="N224" s="60"/>
      <c r="O224" s="113">
        <f t="shared" si="291"/>
        <v>0</v>
      </c>
      <c r="P224" s="335"/>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335"/>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335"/>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335"/>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335"/>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350"/>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75"/>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76"/>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353"/>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335"/>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353"/>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335"/>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335"/>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335"/>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335"/>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335"/>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335"/>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335"/>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335"/>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335"/>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335"/>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335"/>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380"/>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335"/>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335"/>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335"/>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335"/>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78"/>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353"/>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335"/>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335"/>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335"/>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353"/>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380"/>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335"/>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78"/>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379"/>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335"/>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335"/>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335"/>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335"/>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335"/>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335"/>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335"/>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335"/>
    </row>
    <row r="269" spans="1:16" ht="36" x14ac:dyDescent="0.25">
      <c r="A269" s="143">
        <v>7000</v>
      </c>
      <c r="B269" s="143" t="s">
        <v>246</v>
      </c>
      <c r="C269" s="145">
        <f t="shared" si="283"/>
        <v>142</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142</v>
      </c>
      <c r="K269" s="144">
        <f t="shared" ref="K269:L269" si="352">SUM(K270,K281)</f>
        <v>0</v>
      </c>
      <c r="L269" s="263">
        <f t="shared" si="352"/>
        <v>142</v>
      </c>
      <c r="M269" s="297">
        <f>SUM(M270,M281)</f>
        <v>0</v>
      </c>
      <c r="N269" s="274">
        <f t="shared" ref="N269:O269" si="353">SUM(N270,N281)</f>
        <v>0</v>
      </c>
      <c r="O269" s="279">
        <f t="shared" si="353"/>
        <v>0</v>
      </c>
      <c r="P269" s="382"/>
    </row>
    <row r="270" spans="1:16" ht="24" x14ac:dyDescent="0.25">
      <c r="A270" s="46">
        <v>7200</v>
      </c>
      <c r="B270" s="104" t="s">
        <v>247</v>
      </c>
      <c r="C270" s="47">
        <f t="shared" si="283"/>
        <v>142</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142</v>
      </c>
      <c r="K270" s="50">
        <f t="shared" ref="K270:L270" si="356">SUM(K271,K272,K275,K276,K280)</f>
        <v>0</v>
      </c>
      <c r="L270" s="116">
        <f t="shared" si="356"/>
        <v>142</v>
      </c>
      <c r="M270" s="129">
        <f>SUM(M271,M272,M275,M276,M280)</f>
        <v>0</v>
      </c>
      <c r="N270" s="130">
        <f t="shared" ref="N270:O270" si="357">SUM(N271,N272,N275,N276,N280)</f>
        <v>0</v>
      </c>
      <c r="O270" s="262">
        <f t="shared" si="357"/>
        <v>0</v>
      </c>
      <c r="P270" s="376"/>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353"/>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335"/>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335"/>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335"/>
    </row>
    <row r="275" spans="1:16" ht="24" x14ac:dyDescent="0.25">
      <c r="A275" s="111">
        <v>7230</v>
      </c>
      <c r="B275" s="57" t="s">
        <v>292</v>
      </c>
      <c r="C275" s="58">
        <f t="shared" si="283"/>
        <v>142</v>
      </c>
      <c r="D275" s="214"/>
      <c r="E275" s="510"/>
      <c r="F275" s="468">
        <f t="shared" si="362"/>
        <v>0</v>
      </c>
      <c r="G275" s="214"/>
      <c r="H275" s="246"/>
      <c r="I275" s="113">
        <f t="shared" si="363"/>
        <v>0</v>
      </c>
      <c r="J275" s="246">
        <v>142</v>
      </c>
      <c r="K275" s="60"/>
      <c r="L275" s="113">
        <f t="shared" si="364"/>
        <v>142</v>
      </c>
      <c r="M275" s="292"/>
      <c r="N275" s="60"/>
      <c r="O275" s="113">
        <f t="shared" si="365"/>
        <v>0</v>
      </c>
      <c r="P275" s="335"/>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335"/>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335"/>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335"/>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335"/>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353"/>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78"/>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379"/>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335"/>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335"/>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353"/>
    </row>
    <row r="286" spans="1:16" ht="12.75" thickBot="1" x14ac:dyDescent="0.3">
      <c r="A286" s="164"/>
      <c r="B286" s="164" t="s">
        <v>261</v>
      </c>
      <c r="C286" s="280">
        <f t="shared" si="368"/>
        <v>675073</v>
      </c>
      <c r="D286" s="224">
        <f t="shared" ref="D286:O286" si="382">SUM(D283,D269,D230,D195,D187,D173,D75,D53)</f>
        <v>327326</v>
      </c>
      <c r="E286" s="525">
        <f t="shared" si="382"/>
        <v>0</v>
      </c>
      <c r="F286" s="526">
        <f t="shared" si="382"/>
        <v>327326</v>
      </c>
      <c r="G286" s="224">
        <f t="shared" si="382"/>
        <v>328274</v>
      </c>
      <c r="H286" s="166">
        <f t="shared" si="382"/>
        <v>2114</v>
      </c>
      <c r="I286" s="264">
        <f t="shared" si="382"/>
        <v>330388</v>
      </c>
      <c r="J286" s="166">
        <f t="shared" si="382"/>
        <v>17196</v>
      </c>
      <c r="K286" s="165">
        <f t="shared" si="382"/>
        <v>0</v>
      </c>
      <c r="L286" s="264">
        <f t="shared" si="382"/>
        <v>17196</v>
      </c>
      <c r="M286" s="280">
        <f t="shared" si="382"/>
        <v>163</v>
      </c>
      <c r="N286" s="165">
        <f t="shared" si="382"/>
        <v>0</v>
      </c>
      <c r="O286" s="264">
        <f t="shared" si="382"/>
        <v>163</v>
      </c>
      <c r="P286" s="383"/>
    </row>
    <row r="287" spans="1:16" s="21" customFormat="1" ht="13.5" thickTop="1" thickBot="1" x14ac:dyDescent="0.3">
      <c r="A287" s="707" t="s">
        <v>262</v>
      </c>
      <c r="B287" s="708"/>
      <c r="C287" s="172">
        <f t="shared" si="368"/>
        <v>-6839</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-6776</v>
      </c>
      <c r="K287" s="168">
        <f t="shared" ref="K287:L287" si="385">(K26+K43)-K51</f>
        <v>0</v>
      </c>
      <c r="L287" s="265">
        <f t="shared" si="385"/>
        <v>-6776</v>
      </c>
      <c r="M287" s="172">
        <f>M45-M51</f>
        <v>-63</v>
      </c>
      <c r="N287" s="168">
        <f t="shared" ref="N287:O287" si="386">N45-N51</f>
        <v>0</v>
      </c>
      <c r="O287" s="265">
        <f t="shared" si="386"/>
        <v>-63</v>
      </c>
      <c r="P287" s="384"/>
    </row>
    <row r="288" spans="1:16" s="21" customFormat="1" ht="12.75" thickTop="1" x14ac:dyDescent="0.25">
      <c r="A288" s="709" t="s">
        <v>263</v>
      </c>
      <c r="B288" s="710"/>
      <c r="C288" s="156">
        <f t="shared" si="368"/>
        <v>6839</v>
      </c>
      <c r="D288" s="226">
        <f t="shared" ref="D288:O288" si="387">SUM(D289,D290)-D297+D298</f>
        <v>0</v>
      </c>
      <c r="E288" s="529">
        <f t="shared" si="387"/>
        <v>0</v>
      </c>
      <c r="F288" s="530">
        <f t="shared" si="387"/>
        <v>0</v>
      </c>
      <c r="G288" s="226">
        <f t="shared" si="387"/>
        <v>0</v>
      </c>
      <c r="H288" s="256">
        <f t="shared" si="387"/>
        <v>0</v>
      </c>
      <c r="I288" s="154">
        <f t="shared" si="387"/>
        <v>0</v>
      </c>
      <c r="J288" s="256">
        <f t="shared" si="387"/>
        <v>6776</v>
      </c>
      <c r="K288" s="153">
        <f t="shared" si="387"/>
        <v>0</v>
      </c>
      <c r="L288" s="154">
        <f t="shared" si="387"/>
        <v>6776</v>
      </c>
      <c r="M288" s="156">
        <f t="shared" si="387"/>
        <v>63</v>
      </c>
      <c r="N288" s="153">
        <f t="shared" si="387"/>
        <v>0</v>
      </c>
      <c r="O288" s="154">
        <f t="shared" si="387"/>
        <v>63</v>
      </c>
      <c r="P288" s="385"/>
    </row>
    <row r="289" spans="1:16" s="21" customFormat="1" ht="12.75" thickBot="1" x14ac:dyDescent="0.3">
      <c r="A289" s="87" t="s">
        <v>264</v>
      </c>
      <c r="B289" s="87" t="s">
        <v>265</v>
      </c>
      <c r="C289" s="88">
        <f t="shared" si="368"/>
        <v>6839</v>
      </c>
      <c r="D289" s="208">
        <f t="shared" ref="D289:O289" si="388">D21-D283</f>
        <v>0</v>
      </c>
      <c r="E289" s="497">
        <f t="shared" si="388"/>
        <v>0</v>
      </c>
      <c r="F289" s="498">
        <f t="shared" si="388"/>
        <v>0</v>
      </c>
      <c r="G289" s="208">
        <f t="shared" si="388"/>
        <v>0</v>
      </c>
      <c r="H289" s="241">
        <f t="shared" si="388"/>
        <v>0</v>
      </c>
      <c r="I289" s="90">
        <f t="shared" si="388"/>
        <v>0</v>
      </c>
      <c r="J289" s="241">
        <f t="shared" si="388"/>
        <v>6776</v>
      </c>
      <c r="K289" s="89">
        <f t="shared" si="388"/>
        <v>0</v>
      </c>
      <c r="L289" s="90">
        <f t="shared" si="388"/>
        <v>6776</v>
      </c>
      <c r="M289" s="88">
        <f t="shared" si="388"/>
        <v>63</v>
      </c>
      <c r="N289" s="89">
        <f t="shared" si="388"/>
        <v>0</v>
      </c>
      <c r="O289" s="90">
        <f t="shared" si="388"/>
        <v>63</v>
      </c>
      <c r="P289" s="372"/>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85"/>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379"/>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335"/>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335"/>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335"/>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335"/>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380"/>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38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377"/>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BHEHAUc/2YSJEUDI0BhMw4KCzwlLVojIZdJ2N6XBsDNzf9eQWBCjlCEdjBOVraMyyxMMny7emwI/0awO9PbSgg==" saltValue="y31tdjPopgjZBfwRv9ASow==" spinCount="100000" sheet="1" objects="1" scenarios="1" formatCells="0" formatColumns="0" formatRows="0"/>
  <autoFilter ref="A18:P298">
    <filterColumn colId="2">
      <filters blank="1">
        <filter val="1 093"/>
        <filter val="1 629"/>
        <filter val="1 642"/>
        <filter val="1 932"/>
        <filter val="1 950"/>
        <filter val="10 220"/>
        <filter val="10 453"/>
        <filter val="100"/>
        <filter val="104 705"/>
        <filter val="11 099"/>
        <filter val="111 765"/>
        <filter val="12 166"/>
        <filter val="12 308"/>
        <filter val="13 967"/>
        <filter val="130"/>
        <filter val="135 927"/>
        <filter val="142"/>
        <filter val="19 571"/>
        <filter val="2 015"/>
        <filter val="2 046"/>
        <filter val="2 114"/>
        <filter val="2 138"/>
        <filter val="2 369"/>
        <filter val="2 401"/>
        <filter val="20 222"/>
        <filter val="200"/>
        <filter val="255"/>
        <filter val="26"/>
        <filter val="26 133"/>
        <filter val="26 870"/>
        <filter val="267"/>
        <filter val="3 041"/>
        <filter val="3 243"/>
        <filter val="3 700"/>
        <filter val="3 918"/>
        <filter val="30"/>
        <filter val="31 222"/>
        <filter val="386 065"/>
        <filter val="4 030"/>
        <filter val="4 153"/>
        <filter val="4 307"/>
        <filter val="4 436"/>
        <filter val="415 073"/>
        <filter val="436"/>
        <filter val="439"/>
        <filter val="48 656"/>
        <filter val="5 288"/>
        <filter val="500"/>
        <filter val="518"/>
        <filter val="521"/>
        <filter val="551 000"/>
        <filter val="552"/>
        <filter val="6 331"/>
        <filter val="6 824"/>
        <filter val="6 839"/>
        <filter val="-6 839"/>
        <filter val="6 977"/>
        <filter val="65"/>
        <filter val="657 714"/>
        <filter val="662 765"/>
        <filter val="675 073"/>
        <filter val="712"/>
        <filter val="79 900"/>
        <filter val="804"/>
        <filter val="85"/>
        <filter val="91 41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7.pielikums Jūrmalas pilsētas domes
2018.gada 5.septembra saistošajiem noteikumiem Nr.32 
(protokols Nr.12, 1.punkts)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V4" sqref="V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387</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388</v>
      </c>
      <c r="D3" s="750"/>
      <c r="E3" s="750"/>
      <c r="F3" s="750"/>
      <c r="G3" s="750"/>
      <c r="H3" s="750"/>
      <c r="I3" s="750"/>
      <c r="J3" s="750"/>
      <c r="K3" s="750"/>
      <c r="L3" s="750"/>
      <c r="M3" s="750"/>
      <c r="N3" s="750"/>
      <c r="O3" s="750"/>
      <c r="P3" s="751"/>
      <c r="Q3" s="457"/>
    </row>
    <row r="4" spans="1:17" ht="12.75" customHeight="1" x14ac:dyDescent="0.25">
      <c r="A4" s="4" t="s">
        <v>1</v>
      </c>
      <c r="B4" s="5"/>
      <c r="C4" s="750" t="s">
        <v>389</v>
      </c>
      <c r="D4" s="750"/>
      <c r="E4" s="750"/>
      <c r="F4" s="750"/>
      <c r="G4" s="750"/>
      <c r="H4" s="750"/>
      <c r="I4" s="750"/>
      <c r="J4" s="750"/>
      <c r="K4" s="750"/>
      <c r="L4" s="750"/>
      <c r="M4" s="750"/>
      <c r="N4" s="750"/>
      <c r="O4" s="750"/>
      <c r="P4" s="751"/>
      <c r="Q4" s="457"/>
    </row>
    <row r="5" spans="1:17" ht="12.75" customHeight="1" x14ac:dyDescent="0.25">
      <c r="A5" s="2" t="s">
        <v>2</v>
      </c>
      <c r="B5" s="3"/>
      <c r="C5" s="745" t="s">
        <v>390</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3.2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391</v>
      </c>
      <c r="D9" s="745"/>
      <c r="E9" s="745"/>
      <c r="F9" s="745"/>
      <c r="G9" s="745"/>
      <c r="H9" s="745"/>
      <c r="I9" s="745"/>
      <c r="J9" s="745"/>
      <c r="K9" s="745"/>
      <c r="L9" s="745"/>
      <c r="M9" s="745"/>
      <c r="N9" s="745"/>
      <c r="O9" s="745"/>
      <c r="P9" s="746"/>
      <c r="Q9" s="457"/>
    </row>
    <row r="10" spans="1:17" ht="12.75" customHeight="1" x14ac:dyDescent="0.25">
      <c r="A10" s="2"/>
      <c r="B10" s="3" t="s">
        <v>7</v>
      </c>
      <c r="C10" s="745" t="s">
        <v>392</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393</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898508</v>
      </c>
      <c r="D20" s="195">
        <f>SUM(D21,D24,D25,D41,D43)</f>
        <v>385377</v>
      </c>
      <c r="E20" s="461">
        <f t="shared" ref="E20:F20" si="0">SUM(E21,E24,E25,E41,E43)</f>
        <v>0</v>
      </c>
      <c r="F20" s="462">
        <f t="shared" si="0"/>
        <v>385377</v>
      </c>
      <c r="G20" s="195">
        <f>SUM(G21,G24,G43)</f>
        <v>495714</v>
      </c>
      <c r="H20" s="230">
        <f t="shared" ref="H20:I20" si="1">SUM(H21,H24,H43)</f>
        <v>2212</v>
      </c>
      <c r="I20" s="26">
        <f t="shared" si="1"/>
        <v>497926</v>
      </c>
      <c r="J20" s="230">
        <f>SUM(J21,J26,J43)</f>
        <v>15205</v>
      </c>
      <c r="K20" s="25">
        <f t="shared" ref="K20:L20" si="2">SUM(K21,K26,K43)</f>
        <v>0</v>
      </c>
      <c r="L20" s="26">
        <f t="shared" si="2"/>
        <v>15205</v>
      </c>
      <c r="M20" s="24">
        <f>SUM(M21,M45)</f>
        <v>0</v>
      </c>
      <c r="N20" s="25">
        <f t="shared" ref="N20:O20" si="3">SUM(N21,N45)</f>
        <v>0</v>
      </c>
      <c r="O20" s="26">
        <f t="shared" si="3"/>
        <v>0</v>
      </c>
      <c r="P20" s="301"/>
    </row>
    <row r="21" spans="1:16" ht="12.75" thickTop="1" x14ac:dyDescent="0.25">
      <c r="A21" s="27"/>
      <c r="B21" s="28" t="s">
        <v>20</v>
      </c>
      <c r="C21" s="29">
        <f t="shared" ref="C21:C84" si="4">F21+I21+L21+O21</f>
        <v>776</v>
      </c>
      <c r="D21" s="196">
        <f>SUM(D22:D23)</f>
        <v>0</v>
      </c>
      <c r="E21" s="463">
        <f t="shared" ref="E21" si="5">SUM(E22:E23)</f>
        <v>0</v>
      </c>
      <c r="F21" s="464">
        <f>SUM(F22:F23)</f>
        <v>0</v>
      </c>
      <c r="G21" s="196">
        <f>SUM(G22:G23)</f>
        <v>0</v>
      </c>
      <c r="H21" s="231">
        <f t="shared" ref="H21:I21" si="6">SUM(H22:H23)</f>
        <v>0</v>
      </c>
      <c r="I21" s="31">
        <f t="shared" si="6"/>
        <v>0</v>
      </c>
      <c r="J21" s="231">
        <f>SUM(J22:J23)</f>
        <v>776</v>
      </c>
      <c r="K21" s="30">
        <f t="shared" ref="K21:L21" si="7">SUM(K22:K23)</f>
        <v>0</v>
      </c>
      <c r="L21" s="31">
        <f t="shared" si="7"/>
        <v>776</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776</v>
      </c>
      <c r="D23" s="198"/>
      <c r="E23" s="467"/>
      <c r="F23" s="468">
        <f>D23+E23</f>
        <v>0</v>
      </c>
      <c r="G23" s="198"/>
      <c r="H23" s="233"/>
      <c r="I23" s="275">
        <f>G23+H23</f>
        <v>0</v>
      </c>
      <c r="J23" s="233">
        <v>776</v>
      </c>
      <c r="K23" s="40"/>
      <c r="L23" s="275">
        <f>J23+K23</f>
        <v>776</v>
      </c>
      <c r="M23" s="331"/>
      <c r="N23" s="40"/>
      <c r="O23" s="275">
        <f>M23+N23</f>
        <v>0</v>
      </c>
      <c r="P23" s="386"/>
    </row>
    <row r="24" spans="1:16" s="21" customFormat="1" ht="24.75" thickBot="1" x14ac:dyDescent="0.3">
      <c r="A24" s="41">
        <v>19300</v>
      </c>
      <c r="B24" s="41" t="s">
        <v>304</v>
      </c>
      <c r="C24" s="42">
        <f>F24+I24</f>
        <v>883303</v>
      </c>
      <c r="D24" s="199">
        <v>385377</v>
      </c>
      <c r="E24" s="469"/>
      <c r="F24" s="470">
        <f>D24+E24</f>
        <v>385377</v>
      </c>
      <c r="G24" s="199">
        <v>495714</v>
      </c>
      <c r="H24" s="234">
        <v>2212</v>
      </c>
      <c r="I24" s="323">
        <f>G24+H24</f>
        <v>497926</v>
      </c>
      <c r="J24" s="259" t="s">
        <v>23</v>
      </c>
      <c r="K24" s="44" t="s">
        <v>23</v>
      </c>
      <c r="L24" s="45" t="s">
        <v>23</v>
      </c>
      <c r="M24" s="283" t="s">
        <v>23</v>
      </c>
      <c r="N24" s="44" t="s">
        <v>23</v>
      </c>
      <c r="O24" s="45" t="s">
        <v>23</v>
      </c>
      <c r="P24" s="387"/>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14309</v>
      </c>
      <c r="D26" s="201" t="s">
        <v>23</v>
      </c>
      <c r="E26" s="473" t="s">
        <v>23</v>
      </c>
      <c r="F26" s="474" t="s">
        <v>23</v>
      </c>
      <c r="G26" s="201" t="s">
        <v>23</v>
      </c>
      <c r="H26" s="235" t="s">
        <v>23</v>
      </c>
      <c r="I26" s="49" t="s">
        <v>23</v>
      </c>
      <c r="J26" s="105">
        <f>SUM(J27,J31,J33,J36)</f>
        <v>14309</v>
      </c>
      <c r="K26" s="50">
        <f t="shared" ref="K26:L26" si="9">SUM(K27,K31,K33,K36)</f>
        <v>0</v>
      </c>
      <c r="L26" s="116">
        <f t="shared" si="9"/>
        <v>14309</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9500</v>
      </c>
      <c r="D33" s="201" t="s">
        <v>23</v>
      </c>
      <c r="E33" s="473" t="s">
        <v>23</v>
      </c>
      <c r="F33" s="474" t="s">
        <v>23</v>
      </c>
      <c r="G33" s="201" t="s">
        <v>23</v>
      </c>
      <c r="H33" s="235" t="s">
        <v>23</v>
      </c>
      <c r="I33" s="49" t="s">
        <v>23</v>
      </c>
      <c r="J33" s="105">
        <f>SUM(J34:J35)</f>
        <v>9500</v>
      </c>
      <c r="K33" s="50">
        <f t="shared" ref="K33:L33" si="13">SUM(K34:K35)</f>
        <v>0</v>
      </c>
      <c r="L33" s="116">
        <f t="shared" si="13"/>
        <v>9500</v>
      </c>
      <c r="M33" s="284" t="s">
        <v>23</v>
      </c>
      <c r="N33" s="48" t="s">
        <v>23</v>
      </c>
      <c r="O33" s="49" t="s">
        <v>23</v>
      </c>
      <c r="P33" s="303"/>
    </row>
    <row r="34" spans="1:16" x14ac:dyDescent="0.25">
      <c r="A34" s="33">
        <v>21381</v>
      </c>
      <c r="B34" s="52" t="s">
        <v>306</v>
      </c>
      <c r="C34" s="53">
        <f t="shared" si="10"/>
        <v>9500</v>
      </c>
      <c r="D34" s="202" t="s">
        <v>23</v>
      </c>
      <c r="E34" s="475" t="s">
        <v>23</v>
      </c>
      <c r="F34" s="476" t="s">
        <v>23</v>
      </c>
      <c r="G34" s="202" t="s">
        <v>23</v>
      </c>
      <c r="H34" s="236" t="s">
        <v>23</v>
      </c>
      <c r="I34" s="56" t="s">
        <v>23</v>
      </c>
      <c r="J34" s="245">
        <v>9500</v>
      </c>
      <c r="K34" s="55"/>
      <c r="L34" s="322">
        <f>J34+K34</f>
        <v>9500</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4809</v>
      </c>
      <c r="D36" s="201" t="s">
        <v>23</v>
      </c>
      <c r="E36" s="473" t="s">
        <v>23</v>
      </c>
      <c r="F36" s="474" t="s">
        <v>23</v>
      </c>
      <c r="G36" s="201" t="s">
        <v>23</v>
      </c>
      <c r="H36" s="235" t="s">
        <v>23</v>
      </c>
      <c r="I36" s="49" t="s">
        <v>23</v>
      </c>
      <c r="J36" s="105">
        <f>SUM(J37:J40)</f>
        <v>4809</v>
      </c>
      <c r="K36" s="50">
        <f t="shared" ref="K36:L36" si="14">SUM(K37:K40)</f>
        <v>0</v>
      </c>
      <c r="L36" s="116">
        <f t="shared" si="14"/>
        <v>4809</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4809</v>
      </c>
      <c r="D40" s="205" t="s">
        <v>23</v>
      </c>
      <c r="E40" s="482" t="s">
        <v>23</v>
      </c>
      <c r="F40" s="483" t="s">
        <v>23</v>
      </c>
      <c r="G40" s="205" t="s">
        <v>23</v>
      </c>
      <c r="H40" s="239" t="s">
        <v>23</v>
      </c>
      <c r="I40" s="181" t="s">
        <v>23</v>
      </c>
      <c r="J40" s="260">
        <v>4809</v>
      </c>
      <c r="K40" s="180"/>
      <c r="L40" s="484">
        <f>J40+K40</f>
        <v>4809</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120</v>
      </c>
      <c r="D43" s="73">
        <f>D44</f>
        <v>0</v>
      </c>
      <c r="E43" s="489">
        <f t="shared" ref="E43:L43" si="16">E44</f>
        <v>0</v>
      </c>
      <c r="F43" s="490">
        <f t="shared" si="16"/>
        <v>0</v>
      </c>
      <c r="G43" s="73">
        <f t="shared" si="16"/>
        <v>0</v>
      </c>
      <c r="H43" s="187">
        <f t="shared" si="16"/>
        <v>0</v>
      </c>
      <c r="I43" s="261">
        <f t="shared" si="16"/>
        <v>0</v>
      </c>
      <c r="J43" s="187">
        <f t="shared" si="16"/>
        <v>120</v>
      </c>
      <c r="K43" s="74">
        <f t="shared" si="16"/>
        <v>0</v>
      </c>
      <c r="L43" s="261">
        <f t="shared" si="16"/>
        <v>120</v>
      </c>
      <c r="M43" s="284" t="s">
        <v>23</v>
      </c>
      <c r="N43" s="48" t="s">
        <v>23</v>
      </c>
      <c r="O43" s="49" t="s">
        <v>23</v>
      </c>
      <c r="P43" s="303"/>
    </row>
    <row r="44" spans="1:16" s="21" customFormat="1" ht="24" x14ac:dyDescent="0.25">
      <c r="A44" s="38">
        <v>21499</v>
      </c>
      <c r="B44" s="57" t="s">
        <v>39</v>
      </c>
      <c r="C44" s="191">
        <f>F44+I44+L44</f>
        <v>120</v>
      </c>
      <c r="D44" s="268"/>
      <c r="E44" s="491"/>
      <c r="F44" s="481">
        <f>D44+E44</f>
        <v>0</v>
      </c>
      <c r="G44" s="268"/>
      <c r="H44" s="269"/>
      <c r="I44" s="324">
        <f>G44+H44</f>
        <v>0</v>
      </c>
      <c r="J44" s="269">
        <v>120</v>
      </c>
      <c r="K44" s="70"/>
      <c r="L44" s="324">
        <f>J44+K44</f>
        <v>120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898508</v>
      </c>
      <c r="D50" s="208">
        <f>SUM(D51,D283)</f>
        <v>385377</v>
      </c>
      <c r="E50" s="497">
        <f t="shared" ref="E50:F50" si="19">SUM(E51,E283)</f>
        <v>0</v>
      </c>
      <c r="F50" s="498">
        <f t="shared" si="19"/>
        <v>385377</v>
      </c>
      <c r="G50" s="208">
        <f>SUM(G51,G283)</f>
        <v>495714</v>
      </c>
      <c r="H50" s="241">
        <f t="shared" ref="H50:I50" si="20">SUM(H51,H283)</f>
        <v>2212</v>
      </c>
      <c r="I50" s="90">
        <f t="shared" si="20"/>
        <v>497926</v>
      </c>
      <c r="J50" s="241">
        <f>SUM(J51,J283)</f>
        <v>15205</v>
      </c>
      <c r="K50" s="89">
        <f t="shared" ref="K50:L50" si="21">SUM(K51,K283)</f>
        <v>0</v>
      </c>
      <c r="L50" s="90">
        <f t="shared" si="21"/>
        <v>15205</v>
      </c>
      <c r="M50" s="88">
        <f>SUM(M51,M283)</f>
        <v>0</v>
      </c>
      <c r="N50" s="89">
        <f t="shared" ref="N50:O50" si="22">SUM(N51,N283)</f>
        <v>0</v>
      </c>
      <c r="O50" s="90">
        <f t="shared" si="22"/>
        <v>0</v>
      </c>
      <c r="P50" s="311"/>
    </row>
    <row r="51" spans="1:16" s="21" customFormat="1" ht="36.75" thickTop="1" x14ac:dyDescent="0.25">
      <c r="A51" s="91"/>
      <c r="B51" s="92" t="s">
        <v>45</v>
      </c>
      <c r="C51" s="93">
        <f t="shared" si="4"/>
        <v>898508</v>
      </c>
      <c r="D51" s="209">
        <f>SUM(D52,D194)</f>
        <v>385377</v>
      </c>
      <c r="E51" s="499">
        <f t="shared" ref="E51:F51" si="23">SUM(E52,E194)</f>
        <v>0</v>
      </c>
      <c r="F51" s="500">
        <f t="shared" si="23"/>
        <v>385377</v>
      </c>
      <c r="G51" s="209">
        <f>SUM(G52,G194)</f>
        <v>495714</v>
      </c>
      <c r="H51" s="242">
        <f t="shared" ref="H51:I51" si="24">SUM(H52,H194)</f>
        <v>2212</v>
      </c>
      <c r="I51" s="95">
        <f t="shared" si="24"/>
        <v>497926</v>
      </c>
      <c r="J51" s="242">
        <f>SUM(J52,J194)</f>
        <v>15205</v>
      </c>
      <c r="K51" s="94">
        <f t="shared" ref="K51:L51" si="25">SUM(K52,K194)</f>
        <v>0</v>
      </c>
      <c r="L51" s="95">
        <f t="shared" si="25"/>
        <v>15205</v>
      </c>
      <c r="M51" s="93">
        <f>SUM(M52,M194)</f>
        <v>0</v>
      </c>
      <c r="N51" s="94">
        <f t="shared" ref="N51:O51" si="26">SUM(N52,N194)</f>
        <v>0</v>
      </c>
      <c r="O51" s="95">
        <f t="shared" si="26"/>
        <v>0</v>
      </c>
      <c r="P51" s="312"/>
    </row>
    <row r="52" spans="1:16" s="21" customFormat="1" ht="24" x14ac:dyDescent="0.25">
      <c r="A52" s="96"/>
      <c r="B52" s="16" t="s">
        <v>46</v>
      </c>
      <c r="C52" s="97">
        <f t="shared" si="4"/>
        <v>889065</v>
      </c>
      <c r="D52" s="210">
        <f>SUM(D53,D75,D173,D187)</f>
        <v>378075</v>
      </c>
      <c r="E52" s="501">
        <f t="shared" ref="E52:F52" si="27">SUM(E53,E75,E173,E187)</f>
        <v>0</v>
      </c>
      <c r="F52" s="502">
        <f t="shared" si="27"/>
        <v>378075</v>
      </c>
      <c r="G52" s="210">
        <f>SUM(G53,G75,G173,G187)</f>
        <v>493573</v>
      </c>
      <c r="H52" s="243">
        <f t="shared" ref="H52:I52" si="28">SUM(H53,H75,H173,H187)</f>
        <v>2212</v>
      </c>
      <c r="I52" s="99">
        <f t="shared" si="28"/>
        <v>495785</v>
      </c>
      <c r="J52" s="243">
        <f>SUM(J53,J75,J173,J187)</f>
        <v>15205</v>
      </c>
      <c r="K52" s="98">
        <f t="shared" ref="K52:L52" si="29">SUM(K53,K75,K173,K187)</f>
        <v>0</v>
      </c>
      <c r="L52" s="99">
        <f t="shared" si="29"/>
        <v>15205</v>
      </c>
      <c r="M52" s="97">
        <f>SUM(M53,M75,M173,M187)</f>
        <v>0</v>
      </c>
      <c r="N52" s="98">
        <f t="shared" ref="N52:O52" si="30">SUM(N53,N75,N173,N187)</f>
        <v>0</v>
      </c>
      <c r="O52" s="99">
        <f t="shared" si="30"/>
        <v>0</v>
      </c>
      <c r="P52" s="313"/>
    </row>
    <row r="53" spans="1:16" s="21" customFormat="1" x14ac:dyDescent="0.25">
      <c r="A53" s="100">
        <v>1000</v>
      </c>
      <c r="B53" s="100" t="s">
        <v>47</v>
      </c>
      <c r="C53" s="101">
        <f t="shared" si="4"/>
        <v>791868</v>
      </c>
      <c r="D53" s="211">
        <f>SUM(D54,D67)</f>
        <v>302050</v>
      </c>
      <c r="E53" s="503">
        <f t="shared" ref="E53:F53" si="31">SUM(E54,E67)</f>
        <v>0</v>
      </c>
      <c r="F53" s="504">
        <f t="shared" si="31"/>
        <v>302050</v>
      </c>
      <c r="G53" s="211">
        <f>SUM(G54,G67)</f>
        <v>489818</v>
      </c>
      <c r="H53" s="244">
        <f t="shared" ref="H53:I53" si="32">SUM(H54,H67)</f>
        <v>0</v>
      </c>
      <c r="I53" s="103">
        <f t="shared" si="32"/>
        <v>489818</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600088</v>
      </c>
      <c r="D54" s="212">
        <f>SUM(D55,D58,D66)</f>
        <v>208510</v>
      </c>
      <c r="E54" s="505">
        <f t="shared" ref="E54:F54" si="35">SUM(E55,E58,E66)</f>
        <v>0</v>
      </c>
      <c r="F54" s="472">
        <f t="shared" si="35"/>
        <v>208510</v>
      </c>
      <c r="G54" s="212">
        <f>SUM(G55,G58,G66)</f>
        <v>391578</v>
      </c>
      <c r="H54" s="105">
        <f t="shared" ref="H54:I54" si="36">SUM(H55,H58,H66)</f>
        <v>0</v>
      </c>
      <c r="I54" s="116">
        <f t="shared" si="36"/>
        <v>391578</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515217</v>
      </c>
      <c r="D55" s="131">
        <f>SUM(D56:D57)</f>
        <v>167550</v>
      </c>
      <c r="E55" s="506">
        <f t="shared" ref="E55:F55" si="39">SUM(E56:E57)</f>
        <v>0</v>
      </c>
      <c r="F55" s="507">
        <f t="shared" si="39"/>
        <v>167550</v>
      </c>
      <c r="G55" s="131">
        <f>SUM(G56:G57)</f>
        <v>347667</v>
      </c>
      <c r="H55" s="190">
        <f t="shared" ref="H55:I55" si="40">SUM(H56:H57)</f>
        <v>0</v>
      </c>
      <c r="I55" s="108">
        <f t="shared" si="40"/>
        <v>347667</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51.75" customHeight="1" x14ac:dyDescent="0.25">
      <c r="A57" s="38">
        <v>1119</v>
      </c>
      <c r="B57" s="57" t="s">
        <v>51</v>
      </c>
      <c r="C57" s="58">
        <f t="shared" si="4"/>
        <v>515217</v>
      </c>
      <c r="D57" s="214">
        <v>167550</v>
      </c>
      <c r="E57" s="510"/>
      <c r="F57" s="468">
        <f t="shared" si="43"/>
        <v>167550</v>
      </c>
      <c r="G57" s="214">
        <v>347667</v>
      </c>
      <c r="H57" s="246"/>
      <c r="I57" s="113">
        <f t="shared" si="44"/>
        <v>347667</v>
      </c>
      <c r="J57" s="246"/>
      <c r="K57" s="60"/>
      <c r="L57" s="113">
        <f t="shared" si="45"/>
        <v>0</v>
      </c>
      <c r="M57" s="292"/>
      <c r="N57" s="60"/>
      <c r="O57" s="113">
        <f>M57+N57</f>
        <v>0</v>
      </c>
      <c r="P57" s="335"/>
    </row>
    <row r="58" spans="1:16" x14ac:dyDescent="0.25">
      <c r="A58" s="111">
        <v>1140</v>
      </c>
      <c r="B58" s="57" t="s">
        <v>295</v>
      </c>
      <c r="C58" s="58">
        <f t="shared" si="4"/>
        <v>81856</v>
      </c>
      <c r="D58" s="215">
        <f>SUM(D59:D65)</f>
        <v>37945</v>
      </c>
      <c r="E58" s="511">
        <f t="shared" ref="E58:F58" si="46">SUM(E59:E65)</f>
        <v>0</v>
      </c>
      <c r="F58" s="468">
        <f t="shared" si="46"/>
        <v>37945</v>
      </c>
      <c r="G58" s="215">
        <f>SUM(G59:G65)</f>
        <v>43911</v>
      </c>
      <c r="H58" s="120">
        <f t="shared" ref="H58:I58" si="47">SUM(H59:H65)</f>
        <v>0</v>
      </c>
      <c r="I58" s="113">
        <f t="shared" si="47"/>
        <v>43911</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1142</v>
      </c>
      <c r="D60" s="214">
        <v>1142</v>
      </c>
      <c r="E60" s="510"/>
      <c r="F60" s="468">
        <f t="shared" si="50"/>
        <v>1142</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3081</v>
      </c>
      <c r="D63" s="214">
        <v>3081</v>
      </c>
      <c r="E63" s="510"/>
      <c r="F63" s="468">
        <f t="shared" si="50"/>
        <v>3081</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29329</v>
      </c>
      <c r="D64" s="214">
        <v>29329</v>
      </c>
      <c r="E64" s="510"/>
      <c r="F64" s="468">
        <f t="shared" si="50"/>
        <v>29329</v>
      </c>
      <c r="G64" s="214"/>
      <c r="H64" s="246"/>
      <c r="I64" s="113">
        <f t="shared" si="51"/>
        <v>0</v>
      </c>
      <c r="J64" s="246"/>
      <c r="K64" s="60"/>
      <c r="L64" s="113">
        <f t="shared" si="52"/>
        <v>0</v>
      </c>
      <c r="M64" s="292"/>
      <c r="N64" s="60"/>
      <c r="O64" s="113">
        <f t="shared" si="53"/>
        <v>0</v>
      </c>
      <c r="P64" s="110"/>
    </row>
    <row r="65" spans="1:16" ht="24" customHeight="1" x14ac:dyDescent="0.25">
      <c r="A65" s="38">
        <v>1149</v>
      </c>
      <c r="B65" s="57" t="s">
        <v>58</v>
      </c>
      <c r="C65" s="58">
        <f>F65+I65+L65+O65</f>
        <v>44151</v>
      </c>
      <c r="D65" s="214">
        <v>240</v>
      </c>
      <c r="E65" s="510"/>
      <c r="F65" s="468">
        <f t="shared" si="50"/>
        <v>240</v>
      </c>
      <c r="G65" s="214">
        <v>43911</v>
      </c>
      <c r="H65" s="246"/>
      <c r="I65" s="113">
        <f t="shared" si="51"/>
        <v>43911</v>
      </c>
      <c r="J65" s="246"/>
      <c r="K65" s="60"/>
      <c r="L65" s="113">
        <f t="shared" si="52"/>
        <v>0</v>
      </c>
      <c r="M65" s="292"/>
      <c r="N65" s="60"/>
      <c r="O65" s="113">
        <f t="shared" si="53"/>
        <v>0</v>
      </c>
      <c r="P65" s="110"/>
    </row>
    <row r="66" spans="1:16" ht="36" x14ac:dyDescent="0.25">
      <c r="A66" s="106">
        <v>1150</v>
      </c>
      <c r="B66" s="77" t="s">
        <v>59</v>
      </c>
      <c r="C66" s="83">
        <f>F66+I66+L66+O66</f>
        <v>3015</v>
      </c>
      <c r="D66" s="216">
        <v>3015</v>
      </c>
      <c r="E66" s="513"/>
      <c r="F66" s="507">
        <f t="shared" si="50"/>
        <v>3015</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191780</v>
      </c>
      <c r="D67" s="212">
        <f>SUM(D68:D69)</f>
        <v>93540</v>
      </c>
      <c r="E67" s="505">
        <f t="shared" ref="E67:F67" si="54">SUM(E68:E69)</f>
        <v>0</v>
      </c>
      <c r="F67" s="472">
        <f t="shared" si="54"/>
        <v>93540</v>
      </c>
      <c r="G67" s="212">
        <f>SUM(G68:G69)</f>
        <v>98240</v>
      </c>
      <c r="H67" s="105">
        <f t="shared" ref="H67:I67" si="55">SUM(H68:H69)</f>
        <v>0</v>
      </c>
      <c r="I67" s="116">
        <f t="shared" si="55"/>
        <v>98240</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151121</v>
      </c>
      <c r="D68" s="213">
        <v>56031</v>
      </c>
      <c r="E68" s="508"/>
      <c r="F68" s="509">
        <f>D68+E68</f>
        <v>56031</v>
      </c>
      <c r="G68" s="213">
        <v>95090</v>
      </c>
      <c r="H68" s="245"/>
      <c r="I68" s="119">
        <f>G68+H68</f>
        <v>95090</v>
      </c>
      <c r="J68" s="245"/>
      <c r="K68" s="55"/>
      <c r="L68" s="119">
        <f>J68+K68</f>
        <v>0</v>
      </c>
      <c r="M68" s="291"/>
      <c r="N68" s="55"/>
      <c r="O68" s="119">
        <f>M68+N68</f>
        <v>0</v>
      </c>
      <c r="P68" s="109"/>
    </row>
    <row r="69" spans="1:16" ht="24" x14ac:dyDescent="0.25">
      <c r="A69" s="111">
        <v>1220</v>
      </c>
      <c r="B69" s="57" t="s">
        <v>61</v>
      </c>
      <c r="C69" s="58">
        <f t="shared" si="4"/>
        <v>40659</v>
      </c>
      <c r="D69" s="215">
        <f>SUM(D70:D74)</f>
        <v>37509</v>
      </c>
      <c r="E69" s="511">
        <f t="shared" ref="E69:F69" si="58">SUM(E70:E74)</f>
        <v>0</v>
      </c>
      <c r="F69" s="468">
        <f t="shared" si="58"/>
        <v>37509</v>
      </c>
      <c r="G69" s="215">
        <f>SUM(G70:G74)</f>
        <v>3150</v>
      </c>
      <c r="H69" s="120">
        <f t="shared" ref="H69:I69" si="59">SUM(H70:H74)</f>
        <v>0</v>
      </c>
      <c r="I69" s="113">
        <f t="shared" si="59"/>
        <v>3150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27233</v>
      </c>
      <c r="D70" s="214">
        <v>24083</v>
      </c>
      <c r="E70" s="510"/>
      <c r="F70" s="468">
        <f t="shared" ref="F70:F74" si="62">D70+E70</f>
        <v>24083</v>
      </c>
      <c r="G70" s="214">
        <v>3150</v>
      </c>
      <c r="H70" s="246"/>
      <c r="I70" s="113">
        <f t="shared" ref="I70:I74" si="63">G70+H70</f>
        <v>3150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12806</v>
      </c>
      <c r="D73" s="214">
        <v>12806</v>
      </c>
      <c r="E73" s="510"/>
      <c r="F73" s="468">
        <f t="shared" si="62"/>
        <v>12806</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620</v>
      </c>
      <c r="D74" s="214">
        <v>620</v>
      </c>
      <c r="E74" s="510"/>
      <c r="F74" s="468">
        <f t="shared" si="62"/>
        <v>620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97197</v>
      </c>
      <c r="D75" s="211">
        <f>SUM(D76,D83,D130,D164,D165,D172)</f>
        <v>76025</v>
      </c>
      <c r="E75" s="503">
        <f t="shared" ref="E75:F75" si="66">SUM(E76,E83,E130,E164,E165,E172)</f>
        <v>0</v>
      </c>
      <c r="F75" s="504">
        <f t="shared" si="66"/>
        <v>76025</v>
      </c>
      <c r="G75" s="211">
        <f>SUM(G76,G83,G130,G164,G165,G172)</f>
        <v>3755</v>
      </c>
      <c r="H75" s="244">
        <f t="shared" ref="H75:I75" si="67">SUM(H76,H83,H130,H164,H165,H172)</f>
        <v>2212</v>
      </c>
      <c r="I75" s="103">
        <f t="shared" si="67"/>
        <v>5967</v>
      </c>
      <c r="J75" s="244">
        <f>SUM(J76,J83,J130,J164,J165,J172)</f>
        <v>15205</v>
      </c>
      <c r="K75" s="102">
        <f t="shared" ref="K75:L75" si="68">SUM(K76,K83,K130,K164,K165,K172)</f>
        <v>0</v>
      </c>
      <c r="L75" s="103">
        <f t="shared" si="68"/>
        <v>15205</v>
      </c>
      <c r="M75" s="101">
        <f>SUM(M76,M83,M130,M164,M165,M172)</f>
        <v>0</v>
      </c>
      <c r="N75" s="102">
        <f t="shared" ref="N75:O75" si="69">SUM(N76,N83,N130,N164,N165,N172)</f>
        <v>0</v>
      </c>
      <c r="O75" s="103">
        <f t="shared" si="69"/>
        <v>0</v>
      </c>
      <c r="P75" s="314"/>
    </row>
    <row r="76" spans="1:16" ht="24" x14ac:dyDescent="0.25">
      <c r="A76" s="46">
        <v>2100</v>
      </c>
      <c r="B76" s="104" t="s">
        <v>66</v>
      </c>
      <c r="C76" s="47">
        <f t="shared" si="4"/>
        <v>383</v>
      </c>
      <c r="D76" s="212">
        <f>SUM(D77,D80)</f>
        <v>272</v>
      </c>
      <c r="E76" s="505">
        <f t="shared" ref="E76:F76" si="70">SUM(E77,E80)</f>
        <v>0</v>
      </c>
      <c r="F76" s="472">
        <f t="shared" si="70"/>
        <v>272</v>
      </c>
      <c r="G76" s="212">
        <f>SUM(G77,G80)</f>
        <v>0</v>
      </c>
      <c r="H76" s="105">
        <f t="shared" ref="H76:I76" si="71">SUM(H77,H80)</f>
        <v>0</v>
      </c>
      <c r="I76" s="116">
        <f t="shared" si="71"/>
        <v>0</v>
      </c>
      <c r="J76" s="105">
        <f>SUM(J77,J80)</f>
        <v>111</v>
      </c>
      <c r="K76" s="50">
        <f t="shared" ref="K76:L76" si="72">SUM(K77,K80)</f>
        <v>0</v>
      </c>
      <c r="L76" s="116">
        <f t="shared" si="72"/>
        <v>111</v>
      </c>
      <c r="M76" s="47">
        <f>SUM(M77,M80)</f>
        <v>0</v>
      </c>
      <c r="N76" s="50">
        <f t="shared" ref="N76:O76" si="73">SUM(N77,N80)</f>
        <v>0</v>
      </c>
      <c r="O76" s="116">
        <f t="shared" si="73"/>
        <v>0</v>
      </c>
      <c r="P76" s="122"/>
    </row>
    <row r="77" spans="1:16" ht="24" x14ac:dyDescent="0.25">
      <c r="A77" s="340">
        <v>2110</v>
      </c>
      <c r="B77" s="52" t="s">
        <v>67</v>
      </c>
      <c r="C77" s="53">
        <f t="shared" si="4"/>
        <v>223</v>
      </c>
      <c r="D77" s="217">
        <f>SUM(D78:D79)</f>
        <v>112</v>
      </c>
      <c r="E77" s="514">
        <f t="shared" ref="E77:F77" si="74">SUM(E78:E79)</f>
        <v>0</v>
      </c>
      <c r="F77" s="509">
        <f t="shared" si="74"/>
        <v>112</v>
      </c>
      <c r="G77" s="217">
        <f>SUM(G78:G79)</f>
        <v>0</v>
      </c>
      <c r="H77" s="248">
        <f t="shared" ref="H77:I77" si="75">SUM(H78:H79)</f>
        <v>0</v>
      </c>
      <c r="I77" s="119">
        <f t="shared" si="75"/>
        <v>0</v>
      </c>
      <c r="J77" s="248">
        <f>SUM(J78:J79)</f>
        <v>111</v>
      </c>
      <c r="K77" s="118">
        <f t="shared" ref="K77:L77" si="76">SUM(K78:K79)</f>
        <v>0</v>
      </c>
      <c r="L77" s="119">
        <f t="shared" si="76"/>
        <v>111</v>
      </c>
      <c r="M77" s="53">
        <f>SUM(M78:M79)</f>
        <v>0</v>
      </c>
      <c r="N77" s="118">
        <f t="shared" ref="N77:O77" si="77">SUM(N78:N79)</f>
        <v>0</v>
      </c>
      <c r="O77" s="119">
        <f t="shared" si="77"/>
        <v>0</v>
      </c>
      <c r="P77" s="109"/>
    </row>
    <row r="78" spans="1:16" x14ac:dyDescent="0.25">
      <c r="A78" s="38">
        <v>2111</v>
      </c>
      <c r="B78" s="57" t="s">
        <v>68</v>
      </c>
      <c r="C78" s="58">
        <f t="shared" si="4"/>
        <v>24</v>
      </c>
      <c r="D78" s="214">
        <v>12</v>
      </c>
      <c r="E78" s="510"/>
      <c r="F78" s="468">
        <f t="shared" ref="F78:F79" si="78">D78+E78</f>
        <v>12</v>
      </c>
      <c r="G78" s="214"/>
      <c r="H78" s="246"/>
      <c r="I78" s="113">
        <f t="shared" ref="I78:I79" si="79">G78+H78</f>
        <v>0</v>
      </c>
      <c r="J78" s="246">
        <v>12</v>
      </c>
      <c r="K78" s="60"/>
      <c r="L78" s="113">
        <f t="shared" ref="L78:L79" si="80">J78+K78</f>
        <v>12</v>
      </c>
      <c r="M78" s="292"/>
      <c r="N78" s="60"/>
      <c r="O78" s="113">
        <f t="shared" ref="O78:O79" si="81">M78+N78</f>
        <v>0</v>
      </c>
      <c r="P78" s="110"/>
    </row>
    <row r="79" spans="1:16" ht="24" x14ac:dyDescent="0.25">
      <c r="A79" s="38">
        <v>2112</v>
      </c>
      <c r="B79" s="57" t="s">
        <v>69</v>
      </c>
      <c r="C79" s="58">
        <f t="shared" si="4"/>
        <v>199</v>
      </c>
      <c r="D79" s="214">
        <v>100</v>
      </c>
      <c r="E79" s="510"/>
      <c r="F79" s="468">
        <f t="shared" si="78"/>
        <v>100</v>
      </c>
      <c r="G79" s="214"/>
      <c r="H79" s="246"/>
      <c r="I79" s="113">
        <f t="shared" si="79"/>
        <v>0</v>
      </c>
      <c r="J79" s="246">
        <v>99</v>
      </c>
      <c r="K79" s="60"/>
      <c r="L79" s="113">
        <f t="shared" si="80"/>
        <v>99</v>
      </c>
      <c r="M79" s="292"/>
      <c r="N79" s="60"/>
      <c r="O79" s="113">
        <f t="shared" si="81"/>
        <v>0</v>
      </c>
      <c r="P79" s="110"/>
    </row>
    <row r="80" spans="1:16" ht="24" x14ac:dyDescent="0.25">
      <c r="A80" s="111">
        <v>2120</v>
      </c>
      <c r="B80" s="57" t="s">
        <v>70</v>
      </c>
      <c r="C80" s="58">
        <f t="shared" si="4"/>
        <v>160</v>
      </c>
      <c r="D80" s="215">
        <f>SUM(D81:D82)</f>
        <v>160</v>
      </c>
      <c r="E80" s="511">
        <f t="shared" ref="E80:F80" si="82">SUM(E81:E82)</f>
        <v>0</v>
      </c>
      <c r="F80" s="468">
        <f t="shared" si="82"/>
        <v>160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x14ac:dyDescent="0.25">
      <c r="A81" s="38">
        <v>2121</v>
      </c>
      <c r="B81" s="57" t="s">
        <v>68</v>
      </c>
      <c r="C81" s="58">
        <f t="shared" si="4"/>
        <v>160</v>
      </c>
      <c r="D81" s="214">
        <v>160</v>
      </c>
      <c r="E81" s="510"/>
      <c r="F81" s="468">
        <f t="shared" ref="F81:F82" si="86">D81+E81</f>
        <v>160</v>
      </c>
      <c r="G81" s="214"/>
      <c r="H81" s="246"/>
      <c r="I81" s="113">
        <f t="shared" ref="I81:I82" si="87">G81+H81</f>
        <v>0</v>
      </c>
      <c r="J81" s="246"/>
      <c r="K81" s="60"/>
      <c r="L81" s="113">
        <f t="shared" ref="L81:L82" si="88">J81+K81</f>
        <v>0</v>
      </c>
      <c r="M81" s="292"/>
      <c r="N81" s="60"/>
      <c r="O81" s="113">
        <f t="shared" ref="O81:O82" si="89">M81+N81</f>
        <v>0</v>
      </c>
      <c r="P81" s="335"/>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71948</v>
      </c>
      <c r="D83" s="212">
        <f>SUM(D84,D89,D95,D103,D112,D116,D122,D128)</f>
        <v>56771</v>
      </c>
      <c r="E83" s="505">
        <f t="shared" ref="E83:F83" si="90">SUM(E84,E89,E95,E103,E112,E116,E122,E128)</f>
        <v>0</v>
      </c>
      <c r="F83" s="472">
        <f t="shared" si="90"/>
        <v>56771</v>
      </c>
      <c r="G83" s="212">
        <f>SUM(G84,G89,G95,G103,G112,G116,G122,G128)</f>
        <v>0</v>
      </c>
      <c r="H83" s="105">
        <f t="shared" ref="H83:I83" si="91">SUM(H84,H89,H95,H103,H112,H116,H122,H128)</f>
        <v>2212</v>
      </c>
      <c r="I83" s="116">
        <f t="shared" si="91"/>
        <v>2212</v>
      </c>
      <c r="J83" s="105">
        <f>SUM(J84,J89,J95,J103,J112,J116,J122,J128)</f>
        <v>12965</v>
      </c>
      <c r="K83" s="50">
        <f t="shared" ref="K83:L83" si="92">SUM(K84,K89,K95,K103,K112,K116,K122,K128)</f>
        <v>0</v>
      </c>
      <c r="L83" s="116">
        <f t="shared" si="92"/>
        <v>12965</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2086</v>
      </c>
      <c r="D84" s="131">
        <f>SUM(D85:D88)</f>
        <v>1966</v>
      </c>
      <c r="E84" s="506">
        <f t="shared" ref="E84:F84" si="94">SUM(E85:E88)</f>
        <v>0</v>
      </c>
      <c r="F84" s="507">
        <f t="shared" si="94"/>
        <v>1966</v>
      </c>
      <c r="G84" s="131">
        <f>SUM(G85:G88)</f>
        <v>0</v>
      </c>
      <c r="H84" s="190">
        <f t="shared" ref="H84:I84" si="95">SUM(H85:H88)</f>
        <v>0</v>
      </c>
      <c r="I84" s="108">
        <f t="shared" si="95"/>
        <v>0</v>
      </c>
      <c r="J84" s="190">
        <f>SUM(J85:J88)</f>
        <v>120</v>
      </c>
      <c r="K84" s="107">
        <f t="shared" ref="K84:L84" si="96">SUM(K85:K88)</f>
        <v>0</v>
      </c>
      <c r="L84" s="108">
        <f t="shared" si="96"/>
        <v>120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1585</v>
      </c>
      <c r="D86" s="214">
        <v>1565</v>
      </c>
      <c r="E86" s="510"/>
      <c r="F86" s="468">
        <f t="shared" si="99"/>
        <v>1565</v>
      </c>
      <c r="G86" s="214"/>
      <c r="H86" s="246"/>
      <c r="I86" s="113">
        <f t="shared" si="100"/>
        <v>0</v>
      </c>
      <c r="J86" s="246">
        <v>20</v>
      </c>
      <c r="K86" s="60"/>
      <c r="L86" s="113">
        <f t="shared" si="101"/>
        <v>20</v>
      </c>
      <c r="M86" s="292"/>
      <c r="N86" s="60"/>
      <c r="O86" s="113">
        <f t="shared" si="102"/>
        <v>0</v>
      </c>
      <c r="P86" s="110"/>
    </row>
    <row r="87" spans="1:16" ht="24" x14ac:dyDescent="0.25">
      <c r="A87" s="38">
        <v>2214</v>
      </c>
      <c r="B87" s="57" t="s">
        <v>75</v>
      </c>
      <c r="C87" s="58">
        <f t="shared" si="98"/>
        <v>459</v>
      </c>
      <c r="D87" s="214">
        <v>359</v>
      </c>
      <c r="E87" s="510"/>
      <c r="F87" s="468">
        <f t="shared" si="99"/>
        <v>359</v>
      </c>
      <c r="G87" s="214"/>
      <c r="H87" s="246"/>
      <c r="I87" s="113">
        <f t="shared" si="100"/>
        <v>0</v>
      </c>
      <c r="J87" s="246">
        <v>100</v>
      </c>
      <c r="K87" s="60"/>
      <c r="L87" s="113">
        <f t="shared" si="101"/>
        <v>100</v>
      </c>
      <c r="M87" s="292"/>
      <c r="N87" s="60"/>
      <c r="O87" s="113">
        <f t="shared" si="102"/>
        <v>0</v>
      </c>
      <c r="P87" s="110"/>
    </row>
    <row r="88" spans="1:16" x14ac:dyDescent="0.25">
      <c r="A88" s="38">
        <v>2219</v>
      </c>
      <c r="B88" s="57" t="s">
        <v>76</v>
      </c>
      <c r="C88" s="58">
        <f t="shared" si="98"/>
        <v>42</v>
      </c>
      <c r="D88" s="214">
        <v>42</v>
      </c>
      <c r="E88" s="510"/>
      <c r="F88" s="468">
        <f t="shared" si="99"/>
        <v>42</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57959</v>
      </c>
      <c r="D89" s="215">
        <f>SUM(D90:D94)</f>
        <v>45872</v>
      </c>
      <c r="E89" s="511">
        <f t="shared" ref="E89:F89" si="103">SUM(E90:E94)</f>
        <v>0</v>
      </c>
      <c r="F89" s="468">
        <f t="shared" si="103"/>
        <v>45872</v>
      </c>
      <c r="G89" s="215">
        <f>SUM(G90:G94)</f>
        <v>0</v>
      </c>
      <c r="H89" s="120">
        <f t="shared" ref="H89:I89" si="104">SUM(H90:H94)</f>
        <v>0</v>
      </c>
      <c r="I89" s="113">
        <f t="shared" si="104"/>
        <v>0</v>
      </c>
      <c r="J89" s="120">
        <f>SUM(J90:J94)</f>
        <v>12087</v>
      </c>
      <c r="K89" s="112">
        <f t="shared" ref="K89:L89" si="105">SUM(K90:K94)</f>
        <v>0</v>
      </c>
      <c r="L89" s="113">
        <f t="shared" si="105"/>
        <v>12087</v>
      </c>
      <c r="M89" s="58">
        <f>SUM(M90:M94)</f>
        <v>0</v>
      </c>
      <c r="N89" s="112">
        <f t="shared" ref="N89:O89" si="106">SUM(N90:N94)</f>
        <v>0</v>
      </c>
      <c r="O89" s="113">
        <f t="shared" si="106"/>
        <v>0</v>
      </c>
      <c r="P89" s="110"/>
    </row>
    <row r="90" spans="1:16" ht="24" x14ac:dyDescent="0.25">
      <c r="A90" s="38">
        <v>2221</v>
      </c>
      <c r="B90" s="57" t="s">
        <v>289</v>
      </c>
      <c r="C90" s="58">
        <f t="shared" si="98"/>
        <v>37950</v>
      </c>
      <c r="D90" s="214">
        <v>32878</v>
      </c>
      <c r="E90" s="510"/>
      <c r="F90" s="468">
        <f t="shared" ref="F90:F94" si="107">D90+E90</f>
        <v>32878</v>
      </c>
      <c r="G90" s="214"/>
      <c r="H90" s="246"/>
      <c r="I90" s="113">
        <f t="shared" ref="I90:I94" si="108">G90+H90</f>
        <v>0</v>
      </c>
      <c r="J90" s="246">
        <v>5072</v>
      </c>
      <c r="K90" s="60"/>
      <c r="L90" s="113">
        <f t="shared" ref="L90:L94" si="109">J90+K90</f>
        <v>5072</v>
      </c>
      <c r="M90" s="292"/>
      <c r="N90" s="60"/>
      <c r="O90" s="113">
        <f t="shared" ref="O90:O94" si="110">M90+N90</f>
        <v>0</v>
      </c>
      <c r="P90" s="110"/>
    </row>
    <row r="91" spans="1:16" x14ac:dyDescent="0.25">
      <c r="A91" s="38">
        <v>2222</v>
      </c>
      <c r="B91" s="57" t="s">
        <v>78</v>
      </c>
      <c r="C91" s="58">
        <f t="shared" si="98"/>
        <v>3714</v>
      </c>
      <c r="D91" s="214">
        <v>2059</v>
      </c>
      <c r="E91" s="510"/>
      <c r="F91" s="468">
        <f t="shared" si="107"/>
        <v>2059</v>
      </c>
      <c r="G91" s="214"/>
      <c r="H91" s="246"/>
      <c r="I91" s="113">
        <f t="shared" si="108"/>
        <v>0</v>
      </c>
      <c r="J91" s="246">
        <v>1655</v>
      </c>
      <c r="K91" s="60"/>
      <c r="L91" s="113">
        <f t="shared" si="109"/>
        <v>1655</v>
      </c>
      <c r="M91" s="292"/>
      <c r="N91" s="60"/>
      <c r="O91" s="113">
        <f t="shared" si="110"/>
        <v>0</v>
      </c>
      <c r="P91" s="110"/>
    </row>
    <row r="92" spans="1:16" x14ac:dyDescent="0.25">
      <c r="A92" s="38">
        <v>2223</v>
      </c>
      <c r="B92" s="57" t="s">
        <v>79</v>
      </c>
      <c r="C92" s="58">
        <f t="shared" si="98"/>
        <v>15449</v>
      </c>
      <c r="D92" s="214">
        <v>10262</v>
      </c>
      <c r="E92" s="510"/>
      <c r="F92" s="468">
        <f t="shared" si="107"/>
        <v>10262</v>
      </c>
      <c r="G92" s="214"/>
      <c r="H92" s="246"/>
      <c r="I92" s="113">
        <f t="shared" si="108"/>
        <v>0</v>
      </c>
      <c r="J92" s="246">
        <v>5187</v>
      </c>
      <c r="K92" s="60"/>
      <c r="L92" s="113">
        <f t="shared" si="109"/>
        <v>5187</v>
      </c>
      <c r="M92" s="292"/>
      <c r="N92" s="60"/>
      <c r="O92" s="113">
        <f t="shared" si="110"/>
        <v>0</v>
      </c>
      <c r="P92" s="110"/>
    </row>
    <row r="93" spans="1:16" ht="48" x14ac:dyDescent="0.25">
      <c r="A93" s="38">
        <v>2224</v>
      </c>
      <c r="B93" s="57" t="s">
        <v>299</v>
      </c>
      <c r="C93" s="58">
        <f t="shared" si="98"/>
        <v>846</v>
      </c>
      <c r="D93" s="214">
        <v>673</v>
      </c>
      <c r="E93" s="510"/>
      <c r="F93" s="468">
        <f t="shared" si="107"/>
        <v>673</v>
      </c>
      <c r="G93" s="214"/>
      <c r="H93" s="246"/>
      <c r="I93" s="113">
        <f t="shared" si="108"/>
        <v>0</v>
      </c>
      <c r="J93" s="246">
        <v>173</v>
      </c>
      <c r="K93" s="60"/>
      <c r="L93" s="113">
        <f t="shared" si="109"/>
        <v>173</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1270</v>
      </c>
      <c r="D95" s="215">
        <f>SUM(D96:D102)</f>
        <v>1270</v>
      </c>
      <c r="E95" s="511">
        <f t="shared" ref="E95:F95" si="111">SUM(E96:E102)</f>
        <v>0</v>
      </c>
      <c r="F95" s="468">
        <f t="shared" si="111"/>
        <v>1270</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1270</v>
      </c>
      <c r="D102" s="214">
        <v>1270</v>
      </c>
      <c r="E102" s="510"/>
      <c r="F102" s="468">
        <f t="shared" si="115"/>
        <v>1270</v>
      </c>
      <c r="G102" s="214"/>
      <c r="H102" s="246"/>
      <c r="I102" s="113">
        <f t="shared" si="116"/>
        <v>0</v>
      </c>
      <c r="J102" s="246"/>
      <c r="K102" s="60"/>
      <c r="L102" s="113">
        <f t="shared" si="117"/>
        <v>0</v>
      </c>
      <c r="M102" s="292"/>
      <c r="N102" s="60"/>
      <c r="O102" s="113">
        <f t="shared" si="118"/>
        <v>0</v>
      </c>
      <c r="P102" s="335"/>
    </row>
    <row r="103" spans="1:16" ht="36" x14ac:dyDescent="0.25">
      <c r="A103" s="111">
        <v>2240</v>
      </c>
      <c r="B103" s="57" t="s">
        <v>89</v>
      </c>
      <c r="C103" s="58">
        <f t="shared" si="98"/>
        <v>7620</v>
      </c>
      <c r="D103" s="215">
        <f>SUM(D104:D111)</f>
        <v>6862</v>
      </c>
      <c r="E103" s="511">
        <f t="shared" ref="E103:F103" si="119">SUM(E104:E111)</f>
        <v>0</v>
      </c>
      <c r="F103" s="468">
        <f t="shared" si="119"/>
        <v>6862</v>
      </c>
      <c r="G103" s="215">
        <f>SUM(G104:G111)</f>
        <v>0</v>
      </c>
      <c r="H103" s="120">
        <f t="shared" ref="H103:I103" si="120">SUM(H104:H111)</f>
        <v>0</v>
      </c>
      <c r="I103" s="113">
        <f t="shared" si="120"/>
        <v>0</v>
      </c>
      <c r="J103" s="120">
        <f>SUM(J104:J111)</f>
        <v>758</v>
      </c>
      <c r="K103" s="112">
        <f t="shared" ref="K103:L103" si="121">SUM(K104:K111)</f>
        <v>0</v>
      </c>
      <c r="L103" s="113">
        <f t="shared" si="121"/>
        <v>758</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x14ac:dyDescent="0.25">
      <c r="A105" s="38">
        <v>2242</v>
      </c>
      <c r="B105" s="57" t="s">
        <v>91</v>
      </c>
      <c r="C105" s="58">
        <f t="shared" si="98"/>
        <v>1729</v>
      </c>
      <c r="D105" s="214">
        <v>971</v>
      </c>
      <c r="E105" s="510"/>
      <c r="F105" s="468">
        <f t="shared" si="123"/>
        <v>971</v>
      </c>
      <c r="G105" s="214"/>
      <c r="H105" s="246"/>
      <c r="I105" s="113">
        <f t="shared" si="124"/>
        <v>0</v>
      </c>
      <c r="J105" s="246">
        <v>758</v>
      </c>
      <c r="K105" s="60"/>
      <c r="L105" s="113">
        <f t="shared" si="125"/>
        <v>758</v>
      </c>
      <c r="M105" s="292"/>
      <c r="N105" s="60"/>
      <c r="O105" s="113">
        <f t="shared" si="126"/>
        <v>0</v>
      </c>
      <c r="P105" s="335"/>
    </row>
    <row r="106" spans="1:16" ht="24" x14ac:dyDescent="0.25">
      <c r="A106" s="38">
        <v>2243</v>
      </c>
      <c r="B106" s="57" t="s">
        <v>92</v>
      </c>
      <c r="C106" s="58">
        <f t="shared" si="98"/>
        <v>944</v>
      </c>
      <c r="D106" s="214">
        <v>944</v>
      </c>
      <c r="E106" s="510"/>
      <c r="F106" s="468">
        <f t="shared" si="123"/>
        <v>944</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4388</v>
      </c>
      <c r="D107" s="214">
        <v>4388</v>
      </c>
      <c r="E107" s="510"/>
      <c r="F107" s="468">
        <f t="shared" si="123"/>
        <v>4388</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x14ac:dyDescent="0.25">
      <c r="A109" s="38">
        <v>2247</v>
      </c>
      <c r="B109" s="57" t="s">
        <v>95</v>
      </c>
      <c r="C109" s="58">
        <f t="shared" si="98"/>
        <v>559</v>
      </c>
      <c r="D109" s="214">
        <v>559</v>
      </c>
      <c r="E109" s="510"/>
      <c r="F109" s="468">
        <f t="shared" si="123"/>
        <v>559</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667</v>
      </c>
      <c r="D112" s="215">
        <f>SUM(D113:D115)</f>
        <v>667</v>
      </c>
      <c r="E112" s="511">
        <f t="shared" ref="E112:F112" si="127">SUM(E113:E115)</f>
        <v>0</v>
      </c>
      <c r="F112" s="468">
        <f t="shared" si="127"/>
        <v>667</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582</v>
      </c>
      <c r="D115" s="214">
        <v>582</v>
      </c>
      <c r="E115" s="510"/>
      <c r="F115" s="468">
        <f t="shared" si="131"/>
        <v>582</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52</v>
      </c>
      <c r="D116" s="215">
        <f>SUM(D117:D121)</f>
        <v>52</v>
      </c>
      <c r="E116" s="511">
        <f t="shared" ref="E116:F116" si="135">SUM(E117:E121)</f>
        <v>0</v>
      </c>
      <c r="F116" s="468">
        <f t="shared" si="135"/>
        <v>52</v>
      </c>
      <c r="G116" s="215">
        <f>SUM(G117:G121)</f>
        <v>0</v>
      </c>
      <c r="H116" s="120">
        <f t="shared" ref="H116:I116" si="136">SUM(H117:H121)</f>
        <v>0</v>
      </c>
      <c r="I116" s="113">
        <f t="shared" si="136"/>
        <v>0</v>
      </c>
      <c r="J116" s="120">
        <f>SUM(J117:J121)</f>
        <v>0</v>
      </c>
      <c r="K116" s="112">
        <f t="shared" ref="K116:L116" si="137">SUM(K117:K121)</f>
        <v>0</v>
      </c>
      <c r="L116" s="113">
        <f t="shared" si="137"/>
        <v>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idden="1" x14ac:dyDescent="0.25">
      <c r="A118" s="38">
        <v>2262</v>
      </c>
      <c r="B118" s="57" t="s">
        <v>103</v>
      </c>
      <c r="C118" s="58">
        <f t="shared" si="98"/>
        <v>0</v>
      </c>
      <c r="D118" s="214"/>
      <c r="E118" s="510"/>
      <c r="F118" s="468">
        <f t="shared" si="139"/>
        <v>0</v>
      </c>
      <c r="G118" s="214"/>
      <c r="H118" s="246"/>
      <c r="I118" s="113">
        <f t="shared" si="140"/>
        <v>0</v>
      </c>
      <c r="J118" s="246"/>
      <c r="K118" s="60"/>
      <c r="L118" s="113">
        <f t="shared" si="141"/>
        <v>0</v>
      </c>
      <c r="M118" s="292"/>
      <c r="N118" s="60"/>
      <c r="O118" s="113">
        <f t="shared" si="142"/>
        <v>0</v>
      </c>
      <c r="P118" s="110"/>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52</v>
      </c>
      <c r="D121" s="214">
        <v>52</v>
      </c>
      <c r="E121" s="510"/>
      <c r="F121" s="468">
        <f t="shared" si="139"/>
        <v>52</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2294</v>
      </c>
      <c r="D122" s="215">
        <f>SUM(D123:D127)</f>
        <v>82</v>
      </c>
      <c r="E122" s="511">
        <f t="shared" ref="E122:F122" si="143">SUM(E123:E127)</f>
        <v>0</v>
      </c>
      <c r="F122" s="468">
        <f t="shared" si="143"/>
        <v>82</v>
      </c>
      <c r="G122" s="215">
        <f>SUM(G123:G127)</f>
        <v>0</v>
      </c>
      <c r="H122" s="120">
        <f t="shared" ref="H122:I122" si="144">SUM(H123:H127)</f>
        <v>2212</v>
      </c>
      <c r="I122" s="113">
        <f t="shared" si="144"/>
        <v>2212</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2212</v>
      </c>
      <c r="D125" s="214"/>
      <c r="E125" s="510"/>
      <c r="F125" s="468">
        <f t="shared" si="147"/>
        <v>0</v>
      </c>
      <c r="G125" s="214"/>
      <c r="H125" s="246">
        <v>2212</v>
      </c>
      <c r="I125" s="113">
        <f t="shared" si="148"/>
        <v>2212</v>
      </c>
      <c r="J125" s="246"/>
      <c r="K125" s="60"/>
      <c r="L125" s="113">
        <f t="shared" si="149"/>
        <v>0</v>
      </c>
      <c r="M125" s="292"/>
      <c r="N125" s="60"/>
      <c r="O125" s="113">
        <f t="shared" si="150"/>
        <v>0</v>
      </c>
      <c r="P125" s="335" t="s">
        <v>394</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82</v>
      </c>
      <c r="D127" s="214">
        <v>82</v>
      </c>
      <c r="E127" s="510"/>
      <c r="F127" s="468">
        <f t="shared" si="147"/>
        <v>82</v>
      </c>
      <c r="G127" s="214"/>
      <c r="H127" s="246"/>
      <c r="I127" s="113">
        <f t="shared" si="148"/>
        <v>0</v>
      </c>
      <c r="J127" s="246"/>
      <c r="K127" s="60"/>
      <c r="L127" s="113">
        <f t="shared" si="149"/>
        <v>0</v>
      </c>
      <c r="M127" s="292"/>
      <c r="N127" s="60"/>
      <c r="O127" s="113">
        <f t="shared" si="150"/>
        <v>0</v>
      </c>
      <c r="P127" s="110"/>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24579</v>
      </c>
      <c r="D130" s="212">
        <f>SUM(D131,D136,D140,D141,D144,D151,D159,D160,D163)</f>
        <v>18695</v>
      </c>
      <c r="E130" s="505">
        <f t="shared" ref="E130:F130" si="152">SUM(E131,E136,E140,E141,E144,E151,E159,E160,E163)</f>
        <v>0</v>
      </c>
      <c r="F130" s="472">
        <f t="shared" si="152"/>
        <v>18695</v>
      </c>
      <c r="G130" s="212">
        <f>SUM(G131,G136,G140,G141,G144,G151,G159,G160,G163)</f>
        <v>3755</v>
      </c>
      <c r="H130" s="105">
        <f t="shared" ref="H130:I130" si="153">SUM(H131,H136,H140,H141,H144,H151,H159,H160,H163)</f>
        <v>0</v>
      </c>
      <c r="I130" s="116">
        <f t="shared" si="153"/>
        <v>3755</v>
      </c>
      <c r="J130" s="105">
        <f>SUM(J131,J136,J140,J141,J144,J151,J159,J160,J163)</f>
        <v>2129</v>
      </c>
      <c r="K130" s="50">
        <f t="shared" ref="K130:L130" si="154">SUM(K131,K136,K140,K141,K144,K151,K159,K160,K163)</f>
        <v>0</v>
      </c>
      <c r="L130" s="116">
        <f t="shared" si="154"/>
        <v>2129</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8990</v>
      </c>
      <c r="D131" s="217">
        <f t="shared" ref="D131:O131" si="156">SUM(D132:D135)</f>
        <v>8854</v>
      </c>
      <c r="E131" s="514">
        <f t="shared" si="156"/>
        <v>0</v>
      </c>
      <c r="F131" s="509">
        <f t="shared" si="156"/>
        <v>8854</v>
      </c>
      <c r="G131" s="217">
        <f t="shared" si="156"/>
        <v>0</v>
      </c>
      <c r="H131" s="248">
        <f t="shared" si="156"/>
        <v>0</v>
      </c>
      <c r="I131" s="119">
        <f t="shared" si="156"/>
        <v>0</v>
      </c>
      <c r="J131" s="248">
        <f t="shared" si="156"/>
        <v>136</v>
      </c>
      <c r="K131" s="118">
        <f t="shared" si="156"/>
        <v>0</v>
      </c>
      <c r="L131" s="119">
        <f t="shared" si="156"/>
        <v>136</v>
      </c>
      <c r="M131" s="53">
        <f t="shared" si="156"/>
        <v>0</v>
      </c>
      <c r="N131" s="118">
        <f t="shared" si="156"/>
        <v>0</v>
      </c>
      <c r="O131" s="119">
        <f t="shared" si="156"/>
        <v>0</v>
      </c>
      <c r="P131" s="109"/>
    </row>
    <row r="132" spans="1:16" x14ac:dyDescent="0.25">
      <c r="A132" s="38">
        <v>2311</v>
      </c>
      <c r="B132" s="57" t="s">
        <v>115</v>
      </c>
      <c r="C132" s="58">
        <f t="shared" si="98"/>
        <v>1614</v>
      </c>
      <c r="D132" s="214">
        <v>1614</v>
      </c>
      <c r="E132" s="510"/>
      <c r="F132" s="468">
        <f t="shared" ref="F132:F135" si="157">D132+E132</f>
        <v>1614</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7000</v>
      </c>
      <c r="D133" s="214">
        <v>7000</v>
      </c>
      <c r="E133" s="510"/>
      <c r="F133" s="468">
        <f t="shared" si="157"/>
        <v>7000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376</v>
      </c>
      <c r="D135" s="214">
        <v>240</v>
      </c>
      <c r="E135" s="510"/>
      <c r="F135" s="468">
        <f t="shared" si="157"/>
        <v>240</v>
      </c>
      <c r="G135" s="214"/>
      <c r="H135" s="246"/>
      <c r="I135" s="113">
        <f t="shared" si="158"/>
        <v>0</v>
      </c>
      <c r="J135" s="246">
        <v>136</v>
      </c>
      <c r="K135" s="60"/>
      <c r="L135" s="113">
        <f t="shared" si="159"/>
        <v>136</v>
      </c>
      <c r="M135" s="292"/>
      <c r="N135" s="60"/>
      <c r="O135" s="113">
        <f t="shared" si="160"/>
        <v>0</v>
      </c>
      <c r="P135" s="110"/>
    </row>
    <row r="136" spans="1:16" x14ac:dyDescent="0.25">
      <c r="A136" s="111">
        <v>2320</v>
      </c>
      <c r="B136" s="57" t="s">
        <v>118</v>
      </c>
      <c r="C136" s="58">
        <f t="shared" si="98"/>
        <v>4079</v>
      </c>
      <c r="D136" s="215">
        <f>SUM(D137:D139)</f>
        <v>2406</v>
      </c>
      <c r="E136" s="511">
        <f t="shared" ref="E136:F136" si="161">SUM(E137:E139)</f>
        <v>0</v>
      </c>
      <c r="F136" s="468">
        <f t="shared" si="161"/>
        <v>2406</v>
      </c>
      <c r="G136" s="215">
        <f>SUM(G137:G139)</f>
        <v>0</v>
      </c>
      <c r="H136" s="120">
        <f t="shared" ref="H136:I136" si="162">SUM(H137:H139)</f>
        <v>0</v>
      </c>
      <c r="I136" s="113">
        <f t="shared" si="162"/>
        <v>0</v>
      </c>
      <c r="J136" s="120">
        <f>SUM(J137:J139)</f>
        <v>1673</v>
      </c>
      <c r="K136" s="112">
        <f t="shared" ref="K136:L136" si="163">SUM(K137:K139)</f>
        <v>0</v>
      </c>
      <c r="L136" s="113">
        <f t="shared" si="163"/>
        <v>1673</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4079</v>
      </c>
      <c r="D138" s="214">
        <v>2406</v>
      </c>
      <c r="E138" s="510"/>
      <c r="F138" s="468">
        <f t="shared" si="165"/>
        <v>2406</v>
      </c>
      <c r="G138" s="214"/>
      <c r="H138" s="246"/>
      <c r="I138" s="113">
        <f t="shared" si="166"/>
        <v>0</v>
      </c>
      <c r="J138" s="246">
        <v>1673</v>
      </c>
      <c r="K138" s="60"/>
      <c r="L138" s="113">
        <f t="shared" si="167"/>
        <v>1673</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305</v>
      </c>
      <c r="D141" s="215">
        <f>SUM(D142:D143)</f>
        <v>305</v>
      </c>
      <c r="E141" s="511">
        <f t="shared" ref="E141:F141" si="169">SUM(E142:E143)</f>
        <v>0</v>
      </c>
      <c r="F141" s="468">
        <f t="shared" si="169"/>
        <v>305</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305</v>
      </c>
      <c r="D142" s="214">
        <v>305</v>
      </c>
      <c r="E142" s="510"/>
      <c r="F142" s="468">
        <f t="shared" ref="F142:F143" si="173">D142+E142</f>
        <v>305</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3130</v>
      </c>
      <c r="D144" s="131">
        <f>SUM(D145:D150)</f>
        <v>2810</v>
      </c>
      <c r="E144" s="506">
        <f t="shared" ref="E144:F144" si="177">SUM(E145:E150)</f>
        <v>0</v>
      </c>
      <c r="F144" s="507">
        <f t="shared" si="177"/>
        <v>2810</v>
      </c>
      <c r="G144" s="131">
        <f>SUM(G145:G150)</f>
        <v>0</v>
      </c>
      <c r="H144" s="190">
        <f t="shared" ref="H144:I144" si="178">SUM(H145:H150)</f>
        <v>0</v>
      </c>
      <c r="I144" s="108">
        <f t="shared" si="178"/>
        <v>0</v>
      </c>
      <c r="J144" s="190">
        <f>SUM(J145:J150)</f>
        <v>320</v>
      </c>
      <c r="K144" s="107">
        <f t="shared" ref="K144:L144" si="179">SUM(K145:K150)</f>
        <v>0</v>
      </c>
      <c r="L144" s="108">
        <f t="shared" si="179"/>
        <v>320</v>
      </c>
      <c r="M144" s="83">
        <f>SUM(M145:M150)</f>
        <v>0</v>
      </c>
      <c r="N144" s="107">
        <f t="shared" ref="N144:O144" si="180">SUM(N145:N150)</f>
        <v>0</v>
      </c>
      <c r="O144" s="108">
        <f t="shared" si="180"/>
        <v>0</v>
      </c>
      <c r="P144" s="115"/>
    </row>
    <row r="145" spans="1:16" x14ac:dyDescent="0.25">
      <c r="A145" s="33">
        <v>2351</v>
      </c>
      <c r="B145" s="52" t="s">
        <v>126</v>
      </c>
      <c r="C145" s="53">
        <f t="shared" si="98"/>
        <v>650</v>
      </c>
      <c r="D145" s="213">
        <v>650</v>
      </c>
      <c r="E145" s="508"/>
      <c r="F145" s="509">
        <f t="shared" ref="F145:F150" si="181">D145+E145</f>
        <v>650</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1820</v>
      </c>
      <c r="D146" s="214">
        <v>1720</v>
      </c>
      <c r="E146" s="510"/>
      <c r="F146" s="468">
        <f t="shared" si="181"/>
        <v>1720</v>
      </c>
      <c r="G146" s="214"/>
      <c r="H146" s="246"/>
      <c r="I146" s="113">
        <f t="shared" si="182"/>
        <v>0</v>
      </c>
      <c r="J146" s="246">
        <v>100</v>
      </c>
      <c r="K146" s="60"/>
      <c r="L146" s="113">
        <f t="shared" si="183"/>
        <v>100</v>
      </c>
      <c r="M146" s="292"/>
      <c r="N146" s="60"/>
      <c r="O146" s="113">
        <f t="shared" si="184"/>
        <v>0</v>
      </c>
      <c r="P146" s="110"/>
    </row>
    <row r="147" spans="1:16" ht="24" x14ac:dyDescent="0.25">
      <c r="A147" s="38">
        <v>2353</v>
      </c>
      <c r="B147" s="57" t="s">
        <v>128</v>
      </c>
      <c r="C147" s="58">
        <f t="shared" si="98"/>
        <v>200</v>
      </c>
      <c r="D147" s="214">
        <v>200</v>
      </c>
      <c r="E147" s="510"/>
      <c r="F147" s="468">
        <f t="shared" si="181"/>
        <v>200</v>
      </c>
      <c r="G147" s="214"/>
      <c r="H147" s="246"/>
      <c r="I147" s="113">
        <f t="shared" si="182"/>
        <v>0</v>
      </c>
      <c r="J147" s="246"/>
      <c r="K147" s="60"/>
      <c r="L147" s="113">
        <f t="shared" si="183"/>
        <v>0</v>
      </c>
      <c r="M147" s="292"/>
      <c r="N147" s="60"/>
      <c r="O147" s="113">
        <f t="shared" si="184"/>
        <v>0</v>
      </c>
      <c r="P147" s="110"/>
    </row>
    <row r="148" spans="1:16" ht="24" x14ac:dyDescent="0.25">
      <c r="A148" s="38">
        <v>2354</v>
      </c>
      <c r="B148" s="57" t="s">
        <v>129</v>
      </c>
      <c r="C148" s="58">
        <f t="shared" si="98"/>
        <v>220</v>
      </c>
      <c r="D148" s="214"/>
      <c r="E148" s="510"/>
      <c r="F148" s="468">
        <f t="shared" si="181"/>
        <v>0</v>
      </c>
      <c r="G148" s="214"/>
      <c r="H148" s="246"/>
      <c r="I148" s="113">
        <f t="shared" si="182"/>
        <v>0</v>
      </c>
      <c r="J148" s="246">
        <v>220</v>
      </c>
      <c r="K148" s="60"/>
      <c r="L148" s="113">
        <f t="shared" si="183"/>
        <v>220</v>
      </c>
      <c r="M148" s="292"/>
      <c r="N148" s="60"/>
      <c r="O148" s="113">
        <f t="shared" si="184"/>
        <v>0</v>
      </c>
      <c r="P148" s="110"/>
    </row>
    <row r="149" spans="1:16" ht="24" x14ac:dyDescent="0.25">
      <c r="A149" s="38">
        <v>2355</v>
      </c>
      <c r="B149" s="57" t="s">
        <v>130</v>
      </c>
      <c r="C149" s="58">
        <f t="shared" ref="C149:C212" si="185">F149+I149+L149+O149</f>
        <v>240</v>
      </c>
      <c r="D149" s="214">
        <v>240</v>
      </c>
      <c r="E149" s="510"/>
      <c r="F149" s="468">
        <f t="shared" si="181"/>
        <v>240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350</v>
      </c>
      <c r="D151" s="215">
        <f>SUM(D152:D158)</f>
        <v>350</v>
      </c>
      <c r="E151" s="511">
        <f t="shared" ref="E151:F151" si="186">SUM(E152:E158)</f>
        <v>0</v>
      </c>
      <c r="F151" s="468">
        <f t="shared" si="186"/>
        <v>350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350</v>
      </c>
      <c r="D154" s="214">
        <v>350</v>
      </c>
      <c r="E154" s="510"/>
      <c r="F154" s="468">
        <f t="shared" si="190"/>
        <v>350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7725</v>
      </c>
      <c r="D159" s="216">
        <v>3970</v>
      </c>
      <c r="E159" s="513"/>
      <c r="F159" s="507">
        <f t="shared" si="190"/>
        <v>3970</v>
      </c>
      <c r="G159" s="216">
        <v>3755</v>
      </c>
      <c r="H159" s="247"/>
      <c r="I159" s="108">
        <f t="shared" si="191"/>
        <v>3755</v>
      </c>
      <c r="J159" s="247"/>
      <c r="K159" s="114"/>
      <c r="L159" s="108">
        <f t="shared" si="192"/>
        <v>0</v>
      </c>
      <c r="M159" s="293"/>
      <c r="N159" s="114"/>
      <c r="O159" s="108">
        <f t="shared" si="193"/>
        <v>0</v>
      </c>
      <c r="P159" s="1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x14ac:dyDescent="0.25">
      <c r="A164" s="46">
        <v>2400</v>
      </c>
      <c r="B164" s="104" t="s">
        <v>145</v>
      </c>
      <c r="C164" s="47">
        <f t="shared" si="185"/>
        <v>176</v>
      </c>
      <c r="D164" s="218">
        <v>176</v>
      </c>
      <c r="E164" s="516"/>
      <c r="F164" s="472">
        <f t="shared" si="198"/>
        <v>176</v>
      </c>
      <c r="G164" s="218"/>
      <c r="H164" s="249"/>
      <c r="I164" s="116">
        <f t="shared" si="199"/>
        <v>0</v>
      </c>
      <c r="J164" s="249"/>
      <c r="K164" s="121"/>
      <c r="L164" s="116">
        <f t="shared" si="200"/>
        <v>0</v>
      </c>
      <c r="M164" s="294"/>
      <c r="N164" s="121"/>
      <c r="O164" s="116">
        <f t="shared" si="201"/>
        <v>0</v>
      </c>
      <c r="P164" s="122"/>
    </row>
    <row r="165" spans="1:16" ht="24" x14ac:dyDescent="0.25">
      <c r="A165" s="46">
        <v>2500</v>
      </c>
      <c r="B165" s="104" t="s">
        <v>146</v>
      </c>
      <c r="C165" s="47">
        <f t="shared" si="185"/>
        <v>111</v>
      </c>
      <c r="D165" s="212">
        <f>SUM(D166,D171)</f>
        <v>111</v>
      </c>
      <c r="E165" s="505">
        <f t="shared" ref="E165:O165" si="202">SUM(E166,E171)</f>
        <v>0</v>
      </c>
      <c r="F165" s="472">
        <f t="shared" si="202"/>
        <v>111</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customHeight="1" x14ac:dyDescent="0.25">
      <c r="A166" s="340">
        <v>2510</v>
      </c>
      <c r="B166" s="52" t="s">
        <v>147</v>
      </c>
      <c r="C166" s="53">
        <f t="shared" si="185"/>
        <v>111</v>
      </c>
      <c r="D166" s="217">
        <f>SUM(D167:D170)</f>
        <v>111</v>
      </c>
      <c r="E166" s="514">
        <f t="shared" ref="E166:O166" si="203">SUM(E167:E170)</f>
        <v>0</v>
      </c>
      <c r="F166" s="509">
        <f t="shared" si="203"/>
        <v>111</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x14ac:dyDescent="0.25">
      <c r="A170" s="38">
        <v>2519</v>
      </c>
      <c r="B170" s="57" t="s">
        <v>151</v>
      </c>
      <c r="C170" s="58">
        <f t="shared" si="185"/>
        <v>111</v>
      </c>
      <c r="D170" s="214">
        <v>111</v>
      </c>
      <c r="E170" s="510"/>
      <c r="F170" s="468">
        <f t="shared" si="204"/>
        <v>111</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9443</v>
      </c>
      <c r="D194" s="210">
        <f>SUM(D195,D230,D269)</f>
        <v>7302</v>
      </c>
      <c r="E194" s="501">
        <f t="shared" ref="E194:F194" si="251">SUM(E195,E230,E269)</f>
        <v>0</v>
      </c>
      <c r="F194" s="502">
        <f t="shared" si="251"/>
        <v>7302</v>
      </c>
      <c r="G194" s="210">
        <f>SUM(G195,G230,G269)</f>
        <v>2141</v>
      </c>
      <c r="H194" s="243">
        <f t="shared" ref="H194:I194" si="252">SUM(H195,H230,H269)</f>
        <v>0</v>
      </c>
      <c r="I194" s="99">
        <f t="shared" si="252"/>
        <v>2141</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9443</v>
      </c>
      <c r="D195" s="211">
        <f>D196+D204</f>
        <v>7302</v>
      </c>
      <c r="E195" s="503">
        <f t="shared" ref="E195:F195" si="255">E196+E204</f>
        <v>0</v>
      </c>
      <c r="F195" s="504">
        <f t="shared" si="255"/>
        <v>7302</v>
      </c>
      <c r="G195" s="211">
        <f>G196+G204</f>
        <v>2141</v>
      </c>
      <c r="H195" s="244">
        <f t="shared" ref="H195:I195" si="256">H196+H204</f>
        <v>0</v>
      </c>
      <c r="I195" s="103">
        <f t="shared" si="256"/>
        <v>2141</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hidden="1" x14ac:dyDescent="0.25">
      <c r="A196" s="46">
        <v>5100</v>
      </c>
      <c r="B196" s="104" t="s">
        <v>176</v>
      </c>
      <c r="C196" s="47">
        <f t="shared" si="185"/>
        <v>0</v>
      </c>
      <c r="D196" s="212">
        <f>D197+D198+D201+D202+D203</f>
        <v>0</v>
      </c>
      <c r="E196" s="505">
        <f t="shared" ref="E196:F196" si="259">E197+E198+E201+E202+E203</f>
        <v>0</v>
      </c>
      <c r="F196" s="472">
        <f t="shared" si="259"/>
        <v>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hidden="1" x14ac:dyDescent="0.25">
      <c r="A198" s="111">
        <v>5120</v>
      </c>
      <c r="B198" s="57" t="s">
        <v>178</v>
      </c>
      <c r="C198" s="58">
        <f t="shared" si="185"/>
        <v>0</v>
      </c>
      <c r="D198" s="215">
        <f>D199+D200</f>
        <v>0</v>
      </c>
      <c r="E198" s="511">
        <f t="shared" ref="E198:F198" si="263">E199+E200</f>
        <v>0</v>
      </c>
      <c r="F198" s="468">
        <f t="shared" si="263"/>
        <v>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hidden="1" x14ac:dyDescent="0.25">
      <c r="A199" s="38">
        <v>5121</v>
      </c>
      <c r="B199" s="57" t="s">
        <v>179</v>
      </c>
      <c r="C199" s="58">
        <f t="shared" si="185"/>
        <v>0</v>
      </c>
      <c r="D199" s="214"/>
      <c r="E199" s="510"/>
      <c r="F199" s="468">
        <f t="shared" ref="F199:F203" si="267">D199+E199</f>
        <v>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9443</v>
      </c>
      <c r="D204" s="212">
        <f>D205+D215+D216+D225+D226+D227+D229</f>
        <v>7302</v>
      </c>
      <c r="E204" s="505">
        <f t="shared" ref="E204:F204" si="271">E205+E215+E216+E225+E226+E227+E229</f>
        <v>0</v>
      </c>
      <c r="F204" s="472">
        <f t="shared" si="271"/>
        <v>7302</v>
      </c>
      <c r="G204" s="212">
        <f>G205+G215+G216+G225+G226+G227+G229</f>
        <v>2141</v>
      </c>
      <c r="H204" s="105">
        <f t="shared" ref="H204:I204" si="272">H205+H215+H216+H225+H226+H227+H229</f>
        <v>0</v>
      </c>
      <c r="I204" s="116">
        <f t="shared" si="272"/>
        <v>2141</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9443</v>
      </c>
      <c r="D216" s="215">
        <f>SUM(D217:D224)</f>
        <v>7302</v>
      </c>
      <c r="E216" s="511">
        <f t="shared" ref="E216:F216" si="284">SUM(E217:E224)</f>
        <v>0</v>
      </c>
      <c r="F216" s="468">
        <f t="shared" si="284"/>
        <v>7302</v>
      </c>
      <c r="G216" s="215">
        <f>SUM(G217:G224)</f>
        <v>2141</v>
      </c>
      <c r="H216" s="120">
        <f t="shared" ref="H216:I216" si="285">SUM(H217:H224)</f>
        <v>0</v>
      </c>
      <c r="I216" s="113">
        <f t="shared" si="285"/>
        <v>2141</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x14ac:dyDescent="0.25">
      <c r="A218" s="38">
        <v>5232</v>
      </c>
      <c r="B218" s="57" t="s">
        <v>198</v>
      </c>
      <c r="C218" s="58">
        <f t="shared" si="283"/>
        <v>2302</v>
      </c>
      <c r="D218" s="214">
        <v>2302</v>
      </c>
      <c r="E218" s="510"/>
      <c r="F218" s="468">
        <f t="shared" si="288"/>
        <v>2302</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4141</v>
      </c>
      <c r="D219" s="214">
        <v>2000</v>
      </c>
      <c r="E219" s="510"/>
      <c r="F219" s="468">
        <f t="shared" si="288"/>
        <v>2000</v>
      </c>
      <c r="G219" s="214">
        <v>2141</v>
      </c>
      <c r="H219" s="246"/>
      <c r="I219" s="113">
        <f t="shared" si="289"/>
        <v>2141</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3000</v>
      </c>
      <c r="D223" s="214">
        <v>3000</v>
      </c>
      <c r="E223" s="510"/>
      <c r="F223" s="468">
        <f t="shared" si="288"/>
        <v>3000</v>
      </c>
      <c r="G223" s="214"/>
      <c r="H223" s="246"/>
      <c r="I223" s="113">
        <f t="shared" si="289"/>
        <v>0</v>
      </c>
      <c r="J223" s="246"/>
      <c r="K223" s="60"/>
      <c r="L223" s="113">
        <f t="shared" si="290"/>
        <v>0</v>
      </c>
      <c r="M223" s="292"/>
      <c r="N223" s="60"/>
      <c r="O223" s="113">
        <f t="shared" si="291"/>
        <v>0</v>
      </c>
      <c r="P223" s="110"/>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898508</v>
      </c>
      <c r="D286" s="224">
        <f t="shared" ref="D286:O286" si="382">SUM(D283,D269,D230,D195,D187,D173,D75,D53)</f>
        <v>385377</v>
      </c>
      <c r="E286" s="525">
        <f t="shared" si="382"/>
        <v>0</v>
      </c>
      <c r="F286" s="526">
        <f t="shared" si="382"/>
        <v>385377</v>
      </c>
      <c r="G286" s="224">
        <f t="shared" si="382"/>
        <v>495714</v>
      </c>
      <c r="H286" s="166">
        <f t="shared" si="382"/>
        <v>2212</v>
      </c>
      <c r="I286" s="264">
        <f t="shared" si="382"/>
        <v>497926</v>
      </c>
      <c r="J286" s="166">
        <f t="shared" si="382"/>
        <v>15205</v>
      </c>
      <c r="K286" s="165">
        <f t="shared" si="382"/>
        <v>0</v>
      </c>
      <c r="L286" s="264">
        <f t="shared" si="382"/>
        <v>15205</v>
      </c>
      <c r="M286" s="280">
        <f t="shared" si="382"/>
        <v>0</v>
      </c>
      <c r="N286" s="165">
        <f t="shared" si="382"/>
        <v>0</v>
      </c>
      <c r="O286" s="264">
        <f t="shared" si="382"/>
        <v>0</v>
      </c>
      <c r="P286" s="319"/>
    </row>
    <row r="287" spans="1:16" s="21" customFormat="1" ht="13.5" thickTop="1" thickBot="1" x14ac:dyDescent="0.3">
      <c r="A287" s="707" t="s">
        <v>262</v>
      </c>
      <c r="B287" s="708"/>
      <c r="C287" s="172">
        <f t="shared" si="368"/>
        <v>-776</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-776</v>
      </c>
      <c r="K287" s="168">
        <f t="shared" ref="K287:L287" si="385">(K26+K43)-K51</f>
        <v>0</v>
      </c>
      <c r="L287" s="265">
        <f t="shared" si="385"/>
        <v>-776</v>
      </c>
      <c r="M287" s="172">
        <f>M45-M51</f>
        <v>0</v>
      </c>
      <c r="N287" s="168">
        <f t="shared" ref="N287:O287" si="386">N45-N51</f>
        <v>0</v>
      </c>
      <c r="O287" s="265">
        <f t="shared" si="386"/>
        <v>0</v>
      </c>
      <c r="P287" s="174"/>
    </row>
    <row r="288" spans="1:16" s="21" customFormat="1" ht="12.75" thickTop="1" x14ac:dyDescent="0.25">
      <c r="A288" s="709" t="s">
        <v>263</v>
      </c>
      <c r="B288" s="710"/>
      <c r="C288" s="156">
        <f t="shared" si="368"/>
        <v>776</v>
      </c>
      <c r="D288" s="226">
        <f t="shared" ref="D288:O288" si="387">SUM(D289,D290)-D297+D298</f>
        <v>0</v>
      </c>
      <c r="E288" s="529">
        <f t="shared" si="387"/>
        <v>0</v>
      </c>
      <c r="F288" s="530">
        <f t="shared" si="387"/>
        <v>0</v>
      </c>
      <c r="G288" s="226">
        <f t="shared" si="387"/>
        <v>0</v>
      </c>
      <c r="H288" s="256">
        <f t="shared" si="387"/>
        <v>0</v>
      </c>
      <c r="I288" s="154">
        <f t="shared" si="387"/>
        <v>0</v>
      </c>
      <c r="J288" s="256">
        <f t="shared" si="387"/>
        <v>776</v>
      </c>
      <c r="K288" s="153">
        <f t="shared" si="387"/>
        <v>0</v>
      </c>
      <c r="L288" s="154">
        <f t="shared" si="387"/>
        <v>776</v>
      </c>
      <c r="M288" s="156">
        <f t="shared" si="387"/>
        <v>0</v>
      </c>
      <c r="N288" s="153">
        <f t="shared" si="387"/>
        <v>0</v>
      </c>
      <c r="O288" s="154">
        <f t="shared" si="387"/>
        <v>0</v>
      </c>
      <c r="P288" s="320"/>
    </row>
    <row r="289" spans="1:16" s="21" customFormat="1" ht="12.75" thickBot="1" x14ac:dyDescent="0.3">
      <c r="A289" s="87" t="s">
        <v>264</v>
      </c>
      <c r="B289" s="87" t="s">
        <v>265</v>
      </c>
      <c r="C289" s="88">
        <f t="shared" si="368"/>
        <v>776</v>
      </c>
      <c r="D289" s="208">
        <f t="shared" ref="D289:O289" si="388">D21-D283</f>
        <v>0</v>
      </c>
      <c r="E289" s="497">
        <f t="shared" si="388"/>
        <v>0</v>
      </c>
      <c r="F289" s="498">
        <f t="shared" si="388"/>
        <v>0</v>
      </c>
      <c r="G289" s="208">
        <f t="shared" si="388"/>
        <v>0</v>
      </c>
      <c r="H289" s="241">
        <f t="shared" si="388"/>
        <v>0</v>
      </c>
      <c r="I289" s="90">
        <f t="shared" si="388"/>
        <v>0</v>
      </c>
      <c r="J289" s="241">
        <f t="shared" si="388"/>
        <v>776</v>
      </c>
      <c r="K289" s="89">
        <f t="shared" si="388"/>
        <v>0</v>
      </c>
      <c r="L289" s="90">
        <f t="shared" si="388"/>
        <v>776</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aUEUxbSyPVAPu9zuYkbYXSDkWsIax+iW+RvXnrsjsWegmIJf4WB70vFxhMLdxFA0ntIh2mrePFcjaQQRYpFngw==" saltValue="EtDB+/BVMYqjetETKcodnQ==" spinCount="100000" sheet="1" objects="1" scenarios="1" formatCells="0" formatColumns="0" formatRows="0"/>
  <autoFilter ref="A18:P298">
    <filterColumn colId="2">
      <filters blank="1">
        <filter val="1 142"/>
        <filter val="1 270"/>
        <filter val="1 585"/>
        <filter val="1 614"/>
        <filter val="1 729"/>
        <filter val="1 820"/>
        <filter val="111"/>
        <filter val="12 806"/>
        <filter val="120"/>
        <filter val="14 309"/>
        <filter val="15 449"/>
        <filter val="151 121"/>
        <filter val="160"/>
        <filter val="176"/>
        <filter val="191 780"/>
        <filter val="199"/>
        <filter val="2 086"/>
        <filter val="2 212"/>
        <filter val="2 294"/>
        <filter val="2 302"/>
        <filter val="200"/>
        <filter val="220"/>
        <filter val="223"/>
        <filter val="24"/>
        <filter val="24 579"/>
        <filter val="240"/>
        <filter val="27 233"/>
        <filter val="29 329"/>
        <filter val="3 000"/>
        <filter val="3 015"/>
        <filter val="3 081"/>
        <filter val="3 130"/>
        <filter val="3 714"/>
        <filter val="305"/>
        <filter val="350"/>
        <filter val="37 950"/>
        <filter val="376"/>
        <filter val="383"/>
        <filter val="4 079"/>
        <filter val="4 141"/>
        <filter val="4 153"/>
        <filter val="4 388"/>
        <filter val="4 809"/>
        <filter val="40 659"/>
        <filter val="42"/>
        <filter val="44 151"/>
        <filter val="459"/>
        <filter val="515 217"/>
        <filter val="52"/>
        <filter val="559"/>
        <filter val="57 959"/>
        <filter val="582"/>
        <filter val="600 088"/>
        <filter val="620"/>
        <filter val="650"/>
        <filter val="667"/>
        <filter val="7 000"/>
        <filter val="7 620"/>
        <filter val="7 725"/>
        <filter val="71 948"/>
        <filter val="776"/>
        <filter val="-776"/>
        <filter val="791 868"/>
        <filter val="8 990"/>
        <filter val="81 856"/>
        <filter val="82"/>
        <filter val="846"/>
        <filter val="85"/>
        <filter val="883 303"/>
        <filter val="889 065"/>
        <filter val="898 508"/>
        <filter val="9 443"/>
        <filter val="9 500"/>
        <filter val="944"/>
        <filter val="97 197"/>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8.pielikums Jūrmalas pilsētas domes
2018.gada 5.septembra saistošajiem noteikumiem Nr.32 
(protokols Nr.12, 1.punkts)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W7" sqref="W7"/>
    </sheetView>
  </sheetViews>
  <sheetFormatPr defaultRowHeight="12" outlineLevelCol="1" x14ac:dyDescent="0.25"/>
  <cols>
    <col min="1" max="1" width="8"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6.5703125" style="6" hidden="1" customWidth="1" outlineLevel="1"/>
    <col min="14" max="14" width="6.140625" style="1" hidden="1" customWidth="1" outlineLevel="1"/>
    <col min="15" max="15" width="5.140625" style="1" customWidth="1" collapsed="1"/>
    <col min="16" max="16" width="33.4257812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341</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798</v>
      </c>
      <c r="D3" s="750"/>
      <c r="E3" s="750"/>
      <c r="F3" s="750"/>
      <c r="G3" s="750"/>
      <c r="H3" s="750"/>
      <c r="I3" s="750"/>
      <c r="J3" s="750"/>
      <c r="K3" s="750"/>
      <c r="L3" s="750"/>
      <c r="M3" s="750"/>
      <c r="N3" s="750"/>
      <c r="O3" s="750"/>
      <c r="P3" s="751"/>
      <c r="Q3" s="457"/>
    </row>
    <row r="4" spans="1:17" ht="12.75" customHeight="1" x14ac:dyDescent="0.25">
      <c r="A4" s="4" t="s">
        <v>1</v>
      </c>
      <c r="B4" s="5"/>
      <c r="C4" s="750" t="s">
        <v>342</v>
      </c>
      <c r="D4" s="750"/>
      <c r="E4" s="750"/>
      <c r="F4" s="750"/>
      <c r="G4" s="750"/>
      <c r="H4" s="750"/>
      <c r="I4" s="750"/>
      <c r="J4" s="750"/>
      <c r="K4" s="750"/>
      <c r="L4" s="750"/>
      <c r="M4" s="750"/>
      <c r="N4" s="750"/>
      <c r="O4" s="750"/>
      <c r="P4" s="751"/>
      <c r="Q4" s="457"/>
    </row>
    <row r="5" spans="1:17" ht="12.75" customHeight="1" x14ac:dyDescent="0.25">
      <c r="A5" s="2" t="s">
        <v>2</v>
      </c>
      <c r="B5" s="3"/>
      <c r="C5" s="745" t="s">
        <v>343</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6.2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344</v>
      </c>
      <c r="D9" s="745"/>
      <c r="E9" s="745"/>
      <c r="F9" s="745"/>
      <c r="G9" s="745"/>
      <c r="H9" s="745"/>
      <c r="I9" s="745"/>
      <c r="J9" s="745"/>
      <c r="K9" s="745"/>
      <c r="L9" s="745"/>
      <c r="M9" s="745"/>
      <c r="N9" s="745"/>
      <c r="O9" s="745"/>
      <c r="P9" s="746"/>
      <c r="Q9" s="457"/>
    </row>
    <row r="10" spans="1:17" ht="12.75" customHeight="1" x14ac:dyDescent="0.25">
      <c r="A10" s="2"/>
      <c r="B10" s="3" t="s">
        <v>7</v>
      </c>
      <c r="C10" s="745" t="s">
        <v>345</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346</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1535353</v>
      </c>
      <c r="D20" s="195">
        <f>SUM(D21,D24,D25,D41,D43)</f>
        <v>676871</v>
      </c>
      <c r="E20" s="461">
        <f t="shared" ref="E20:F20" si="0">SUM(E21,E24,E25,E41,E43)</f>
        <v>0</v>
      </c>
      <c r="F20" s="462">
        <f t="shared" si="0"/>
        <v>676871</v>
      </c>
      <c r="G20" s="195">
        <f>SUM(G21,G24,G43)</f>
        <v>834141</v>
      </c>
      <c r="H20" s="230">
        <f t="shared" ref="H20:I20" si="1">SUM(H21,H24,H43)</f>
        <v>4928</v>
      </c>
      <c r="I20" s="26">
        <f t="shared" si="1"/>
        <v>839069</v>
      </c>
      <c r="J20" s="230">
        <f>SUM(J21,J26,J43)</f>
        <v>19413</v>
      </c>
      <c r="K20" s="25">
        <f t="shared" ref="K20:L20" si="2">SUM(K21,K26,K43)</f>
        <v>0</v>
      </c>
      <c r="L20" s="26">
        <f t="shared" si="2"/>
        <v>19413</v>
      </c>
      <c r="M20" s="24">
        <f>SUM(M21,M45)</f>
        <v>0</v>
      </c>
      <c r="N20" s="25">
        <f t="shared" ref="N20:O20" si="3">SUM(N21,N45)</f>
        <v>0</v>
      </c>
      <c r="O20" s="26">
        <f t="shared" si="3"/>
        <v>0</v>
      </c>
      <c r="P20" s="301"/>
    </row>
    <row r="21" spans="1:16" ht="12.75" thickTop="1" x14ac:dyDescent="0.25">
      <c r="A21" s="27"/>
      <c r="B21" s="28" t="s">
        <v>20</v>
      </c>
      <c r="C21" s="29">
        <f t="shared" ref="C21:C84" si="4">F21+I21+L21+O21</f>
        <v>8270</v>
      </c>
      <c r="D21" s="196">
        <f>SUM(D22:D23)</f>
        <v>0</v>
      </c>
      <c r="E21" s="463">
        <f t="shared" ref="E21" si="5">SUM(E22:E23)</f>
        <v>0</v>
      </c>
      <c r="F21" s="464">
        <f>SUM(F22:F23)</f>
        <v>0</v>
      </c>
      <c r="G21" s="196">
        <f>SUM(G22:G23)</f>
        <v>0</v>
      </c>
      <c r="H21" s="231">
        <f t="shared" ref="H21:I21" si="6">SUM(H22:H23)</f>
        <v>0</v>
      </c>
      <c r="I21" s="31">
        <f t="shared" si="6"/>
        <v>0</v>
      </c>
      <c r="J21" s="231">
        <f>SUM(J22:J23)</f>
        <v>8270</v>
      </c>
      <c r="K21" s="30">
        <f t="shared" ref="K21:L21" si="7">SUM(K22:K23)</f>
        <v>0</v>
      </c>
      <c r="L21" s="31">
        <f t="shared" si="7"/>
        <v>8270</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8270</v>
      </c>
      <c r="D23" s="198"/>
      <c r="E23" s="467"/>
      <c r="F23" s="468">
        <f>D23+E23</f>
        <v>0</v>
      </c>
      <c r="G23" s="198"/>
      <c r="H23" s="233"/>
      <c r="I23" s="275">
        <f>G23+H23</f>
        <v>0</v>
      </c>
      <c r="J23" s="233">
        <v>8270</v>
      </c>
      <c r="K23" s="40"/>
      <c r="L23" s="275">
        <f>J23+K23</f>
        <v>8270</v>
      </c>
      <c r="M23" s="331"/>
      <c r="N23" s="40"/>
      <c r="O23" s="275">
        <f>M23+N23</f>
        <v>0</v>
      </c>
      <c r="P23" s="334"/>
    </row>
    <row r="24" spans="1:16" s="21" customFormat="1" ht="24.75" thickBot="1" x14ac:dyDescent="0.3">
      <c r="A24" s="41">
        <v>19300</v>
      </c>
      <c r="B24" s="41" t="s">
        <v>304</v>
      </c>
      <c r="C24" s="42">
        <f>F24+I24</f>
        <v>1515940</v>
      </c>
      <c r="D24" s="199">
        <v>676871</v>
      </c>
      <c r="E24" s="469"/>
      <c r="F24" s="470">
        <f>D24+E24</f>
        <v>676871</v>
      </c>
      <c r="G24" s="199">
        <v>834141</v>
      </c>
      <c r="H24" s="234">
        <v>4928</v>
      </c>
      <c r="I24" s="323">
        <f>G24+H24</f>
        <v>839069</v>
      </c>
      <c r="J24" s="259" t="s">
        <v>23</v>
      </c>
      <c r="K24" s="44" t="s">
        <v>23</v>
      </c>
      <c r="L24" s="45" t="s">
        <v>23</v>
      </c>
      <c r="M24" s="283" t="s">
        <v>23</v>
      </c>
      <c r="N24" s="44" t="s">
        <v>23</v>
      </c>
      <c r="O24" s="45" t="s">
        <v>23</v>
      </c>
      <c r="P24" s="335" t="s">
        <v>347</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11083</v>
      </c>
      <c r="D26" s="201" t="s">
        <v>23</v>
      </c>
      <c r="E26" s="473" t="s">
        <v>23</v>
      </c>
      <c r="F26" s="474" t="s">
        <v>23</v>
      </c>
      <c r="G26" s="201" t="s">
        <v>23</v>
      </c>
      <c r="H26" s="235" t="s">
        <v>23</v>
      </c>
      <c r="I26" s="49" t="s">
        <v>23</v>
      </c>
      <c r="J26" s="105">
        <f>SUM(J27,J31,J33,J36)</f>
        <v>11083</v>
      </c>
      <c r="K26" s="50">
        <f t="shared" ref="K26:L26" si="9">SUM(K27,K31,K33,K36)</f>
        <v>0</v>
      </c>
      <c r="L26" s="116">
        <f t="shared" si="9"/>
        <v>11083</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5458</v>
      </c>
      <c r="D33" s="201" t="s">
        <v>23</v>
      </c>
      <c r="E33" s="473" t="s">
        <v>23</v>
      </c>
      <c r="F33" s="474" t="s">
        <v>23</v>
      </c>
      <c r="G33" s="201" t="s">
        <v>23</v>
      </c>
      <c r="H33" s="235" t="s">
        <v>23</v>
      </c>
      <c r="I33" s="49" t="s">
        <v>23</v>
      </c>
      <c r="J33" s="105">
        <f>SUM(J34:J35)</f>
        <v>5458</v>
      </c>
      <c r="K33" s="50">
        <f t="shared" ref="K33:L33" si="13">SUM(K34:K35)</f>
        <v>0</v>
      </c>
      <c r="L33" s="116">
        <f t="shared" si="13"/>
        <v>5458</v>
      </c>
      <c r="M33" s="284" t="s">
        <v>23</v>
      </c>
      <c r="N33" s="48" t="s">
        <v>23</v>
      </c>
      <c r="O33" s="49" t="s">
        <v>23</v>
      </c>
      <c r="P33" s="303"/>
    </row>
    <row r="34" spans="1:16" x14ac:dyDescent="0.25">
      <c r="A34" s="33">
        <v>21381</v>
      </c>
      <c r="B34" s="52" t="s">
        <v>306</v>
      </c>
      <c r="C34" s="53">
        <f t="shared" si="10"/>
        <v>5458</v>
      </c>
      <c r="D34" s="202" t="s">
        <v>23</v>
      </c>
      <c r="E34" s="475" t="s">
        <v>23</v>
      </c>
      <c r="F34" s="476" t="s">
        <v>23</v>
      </c>
      <c r="G34" s="202" t="s">
        <v>23</v>
      </c>
      <c r="H34" s="236" t="s">
        <v>23</v>
      </c>
      <c r="I34" s="56" t="s">
        <v>23</v>
      </c>
      <c r="J34" s="245">
        <v>5458</v>
      </c>
      <c r="K34" s="55"/>
      <c r="L34" s="322">
        <f>J34+K34</f>
        <v>5458</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5625</v>
      </c>
      <c r="D36" s="201" t="s">
        <v>23</v>
      </c>
      <c r="E36" s="473" t="s">
        <v>23</v>
      </c>
      <c r="F36" s="474" t="s">
        <v>23</v>
      </c>
      <c r="G36" s="201" t="s">
        <v>23</v>
      </c>
      <c r="H36" s="235" t="s">
        <v>23</v>
      </c>
      <c r="I36" s="49" t="s">
        <v>23</v>
      </c>
      <c r="J36" s="105">
        <f>SUM(J37:J40)</f>
        <v>5625</v>
      </c>
      <c r="K36" s="50">
        <f t="shared" ref="K36:L36" si="14">SUM(K37:K40)</f>
        <v>0</v>
      </c>
      <c r="L36" s="116">
        <f t="shared" si="14"/>
        <v>5625</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5625</v>
      </c>
      <c r="D40" s="205" t="s">
        <v>23</v>
      </c>
      <c r="E40" s="482" t="s">
        <v>23</v>
      </c>
      <c r="F40" s="483" t="s">
        <v>23</v>
      </c>
      <c r="G40" s="205" t="s">
        <v>23</v>
      </c>
      <c r="H40" s="239" t="s">
        <v>23</v>
      </c>
      <c r="I40" s="181" t="s">
        <v>23</v>
      </c>
      <c r="J40" s="260">
        <v>5625</v>
      </c>
      <c r="K40" s="180"/>
      <c r="L40" s="484">
        <f>J40+K40</f>
        <v>5625</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60</v>
      </c>
      <c r="D43" s="73">
        <f>D44</f>
        <v>0</v>
      </c>
      <c r="E43" s="489">
        <f t="shared" ref="E43:L43" si="16">E44</f>
        <v>0</v>
      </c>
      <c r="F43" s="490">
        <f t="shared" si="16"/>
        <v>0</v>
      </c>
      <c r="G43" s="73">
        <f t="shared" si="16"/>
        <v>0</v>
      </c>
      <c r="H43" s="187">
        <f t="shared" si="16"/>
        <v>0</v>
      </c>
      <c r="I43" s="261">
        <f t="shared" si="16"/>
        <v>0</v>
      </c>
      <c r="J43" s="187">
        <f t="shared" si="16"/>
        <v>60</v>
      </c>
      <c r="K43" s="74">
        <f t="shared" si="16"/>
        <v>0</v>
      </c>
      <c r="L43" s="261">
        <f t="shared" si="16"/>
        <v>60</v>
      </c>
      <c r="M43" s="284" t="s">
        <v>23</v>
      </c>
      <c r="N43" s="48" t="s">
        <v>23</v>
      </c>
      <c r="O43" s="49" t="s">
        <v>23</v>
      </c>
      <c r="P43" s="303"/>
    </row>
    <row r="44" spans="1:16" s="21" customFormat="1" ht="24" x14ac:dyDescent="0.25">
      <c r="A44" s="38">
        <v>21499</v>
      </c>
      <c r="B44" s="57" t="s">
        <v>39</v>
      </c>
      <c r="C44" s="191">
        <f>F44+I44+L44</f>
        <v>60</v>
      </c>
      <c r="D44" s="268"/>
      <c r="E44" s="491"/>
      <c r="F44" s="481">
        <f>D44+E44</f>
        <v>0</v>
      </c>
      <c r="G44" s="268"/>
      <c r="H44" s="269"/>
      <c r="I44" s="324">
        <f>G44+H44</f>
        <v>0</v>
      </c>
      <c r="J44" s="269">
        <v>60</v>
      </c>
      <c r="K44" s="70"/>
      <c r="L44" s="324">
        <f>J44+K44</f>
        <v>60</v>
      </c>
      <c r="M44" s="287" t="s">
        <v>23</v>
      </c>
      <c r="N44" s="65" t="s">
        <v>23</v>
      </c>
      <c r="O44" s="67" t="s">
        <v>23</v>
      </c>
      <c r="P44" s="335"/>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1535353</v>
      </c>
      <c r="D50" s="208">
        <f>SUM(D51,D283)</f>
        <v>676871</v>
      </c>
      <c r="E50" s="497">
        <f t="shared" ref="E50:F50" si="19">SUM(E51,E283)</f>
        <v>0</v>
      </c>
      <c r="F50" s="498">
        <f t="shared" si="19"/>
        <v>676871</v>
      </c>
      <c r="G50" s="208">
        <f>SUM(G51,G283)</f>
        <v>834141</v>
      </c>
      <c r="H50" s="241">
        <f t="shared" ref="H50:I50" si="20">SUM(H51,H283)</f>
        <v>4928</v>
      </c>
      <c r="I50" s="90">
        <f t="shared" si="20"/>
        <v>839069</v>
      </c>
      <c r="J50" s="241">
        <f>SUM(J51,J283)</f>
        <v>19413</v>
      </c>
      <c r="K50" s="89">
        <f t="shared" ref="K50:L50" si="21">SUM(K51,K283)</f>
        <v>0</v>
      </c>
      <c r="L50" s="90">
        <f t="shared" si="21"/>
        <v>19413</v>
      </c>
      <c r="M50" s="88">
        <f>SUM(M51,M283)</f>
        <v>0</v>
      </c>
      <c r="N50" s="89">
        <f t="shared" ref="N50:O50" si="22">SUM(N51,N283)</f>
        <v>0</v>
      </c>
      <c r="O50" s="90">
        <f t="shared" si="22"/>
        <v>0</v>
      </c>
      <c r="P50" s="311"/>
    </row>
    <row r="51" spans="1:16" s="21" customFormat="1" ht="36.75" thickTop="1" x14ac:dyDescent="0.25">
      <c r="A51" s="91"/>
      <c r="B51" s="92" t="s">
        <v>45</v>
      </c>
      <c r="C51" s="93">
        <f t="shared" si="4"/>
        <v>1535353</v>
      </c>
      <c r="D51" s="209">
        <f>SUM(D52,D194)</f>
        <v>676871</v>
      </c>
      <c r="E51" s="499">
        <f t="shared" ref="E51:F51" si="23">SUM(E52,E194)</f>
        <v>0</v>
      </c>
      <c r="F51" s="500">
        <f t="shared" si="23"/>
        <v>676871</v>
      </c>
      <c r="G51" s="209">
        <f>SUM(G52,G194)</f>
        <v>834141</v>
      </c>
      <c r="H51" s="242">
        <f t="shared" ref="H51:I51" si="24">SUM(H52,H194)</f>
        <v>4928</v>
      </c>
      <c r="I51" s="95">
        <f t="shared" si="24"/>
        <v>839069</v>
      </c>
      <c r="J51" s="242">
        <f>SUM(J52,J194)</f>
        <v>19413</v>
      </c>
      <c r="K51" s="94">
        <f t="shared" ref="K51:L51" si="25">SUM(K52,K194)</f>
        <v>0</v>
      </c>
      <c r="L51" s="95">
        <f t="shared" si="25"/>
        <v>19413</v>
      </c>
      <c r="M51" s="93">
        <f>SUM(M52,M194)</f>
        <v>0</v>
      </c>
      <c r="N51" s="94">
        <f t="shared" ref="N51:O51" si="26">SUM(N52,N194)</f>
        <v>0</v>
      </c>
      <c r="O51" s="95">
        <f t="shared" si="26"/>
        <v>0</v>
      </c>
      <c r="P51" s="312"/>
    </row>
    <row r="52" spans="1:16" s="21" customFormat="1" ht="24" x14ac:dyDescent="0.25">
      <c r="A52" s="96"/>
      <c r="B52" s="16" t="s">
        <v>46</v>
      </c>
      <c r="C52" s="97">
        <f t="shared" si="4"/>
        <v>1492198</v>
      </c>
      <c r="D52" s="210">
        <f>SUM(D53,D75,D173,D187)</f>
        <v>643216</v>
      </c>
      <c r="E52" s="501">
        <f t="shared" ref="E52:F52" si="27">SUM(E53,E75,E173,E187)</f>
        <v>0</v>
      </c>
      <c r="F52" s="502">
        <f t="shared" si="27"/>
        <v>643216</v>
      </c>
      <c r="G52" s="210">
        <f>SUM(G53,G75,G173,G187)</f>
        <v>827641</v>
      </c>
      <c r="H52" s="243">
        <f t="shared" ref="H52:I52" si="28">SUM(H53,H75,H173,H187)</f>
        <v>4928</v>
      </c>
      <c r="I52" s="99">
        <f t="shared" si="28"/>
        <v>832569</v>
      </c>
      <c r="J52" s="243">
        <f>SUM(J53,J75,J173,J187)</f>
        <v>16413</v>
      </c>
      <c r="K52" s="98">
        <f t="shared" ref="K52:L52" si="29">SUM(K53,K75,K173,K187)</f>
        <v>0</v>
      </c>
      <c r="L52" s="99">
        <f t="shared" si="29"/>
        <v>16413</v>
      </c>
      <c r="M52" s="97">
        <f>SUM(M53,M75,M173,M187)</f>
        <v>0</v>
      </c>
      <c r="N52" s="98">
        <f t="shared" ref="N52:O52" si="30">SUM(N53,N75,N173,N187)</f>
        <v>0</v>
      </c>
      <c r="O52" s="99">
        <f t="shared" si="30"/>
        <v>0</v>
      </c>
      <c r="P52" s="313"/>
    </row>
    <row r="53" spans="1:16" s="21" customFormat="1" x14ac:dyDescent="0.25">
      <c r="A53" s="100">
        <v>1000</v>
      </c>
      <c r="B53" s="100" t="s">
        <v>47</v>
      </c>
      <c r="C53" s="101">
        <f t="shared" si="4"/>
        <v>1307169</v>
      </c>
      <c r="D53" s="211">
        <f>SUM(D54,D67)</f>
        <v>487028</v>
      </c>
      <c r="E53" s="503">
        <f t="shared" ref="E53:F53" si="31">SUM(E54,E67)</f>
        <v>0</v>
      </c>
      <c r="F53" s="504">
        <f t="shared" si="31"/>
        <v>487028</v>
      </c>
      <c r="G53" s="211">
        <f>SUM(G54,G67)</f>
        <v>820141</v>
      </c>
      <c r="H53" s="244">
        <f t="shared" ref="H53:I53" si="32">SUM(H54,H67)</f>
        <v>0</v>
      </c>
      <c r="I53" s="103">
        <f t="shared" si="32"/>
        <v>820141</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987913</v>
      </c>
      <c r="D54" s="212">
        <f>SUM(D55,D58,D66)</f>
        <v>331589</v>
      </c>
      <c r="E54" s="505">
        <f t="shared" ref="E54:F54" si="35">SUM(E55,E58,E66)</f>
        <v>0</v>
      </c>
      <c r="F54" s="472">
        <f t="shared" si="35"/>
        <v>331589</v>
      </c>
      <c r="G54" s="212">
        <f>SUM(G55,G58,G66)</f>
        <v>656324</v>
      </c>
      <c r="H54" s="105">
        <f t="shared" ref="H54:I54" si="36">SUM(H55,H58,H66)</f>
        <v>0</v>
      </c>
      <c r="I54" s="116">
        <f t="shared" si="36"/>
        <v>656324</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910111</v>
      </c>
      <c r="D55" s="131">
        <f>SUM(D56:D57)</f>
        <v>276102</v>
      </c>
      <c r="E55" s="506">
        <f t="shared" ref="E55:F55" si="39">SUM(E56:E57)</f>
        <v>0</v>
      </c>
      <c r="F55" s="507">
        <f t="shared" si="39"/>
        <v>276102</v>
      </c>
      <c r="G55" s="131">
        <f>SUM(G56:G57)</f>
        <v>634009</v>
      </c>
      <c r="H55" s="190">
        <f t="shared" ref="H55:I55" si="40">SUM(H56:H57)</f>
        <v>0</v>
      </c>
      <c r="I55" s="108">
        <f t="shared" si="40"/>
        <v>634009</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30.75" customHeight="1" x14ac:dyDescent="0.25">
      <c r="A57" s="38">
        <v>1119</v>
      </c>
      <c r="B57" s="57" t="s">
        <v>51</v>
      </c>
      <c r="C57" s="58">
        <f t="shared" si="4"/>
        <v>910111</v>
      </c>
      <c r="D57" s="214">
        <v>276102</v>
      </c>
      <c r="E57" s="510"/>
      <c r="F57" s="468">
        <f t="shared" si="43"/>
        <v>276102</v>
      </c>
      <c r="G57" s="214">
        <v>634009</v>
      </c>
      <c r="H57" s="246"/>
      <c r="I57" s="113">
        <f t="shared" si="44"/>
        <v>634009</v>
      </c>
      <c r="J57" s="246"/>
      <c r="K57" s="60"/>
      <c r="L57" s="113">
        <f t="shared" si="45"/>
        <v>0</v>
      </c>
      <c r="M57" s="292"/>
      <c r="N57" s="60"/>
      <c r="O57" s="113">
        <f>M57+N57</f>
        <v>0</v>
      </c>
      <c r="P57" s="335"/>
    </row>
    <row r="58" spans="1:16" x14ac:dyDescent="0.25">
      <c r="A58" s="111">
        <v>1140</v>
      </c>
      <c r="B58" s="57" t="s">
        <v>295</v>
      </c>
      <c r="C58" s="58">
        <f t="shared" si="4"/>
        <v>73527</v>
      </c>
      <c r="D58" s="215">
        <f>SUM(D59:D65)</f>
        <v>51212</v>
      </c>
      <c r="E58" s="511">
        <f t="shared" ref="E58:F58" si="46">SUM(E59:E65)</f>
        <v>0</v>
      </c>
      <c r="F58" s="468">
        <f t="shared" si="46"/>
        <v>51212</v>
      </c>
      <c r="G58" s="215">
        <f>SUM(G59:G65)</f>
        <v>22315</v>
      </c>
      <c r="H58" s="120">
        <f t="shared" ref="H58:I58" si="47">SUM(H59:H65)</f>
        <v>0</v>
      </c>
      <c r="I58" s="113">
        <f t="shared" si="47"/>
        <v>22315</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8305</v>
      </c>
      <c r="D59" s="214">
        <v>8305</v>
      </c>
      <c r="E59" s="510"/>
      <c r="F59" s="468">
        <f t="shared" ref="F59:F66" si="50">D59+E59</f>
        <v>8305</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2185</v>
      </c>
      <c r="D60" s="214">
        <v>2185</v>
      </c>
      <c r="E60" s="510"/>
      <c r="F60" s="468">
        <f t="shared" si="50"/>
        <v>2185</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3901</v>
      </c>
      <c r="D63" s="214">
        <v>3901</v>
      </c>
      <c r="E63" s="510"/>
      <c r="F63" s="468">
        <f t="shared" si="50"/>
        <v>3901</v>
      </c>
      <c r="G63" s="214"/>
      <c r="H63" s="246"/>
      <c r="I63" s="113">
        <f t="shared" si="51"/>
        <v>0</v>
      </c>
      <c r="J63" s="246"/>
      <c r="K63" s="60"/>
      <c r="L63" s="113">
        <f t="shared" si="52"/>
        <v>0</v>
      </c>
      <c r="M63" s="292"/>
      <c r="N63" s="60"/>
      <c r="O63" s="113">
        <f t="shared" si="53"/>
        <v>0</v>
      </c>
      <c r="P63" s="335"/>
    </row>
    <row r="64" spans="1:16" x14ac:dyDescent="0.25">
      <c r="A64" s="38">
        <v>1148</v>
      </c>
      <c r="B64" s="57" t="s">
        <v>57</v>
      </c>
      <c r="C64" s="58">
        <f t="shared" si="4"/>
        <v>36227</v>
      </c>
      <c r="D64" s="214">
        <v>36227</v>
      </c>
      <c r="E64" s="510"/>
      <c r="F64" s="468">
        <f t="shared" si="50"/>
        <v>36227</v>
      </c>
      <c r="G64" s="214"/>
      <c r="H64" s="246"/>
      <c r="I64" s="113">
        <f t="shared" si="51"/>
        <v>0</v>
      </c>
      <c r="J64" s="246"/>
      <c r="K64" s="60"/>
      <c r="L64" s="113">
        <f t="shared" si="52"/>
        <v>0</v>
      </c>
      <c r="M64" s="292"/>
      <c r="N64" s="60"/>
      <c r="O64" s="113">
        <f t="shared" si="53"/>
        <v>0</v>
      </c>
      <c r="P64" s="110"/>
    </row>
    <row r="65" spans="1:16" ht="27.75" customHeight="1" x14ac:dyDescent="0.25">
      <c r="A65" s="38">
        <v>1149</v>
      </c>
      <c r="B65" s="57" t="s">
        <v>58</v>
      </c>
      <c r="C65" s="58">
        <f>F65+I65+L65+O65</f>
        <v>22909</v>
      </c>
      <c r="D65" s="214">
        <v>594</v>
      </c>
      <c r="E65" s="510"/>
      <c r="F65" s="468">
        <f t="shared" si="50"/>
        <v>594</v>
      </c>
      <c r="G65" s="214">
        <v>22315</v>
      </c>
      <c r="H65" s="246"/>
      <c r="I65" s="113">
        <f t="shared" si="51"/>
        <v>22315</v>
      </c>
      <c r="J65" s="246"/>
      <c r="K65" s="60"/>
      <c r="L65" s="113">
        <f t="shared" si="52"/>
        <v>0</v>
      </c>
      <c r="M65" s="292"/>
      <c r="N65" s="60"/>
      <c r="O65" s="113">
        <f t="shared" si="53"/>
        <v>0</v>
      </c>
      <c r="P65" s="335"/>
    </row>
    <row r="66" spans="1:16" ht="36" x14ac:dyDescent="0.25">
      <c r="A66" s="106">
        <v>1150</v>
      </c>
      <c r="B66" s="77" t="s">
        <v>59</v>
      </c>
      <c r="C66" s="83">
        <f>F66+I66+L66+O66</f>
        <v>4275</v>
      </c>
      <c r="D66" s="216">
        <v>4275</v>
      </c>
      <c r="E66" s="513"/>
      <c r="F66" s="507">
        <f t="shared" si="50"/>
        <v>4275</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319256</v>
      </c>
      <c r="D67" s="212">
        <f>SUM(D68:D69)</f>
        <v>155439</v>
      </c>
      <c r="E67" s="505">
        <f t="shared" ref="E67:F67" si="54">SUM(E68:E69)</f>
        <v>0</v>
      </c>
      <c r="F67" s="472">
        <f t="shared" si="54"/>
        <v>155439</v>
      </c>
      <c r="G67" s="212">
        <f>SUM(G68:G69)</f>
        <v>163817</v>
      </c>
      <c r="H67" s="105">
        <f t="shared" ref="H67:I67" si="55">SUM(H68:H69)</f>
        <v>0</v>
      </c>
      <c r="I67" s="116">
        <f t="shared" si="55"/>
        <v>163817</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38">
        <v>1210</v>
      </c>
      <c r="B68" s="52" t="s">
        <v>60</v>
      </c>
      <c r="C68" s="53">
        <f t="shared" si="4"/>
        <v>249084</v>
      </c>
      <c r="D68" s="213">
        <v>89867</v>
      </c>
      <c r="E68" s="508"/>
      <c r="F68" s="509">
        <f>D68+E68</f>
        <v>89867</v>
      </c>
      <c r="G68" s="213">
        <v>159217</v>
      </c>
      <c r="H68" s="245"/>
      <c r="I68" s="119">
        <f>G68+H68</f>
        <v>159217</v>
      </c>
      <c r="J68" s="245"/>
      <c r="K68" s="55"/>
      <c r="L68" s="119">
        <f>J68+K68</f>
        <v>0</v>
      </c>
      <c r="M68" s="291"/>
      <c r="N68" s="55"/>
      <c r="O68" s="119">
        <f>M68+N68</f>
        <v>0</v>
      </c>
      <c r="P68" s="109"/>
    </row>
    <row r="69" spans="1:16" ht="24" x14ac:dyDescent="0.25">
      <c r="A69" s="111">
        <v>1220</v>
      </c>
      <c r="B69" s="57" t="s">
        <v>61</v>
      </c>
      <c r="C69" s="58">
        <f t="shared" si="4"/>
        <v>70172</v>
      </c>
      <c r="D69" s="215">
        <f>SUM(D70:D74)</f>
        <v>65572</v>
      </c>
      <c r="E69" s="511">
        <f t="shared" ref="E69:F69" si="58">SUM(E70:E74)</f>
        <v>0</v>
      </c>
      <c r="F69" s="468">
        <f t="shared" si="58"/>
        <v>65572</v>
      </c>
      <c r="G69" s="215">
        <f>SUM(G70:G74)</f>
        <v>4600</v>
      </c>
      <c r="H69" s="120">
        <f t="shared" ref="H69:I69" si="59">SUM(H70:H74)</f>
        <v>0</v>
      </c>
      <c r="I69" s="113">
        <f t="shared" si="59"/>
        <v>4600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45061</v>
      </c>
      <c r="D70" s="214">
        <v>40461</v>
      </c>
      <c r="E70" s="510"/>
      <c r="F70" s="468">
        <f t="shared" ref="F70:F74" si="62">D70+E70</f>
        <v>40461</v>
      </c>
      <c r="G70" s="214">
        <v>4600</v>
      </c>
      <c r="H70" s="246"/>
      <c r="I70" s="113">
        <f t="shared" ref="I70:I74" si="63">G70+H70</f>
        <v>4600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23051</v>
      </c>
      <c r="D73" s="214">
        <v>23051</v>
      </c>
      <c r="E73" s="510"/>
      <c r="F73" s="468">
        <f t="shared" si="62"/>
        <v>23051</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2060</v>
      </c>
      <c r="D74" s="214">
        <v>2060</v>
      </c>
      <c r="E74" s="510"/>
      <c r="F74" s="468">
        <f t="shared" si="62"/>
        <v>2060</v>
      </c>
      <c r="G74" s="214"/>
      <c r="H74" s="246"/>
      <c r="I74" s="113">
        <f t="shared" si="63"/>
        <v>0</v>
      </c>
      <c r="J74" s="246"/>
      <c r="K74" s="60"/>
      <c r="L74" s="113">
        <f t="shared" si="64"/>
        <v>0</v>
      </c>
      <c r="M74" s="292"/>
      <c r="N74" s="60"/>
      <c r="O74" s="113">
        <f t="shared" si="65"/>
        <v>0</v>
      </c>
      <c r="P74" s="335"/>
    </row>
    <row r="75" spans="1:16" x14ac:dyDescent="0.25">
      <c r="A75" s="100">
        <v>2000</v>
      </c>
      <c r="B75" s="100" t="s">
        <v>65</v>
      </c>
      <c r="C75" s="101">
        <f t="shared" si="4"/>
        <v>185029</v>
      </c>
      <c r="D75" s="211">
        <f>SUM(D76,D83,D130,D164,D165,D172)</f>
        <v>156188</v>
      </c>
      <c r="E75" s="503">
        <f t="shared" ref="E75:F75" si="66">SUM(E76,E83,E130,E164,E165,E172)</f>
        <v>0</v>
      </c>
      <c r="F75" s="504">
        <f t="shared" si="66"/>
        <v>156188</v>
      </c>
      <c r="G75" s="211">
        <f>SUM(G76,G83,G130,G164,G165,G172)</f>
        <v>7500</v>
      </c>
      <c r="H75" s="244">
        <f t="shared" ref="H75:I75" si="67">SUM(H76,H83,H130,H164,H165,H172)</f>
        <v>4928</v>
      </c>
      <c r="I75" s="103">
        <f t="shared" si="67"/>
        <v>12428</v>
      </c>
      <c r="J75" s="244">
        <f>SUM(J76,J83,J130,J164,J165,J172)</f>
        <v>16413</v>
      </c>
      <c r="K75" s="102">
        <f t="shared" ref="K75:L75" si="68">SUM(K76,K83,K130,K164,K165,K172)</f>
        <v>0</v>
      </c>
      <c r="L75" s="103">
        <f t="shared" si="68"/>
        <v>16413</v>
      </c>
      <c r="M75" s="101">
        <f>SUM(M76,M83,M130,M164,M165,M172)</f>
        <v>0</v>
      </c>
      <c r="N75" s="102">
        <f t="shared" ref="N75:O75" si="69">SUM(N76,N83,N130,N164,N165,N172)</f>
        <v>0</v>
      </c>
      <c r="O75" s="103">
        <f t="shared" si="69"/>
        <v>0</v>
      </c>
      <c r="P75" s="314"/>
    </row>
    <row r="76" spans="1:16" ht="24" x14ac:dyDescent="0.25">
      <c r="A76" s="46">
        <v>2100</v>
      </c>
      <c r="B76" s="104" t="s">
        <v>66</v>
      </c>
      <c r="C76" s="47">
        <f t="shared" si="4"/>
        <v>455</v>
      </c>
      <c r="D76" s="212">
        <f>SUM(D77,D80)</f>
        <v>455</v>
      </c>
      <c r="E76" s="505">
        <f t="shared" ref="E76:F76" si="70">SUM(E77,E80)</f>
        <v>0</v>
      </c>
      <c r="F76" s="472">
        <f t="shared" si="70"/>
        <v>455</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x14ac:dyDescent="0.25">
      <c r="A77" s="338">
        <v>2110</v>
      </c>
      <c r="B77" s="52" t="s">
        <v>67</v>
      </c>
      <c r="C77" s="53">
        <f t="shared" si="4"/>
        <v>455</v>
      </c>
      <c r="D77" s="217">
        <f>SUM(D78:D79)</f>
        <v>455</v>
      </c>
      <c r="E77" s="514">
        <f t="shared" ref="E77:F77" si="74">SUM(E78:E79)</f>
        <v>0</v>
      </c>
      <c r="F77" s="509">
        <f t="shared" si="74"/>
        <v>455</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x14ac:dyDescent="0.25">
      <c r="A78" s="38">
        <v>2111</v>
      </c>
      <c r="B78" s="57" t="s">
        <v>68</v>
      </c>
      <c r="C78" s="58">
        <f t="shared" si="4"/>
        <v>390</v>
      </c>
      <c r="D78" s="214">
        <v>390</v>
      </c>
      <c r="E78" s="510"/>
      <c r="F78" s="468">
        <f t="shared" ref="F78:F79" si="78">D78+E78</f>
        <v>390</v>
      </c>
      <c r="G78" s="214"/>
      <c r="H78" s="246"/>
      <c r="I78" s="113">
        <f t="shared" ref="I78:I79" si="79">G78+H78</f>
        <v>0</v>
      </c>
      <c r="J78" s="246"/>
      <c r="K78" s="60"/>
      <c r="L78" s="113">
        <f t="shared" ref="L78:L79" si="80">J78+K78</f>
        <v>0</v>
      </c>
      <c r="M78" s="292"/>
      <c r="N78" s="60"/>
      <c r="O78" s="113">
        <f t="shared" ref="O78:O79" si="81">M78+N78</f>
        <v>0</v>
      </c>
      <c r="P78" s="110"/>
    </row>
    <row r="79" spans="1:16" ht="24" x14ac:dyDescent="0.25">
      <c r="A79" s="38">
        <v>2112</v>
      </c>
      <c r="B79" s="57" t="s">
        <v>69</v>
      </c>
      <c r="C79" s="58">
        <f t="shared" si="4"/>
        <v>65</v>
      </c>
      <c r="D79" s="214">
        <v>65</v>
      </c>
      <c r="E79" s="510"/>
      <c r="F79" s="468">
        <f t="shared" si="78"/>
        <v>65</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124248</v>
      </c>
      <c r="D83" s="212">
        <f>SUM(D84,D89,D95,D103,D112,D116,D122,D128)</f>
        <v>107069</v>
      </c>
      <c r="E83" s="505">
        <f t="shared" ref="E83:F83" si="90">SUM(E84,E89,E95,E103,E112,E116,E122,E128)</f>
        <v>0</v>
      </c>
      <c r="F83" s="472">
        <f t="shared" si="90"/>
        <v>107069</v>
      </c>
      <c r="G83" s="212">
        <f>SUM(G84,G89,G95,G103,G112,G116,G122,G128)</f>
        <v>0</v>
      </c>
      <c r="H83" s="105">
        <f t="shared" ref="H83:I83" si="91">SUM(H84,H89,H95,H103,H112,H116,H122,H128)</f>
        <v>4928</v>
      </c>
      <c r="I83" s="116">
        <f t="shared" si="91"/>
        <v>4928</v>
      </c>
      <c r="J83" s="105">
        <f>SUM(J84,J89,J95,J103,J112,J116,J122,J128)</f>
        <v>12251</v>
      </c>
      <c r="K83" s="50">
        <f t="shared" ref="K83:L83" si="92">SUM(K84,K89,K95,K103,K112,K116,K122,K128)</f>
        <v>0</v>
      </c>
      <c r="L83" s="116">
        <f t="shared" si="92"/>
        <v>12251</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1871</v>
      </c>
      <c r="D84" s="131">
        <f>SUM(D85:D88)</f>
        <v>1831</v>
      </c>
      <c r="E84" s="506">
        <f t="shared" ref="E84:F84" si="94">SUM(E85:E88)</f>
        <v>0</v>
      </c>
      <c r="F84" s="507">
        <f t="shared" si="94"/>
        <v>1831</v>
      </c>
      <c r="G84" s="131">
        <f>SUM(G85:G88)</f>
        <v>0</v>
      </c>
      <c r="H84" s="190">
        <f t="shared" ref="H84:I84" si="95">SUM(H85:H88)</f>
        <v>0</v>
      </c>
      <c r="I84" s="108">
        <f t="shared" si="95"/>
        <v>0</v>
      </c>
      <c r="J84" s="190">
        <f>SUM(J85:J88)</f>
        <v>40</v>
      </c>
      <c r="K84" s="107">
        <f t="shared" ref="K84:L84" si="96">SUM(K85:K88)</f>
        <v>0</v>
      </c>
      <c r="L84" s="108">
        <f t="shared" si="96"/>
        <v>40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1492</v>
      </c>
      <c r="D86" s="214">
        <v>1472</v>
      </c>
      <c r="E86" s="510"/>
      <c r="F86" s="468">
        <f t="shared" si="99"/>
        <v>1472</v>
      </c>
      <c r="G86" s="214"/>
      <c r="H86" s="246"/>
      <c r="I86" s="113">
        <f t="shared" si="100"/>
        <v>0</v>
      </c>
      <c r="J86" s="246">
        <v>20</v>
      </c>
      <c r="K86" s="60"/>
      <c r="L86" s="113">
        <f t="shared" si="101"/>
        <v>20</v>
      </c>
      <c r="M86" s="292"/>
      <c r="N86" s="60"/>
      <c r="O86" s="113">
        <f t="shared" si="102"/>
        <v>0</v>
      </c>
      <c r="P86" s="335"/>
    </row>
    <row r="87" spans="1:16" ht="24" x14ac:dyDescent="0.25">
      <c r="A87" s="38">
        <v>2214</v>
      </c>
      <c r="B87" s="57" t="s">
        <v>75</v>
      </c>
      <c r="C87" s="58">
        <f t="shared" si="98"/>
        <v>379</v>
      </c>
      <c r="D87" s="214">
        <v>359</v>
      </c>
      <c r="E87" s="510"/>
      <c r="F87" s="468">
        <f t="shared" si="99"/>
        <v>359</v>
      </c>
      <c r="G87" s="214"/>
      <c r="H87" s="246"/>
      <c r="I87" s="113">
        <f t="shared" si="100"/>
        <v>0</v>
      </c>
      <c r="J87" s="246">
        <v>20</v>
      </c>
      <c r="K87" s="60"/>
      <c r="L87" s="113">
        <f t="shared" si="101"/>
        <v>20</v>
      </c>
      <c r="M87" s="292"/>
      <c r="N87" s="60"/>
      <c r="O87" s="113">
        <f t="shared" si="102"/>
        <v>0</v>
      </c>
      <c r="P87" s="335"/>
    </row>
    <row r="88" spans="1:16" hidden="1" x14ac:dyDescent="0.25">
      <c r="A88" s="38">
        <v>2219</v>
      </c>
      <c r="B88" s="57" t="s">
        <v>76</v>
      </c>
      <c r="C88" s="58">
        <f t="shared" si="98"/>
        <v>0</v>
      </c>
      <c r="D88" s="214"/>
      <c r="E88" s="510"/>
      <c r="F88" s="468">
        <f t="shared" si="99"/>
        <v>0</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94392</v>
      </c>
      <c r="D89" s="215">
        <f>SUM(D90:D94)</f>
        <v>85792</v>
      </c>
      <c r="E89" s="511">
        <f t="shared" ref="E89:F89" si="103">SUM(E90:E94)</f>
        <v>0</v>
      </c>
      <c r="F89" s="468">
        <f t="shared" si="103"/>
        <v>85792</v>
      </c>
      <c r="G89" s="215">
        <f>SUM(G90:G94)</f>
        <v>0</v>
      </c>
      <c r="H89" s="120">
        <f t="shared" ref="H89:I89" si="104">SUM(H90:H94)</f>
        <v>0</v>
      </c>
      <c r="I89" s="113">
        <f t="shared" si="104"/>
        <v>0</v>
      </c>
      <c r="J89" s="120">
        <f>SUM(J90:J94)</f>
        <v>8600</v>
      </c>
      <c r="K89" s="112">
        <f t="shared" ref="K89:L89" si="105">SUM(K90:K94)</f>
        <v>0</v>
      </c>
      <c r="L89" s="113">
        <f t="shared" si="105"/>
        <v>8600</v>
      </c>
      <c r="M89" s="58">
        <f>SUM(M90:M94)</f>
        <v>0</v>
      </c>
      <c r="N89" s="112">
        <f t="shared" ref="N89:O89" si="106">SUM(N90:N94)</f>
        <v>0</v>
      </c>
      <c r="O89" s="113">
        <f t="shared" si="106"/>
        <v>0</v>
      </c>
      <c r="P89" s="110"/>
    </row>
    <row r="90" spans="1:16" ht="24" x14ac:dyDescent="0.25">
      <c r="A90" s="38">
        <v>2221</v>
      </c>
      <c r="B90" s="57" t="s">
        <v>289</v>
      </c>
      <c r="C90" s="58">
        <f t="shared" si="98"/>
        <v>53426</v>
      </c>
      <c r="D90" s="214">
        <v>48383</v>
      </c>
      <c r="E90" s="510"/>
      <c r="F90" s="468">
        <f t="shared" ref="F90:F94" si="107">D90+E90</f>
        <v>48383</v>
      </c>
      <c r="G90" s="214"/>
      <c r="H90" s="246"/>
      <c r="I90" s="113">
        <f t="shared" ref="I90:I94" si="108">G90+H90</f>
        <v>0</v>
      </c>
      <c r="J90" s="246">
        <v>5043</v>
      </c>
      <c r="K90" s="60"/>
      <c r="L90" s="113">
        <f t="shared" ref="L90:L94" si="109">J90+K90</f>
        <v>5043</v>
      </c>
      <c r="M90" s="292"/>
      <c r="N90" s="60"/>
      <c r="O90" s="113">
        <f t="shared" ref="O90:O94" si="110">M90+N90</f>
        <v>0</v>
      </c>
      <c r="P90" s="335"/>
    </row>
    <row r="91" spans="1:16" x14ac:dyDescent="0.25">
      <c r="A91" s="38">
        <v>2222</v>
      </c>
      <c r="B91" s="57" t="s">
        <v>78</v>
      </c>
      <c r="C91" s="58">
        <f t="shared" si="98"/>
        <v>8509</v>
      </c>
      <c r="D91" s="214">
        <v>7909</v>
      </c>
      <c r="E91" s="510"/>
      <c r="F91" s="468">
        <f t="shared" si="107"/>
        <v>7909</v>
      </c>
      <c r="G91" s="214"/>
      <c r="H91" s="246"/>
      <c r="I91" s="113">
        <f t="shared" si="108"/>
        <v>0</v>
      </c>
      <c r="J91" s="246">
        <v>600</v>
      </c>
      <c r="K91" s="60"/>
      <c r="L91" s="113">
        <f t="shared" si="109"/>
        <v>600</v>
      </c>
      <c r="M91" s="292"/>
      <c r="N91" s="60"/>
      <c r="O91" s="113">
        <f t="shared" si="110"/>
        <v>0</v>
      </c>
      <c r="P91" s="335"/>
    </row>
    <row r="92" spans="1:16" x14ac:dyDescent="0.25">
      <c r="A92" s="38">
        <v>2223</v>
      </c>
      <c r="B92" s="57" t="s">
        <v>79</v>
      </c>
      <c r="C92" s="58">
        <f t="shared" si="98"/>
        <v>30460</v>
      </c>
      <c r="D92" s="214">
        <v>27839</v>
      </c>
      <c r="E92" s="510"/>
      <c r="F92" s="468">
        <f t="shared" si="107"/>
        <v>27839</v>
      </c>
      <c r="G92" s="214"/>
      <c r="H92" s="246"/>
      <c r="I92" s="113">
        <f t="shared" si="108"/>
        <v>0</v>
      </c>
      <c r="J92" s="246">
        <v>2621</v>
      </c>
      <c r="K92" s="60"/>
      <c r="L92" s="113">
        <f t="shared" si="109"/>
        <v>2621</v>
      </c>
      <c r="M92" s="292"/>
      <c r="N92" s="60"/>
      <c r="O92" s="113">
        <f t="shared" si="110"/>
        <v>0</v>
      </c>
      <c r="P92" s="335"/>
    </row>
    <row r="93" spans="1:16" ht="48" x14ac:dyDescent="0.25">
      <c r="A93" s="38">
        <v>2224</v>
      </c>
      <c r="B93" s="57" t="s">
        <v>299</v>
      </c>
      <c r="C93" s="58">
        <f t="shared" si="98"/>
        <v>1997</v>
      </c>
      <c r="D93" s="214">
        <v>1661</v>
      </c>
      <c r="E93" s="510"/>
      <c r="F93" s="468">
        <f t="shared" si="107"/>
        <v>1661</v>
      </c>
      <c r="G93" s="214"/>
      <c r="H93" s="246"/>
      <c r="I93" s="113">
        <f t="shared" si="108"/>
        <v>0</v>
      </c>
      <c r="J93" s="246">
        <v>336</v>
      </c>
      <c r="K93" s="60"/>
      <c r="L93" s="113">
        <f t="shared" si="109"/>
        <v>336</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2535</v>
      </c>
      <c r="D95" s="215">
        <f>SUM(D96:D102)</f>
        <v>2535</v>
      </c>
      <c r="E95" s="511">
        <f t="shared" ref="E95:F95" si="111">SUM(E96:E102)</f>
        <v>0</v>
      </c>
      <c r="F95" s="468">
        <f t="shared" si="111"/>
        <v>2535</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2535</v>
      </c>
      <c r="D102" s="214">
        <v>2535</v>
      </c>
      <c r="E102" s="510"/>
      <c r="F102" s="468">
        <f t="shared" si="115"/>
        <v>2535</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5679</v>
      </c>
      <c r="D103" s="215">
        <f>SUM(D104:D111)</f>
        <v>5179</v>
      </c>
      <c r="E103" s="511">
        <f t="shared" ref="E103:F103" si="119">SUM(E104:E111)</f>
        <v>0</v>
      </c>
      <c r="F103" s="468">
        <f t="shared" si="119"/>
        <v>5179</v>
      </c>
      <c r="G103" s="215">
        <f>SUM(G104:G111)</f>
        <v>0</v>
      </c>
      <c r="H103" s="120">
        <f t="shared" ref="H103:I103" si="120">SUM(H104:H111)</f>
        <v>0</v>
      </c>
      <c r="I103" s="113">
        <f t="shared" si="120"/>
        <v>0</v>
      </c>
      <c r="J103" s="120">
        <f>SUM(J104:J111)</f>
        <v>500</v>
      </c>
      <c r="K103" s="112">
        <f t="shared" ref="K103:L103" si="121">SUM(K104:K111)</f>
        <v>0</v>
      </c>
      <c r="L103" s="113">
        <f t="shared" si="121"/>
        <v>500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1312</v>
      </c>
      <c r="D106" s="214">
        <v>812</v>
      </c>
      <c r="E106" s="510"/>
      <c r="F106" s="468">
        <f t="shared" si="123"/>
        <v>812</v>
      </c>
      <c r="G106" s="214"/>
      <c r="H106" s="246"/>
      <c r="I106" s="113">
        <f t="shared" si="124"/>
        <v>0</v>
      </c>
      <c r="J106" s="246">
        <v>500</v>
      </c>
      <c r="K106" s="60"/>
      <c r="L106" s="113">
        <f t="shared" si="125"/>
        <v>500</v>
      </c>
      <c r="M106" s="292"/>
      <c r="N106" s="60"/>
      <c r="O106" s="113">
        <f t="shared" si="126"/>
        <v>0</v>
      </c>
      <c r="P106" s="110"/>
    </row>
    <row r="107" spans="1:16" x14ac:dyDescent="0.25">
      <c r="A107" s="38">
        <v>2244</v>
      </c>
      <c r="B107" s="57" t="s">
        <v>93</v>
      </c>
      <c r="C107" s="58">
        <f t="shared" si="98"/>
        <v>4367</v>
      </c>
      <c r="D107" s="214">
        <v>4367</v>
      </c>
      <c r="E107" s="510"/>
      <c r="F107" s="468">
        <f t="shared" si="123"/>
        <v>4367</v>
      </c>
      <c r="G107" s="214"/>
      <c r="H107" s="246"/>
      <c r="I107" s="113">
        <f t="shared" si="124"/>
        <v>0</v>
      </c>
      <c r="J107" s="246"/>
      <c r="K107" s="60"/>
      <c r="L107" s="113">
        <f t="shared" si="125"/>
        <v>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502</v>
      </c>
      <c r="D112" s="215">
        <f>SUM(D113:D115)</f>
        <v>502</v>
      </c>
      <c r="E112" s="511">
        <f t="shared" ref="E112:F112" si="127">SUM(E113:E115)</f>
        <v>0</v>
      </c>
      <c r="F112" s="468">
        <f t="shared" si="127"/>
        <v>502</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417</v>
      </c>
      <c r="D115" s="214">
        <v>417</v>
      </c>
      <c r="E115" s="510"/>
      <c r="F115" s="468">
        <f t="shared" si="131"/>
        <v>417</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13641</v>
      </c>
      <c r="D116" s="215">
        <f>SUM(D117:D121)</f>
        <v>10530</v>
      </c>
      <c r="E116" s="511">
        <f t="shared" ref="E116:F116" si="135">SUM(E117:E121)</f>
        <v>0</v>
      </c>
      <c r="F116" s="468">
        <f t="shared" si="135"/>
        <v>10530</v>
      </c>
      <c r="G116" s="215">
        <f>SUM(G117:G121)</f>
        <v>0</v>
      </c>
      <c r="H116" s="120">
        <f t="shared" ref="H116:I116" si="136">SUM(H117:H121)</f>
        <v>0</v>
      </c>
      <c r="I116" s="113">
        <f t="shared" si="136"/>
        <v>0</v>
      </c>
      <c r="J116" s="120">
        <f>SUM(J117:J121)</f>
        <v>3111</v>
      </c>
      <c r="K116" s="112">
        <f t="shared" ref="K116:L116" si="137">SUM(K117:K121)</f>
        <v>0</v>
      </c>
      <c r="L116" s="113">
        <f t="shared" si="137"/>
        <v>3111</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t="14.25" customHeight="1" x14ac:dyDescent="0.25">
      <c r="A118" s="38">
        <v>2262</v>
      </c>
      <c r="B118" s="57" t="s">
        <v>103</v>
      </c>
      <c r="C118" s="58">
        <f t="shared" si="98"/>
        <v>1000</v>
      </c>
      <c r="D118" s="214">
        <v>1000</v>
      </c>
      <c r="E118" s="510"/>
      <c r="F118" s="468">
        <f t="shared" si="139"/>
        <v>1000</v>
      </c>
      <c r="G118" s="214"/>
      <c r="H118" s="246"/>
      <c r="I118" s="113">
        <f t="shared" si="140"/>
        <v>0</v>
      </c>
      <c r="J118" s="246"/>
      <c r="K118" s="60"/>
      <c r="L118" s="113">
        <f t="shared" si="141"/>
        <v>0</v>
      </c>
      <c r="M118" s="292"/>
      <c r="N118" s="60"/>
      <c r="O118" s="113">
        <f t="shared" si="142"/>
        <v>0</v>
      </c>
      <c r="P118" s="335"/>
    </row>
    <row r="119" spans="1:16" x14ac:dyDescent="0.25">
      <c r="A119" s="38">
        <v>2263</v>
      </c>
      <c r="B119" s="57" t="s">
        <v>104</v>
      </c>
      <c r="C119" s="58">
        <f t="shared" si="98"/>
        <v>9400</v>
      </c>
      <c r="D119" s="214">
        <v>9400</v>
      </c>
      <c r="E119" s="510"/>
      <c r="F119" s="468">
        <f t="shared" si="139"/>
        <v>9400</v>
      </c>
      <c r="G119" s="214"/>
      <c r="H119" s="246"/>
      <c r="I119" s="113">
        <f t="shared" si="140"/>
        <v>0</v>
      </c>
      <c r="J119" s="246"/>
      <c r="K119" s="60"/>
      <c r="L119" s="113">
        <f t="shared" si="141"/>
        <v>0</v>
      </c>
      <c r="M119" s="292"/>
      <c r="N119" s="60"/>
      <c r="O119" s="113">
        <f t="shared" si="142"/>
        <v>0</v>
      </c>
      <c r="P119" s="110"/>
    </row>
    <row r="120" spans="1:16" ht="24" x14ac:dyDescent="0.25">
      <c r="A120" s="38">
        <v>2264</v>
      </c>
      <c r="B120" s="57" t="s">
        <v>105</v>
      </c>
      <c r="C120" s="58">
        <f t="shared" si="98"/>
        <v>3111</v>
      </c>
      <c r="D120" s="214"/>
      <c r="E120" s="510"/>
      <c r="F120" s="468">
        <f t="shared" si="139"/>
        <v>0</v>
      </c>
      <c r="G120" s="214"/>
      <c r="H120" s="246"/>
      <c r="I120" s="113">
        <f t="shared" si="140"/>
        <v>0</v>
      </c>
      <c r="J120" s="246">
        <v>3111</v>
      </c>
      <c r="K120" s="60"/>
      <c r="L120" s="113">
        <f t="shared" si="141"/>
        <v>3111</v>
      </c>
      <c r="M120" s="292"/>
      <c r="N120" s="60"/>
      <c r="O120" s="113">
        <f t="shared" si="142"/>
        <v>0</v>
      </c>
      <c r="P120" s="110"/>
    </row>
    <row r="121" spans="1:16" x14ac:dyDescent="0.25">
      <c r="A121" s="38">
        <v>2269</v>
      </c>
      <c r="B121" s="57" t="s">
        <v>106</v>
      </c>
      <c r="C121" s="58">
        <f t="shared" si="98"/>
        <v>130</v>
      </c>
      <c r="D121" s="214">
        <v>130</v>
      </c>
      <c r="E121" s="510"/>
      <c r="F121" s="468">
        <f t="shared" si="139"/>
        <v>130</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5628</v>
      </c>
      <c r="D122" s="215">
        <f>SUM(D123:D127)</f>
        <v>700</v>
      </c>
      <c r="E122" s="511">
        <f t="shared" ref="E122:F122" si="143">SUM(E123:E127)</f>
        <v>0</v>
      </c>
      <c r="F122" s="468">
        <f t="shared" si="143"/>
        <v>700</v>
      </c>
      <c r="G122" s="215">
        <f>SUM(G123:G127)</f>
        <v>0</v>
      </c>
      <c r="H122" s="120">
        <f t="shared" ref="H122:I122" si="144">SUM(H123:H127)</f>
        <v>4928</v>
      </c>
      <c r="I122" s="113">
        <f t="shared" si="144"/>
        <v>4928</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4928</v>
      </c>
      <c r="D125" s="214"/>
      <c r="E125" s="510"/>
      <c r="F125" s="468">
        <f t="shared" si="147"/>
        <v>0</v>
      </c>
      <c r="G125" s="214"/>
      <c r="H125" s="246">
        <v>4928</v>
      </c>
      <c r="I125" s="113">
        <f t="shared" si="148"/>
        <v>4928</v>
      </c>
      <c r="J125" s="246"/>
      <c r="K125" s="60"/>
      <c r="L125" s="113">
        <f t="shared" si="149"/>
        <v>0</v>
      </c>
      <c r="M125" s="292"/>
      <c r="N125" s="60"/>
      <c r="O125" s="113">
        <f t="shared" si="150"/>
        <v>0</v>
      </c>
      <c r="P125" s="335" t="s">
        <v>348</v>
      </c>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700</v>
      </c>
      <c r="D127" s="214">
        <v>700</v>
      </c>
      <c r="E127" s="510"/>
      <c r="F127" s="468">
        <f t="shared" si="147"/>
        <v>700</v>
      </c>
      <c r="G127" s="214"/>
      <c r="H127" s="246"/>
      <c r="I127" s="113">
        <f t="shared" si="148"/>
        <v>0</v>
      </c>
      <c r="J127" s="246"/>
      <c r="K127" s="60"/>
      <c r="L127" s="113">
        <f t="shared" si="149"/>
        <v>0</v>
      </c>
      <c r="M127" s="292"/>
      <c r="N127" s="60"/>
      <c r="O127" s="113">
        <f t="shared" si="150"/>
        <v>0</v>
      </c>
      <c r="P127" s="335"/>
    </row>
    <row r="128" spans="1:16" ht="24" hidden="1" x14ac:dyDescent="0.25">
      <c r="A128" s="338">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60089</v>
      </c>
      <c r="D130" s="212">
        <f>SUM(D131,D136,D140,D141,D144,D151,D159,D160,D163)</f>
        <v>48427</v>
      </c>
      <c r="E130" s="505">
        <f t="shared" ref="E130:F130" si="152">SUM(E131,E136,E140,E141,E144,E151,E159,E160,E163)</f>
        <v>0</v>
      </c>
      <c r="F130" s="472">
        <f t="shared" si="152"/>
        <v>48427</v>
      </c>
      <c r="G130" s="212">
        <f>SUM(G131,G136,G140,G141,G144,G151,G159,G160,G163)</f>
        <v>7500</v>
      </c>
      <c r="H130" s="105">
        <f t="shared" ref="H130:I130" si="153">SUM(H131,H136,H140,H141,H144,H151,H159,H160,H163)</f>
        <v>0</v>
      </c>
      <c r="I130" s="116">
        <f t="shared" si="153"/>
        <v>7500</v>
      </c>
      <c r="J130" s="105">
        <f>SUM(J131,J136,J140,J141,J144,J151,J159,J160,J163)</f>
        <v>4162</v>
      </c>
      <c r="K130" s="50">
        <f t="shared" ref="K130:L130" si="154">SUM(K131,K136,K140,K141,K144,K151,K159,K160,K163)</f>
        <v>0</v>
      </c>
      <c r="L130" s="116">
        <f t="shared" si="154"/>
        <v>4162</v>
      </c>
      <c r="M130" s="47">
        <f>SUM(M131,M136,M140,M141,M144,M151,M159,M160,M163)</f>
        <v>0</v>
      </c>
      <c r="N130" s="50">
        <f t="shared" ref="N130:O130" si="155">SUM(N131,N136,N140,N141,N144,N151,N159,N160,N163)</f>
        <v>0</v>
      </c>
      <c r="O130" s="116">
        <f t="shared" si="155"/>
        <v>0</v>
      </c>
      <c r="P130" s="349"/>
    </row>
    <row r="131" spans="1:16" ht="24" x14ac:dyDescent="0.25">
      <c r="A131" s="338">
        <v>2310</v>
      </c>
      <c r="B131" s="52" t="s">
        <v>114</v>
      </c>
      <c r="C131" s="53">
        <f t="shared" si="98"/>
        <v>18142</v>
      </c>
      <c r="D131" s="217">
        <f t="shared" ref="D131:O131" si="156">SUM(D132:D135)</f>
        <v>18142</v>
      </c>
      <c r="E131" s="514">
        <f t="shared" si="156"/>
        <v>0</v>
      </c>
      <c r="F131" s="509">
        <f t="shared" si="156"/>
        <v>18142</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8142</v>
      </c>
      <c r="D132" s="214">
        <v>8142</v>
      </c>
      <c r="E132" s="510"/>
      <c r="F132" s="468">
        <f t="shared" ref="F132:F135" si="157">D132+E132</f>
        <v>8142</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10000</v>
      </c>
      <c r="D133" s="214">
        <v>10000</v>
      </c>
      <c r="E133" s="510"/>
      <c r="F133" s="468">
        <f t="shared" si="157"/>
        <v>10000</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hidden="1" customHeight="1" x14ac:dyDescent="0.25">
      <c r="A135" s="38">
        <v>2314</v>
      </c>
      <c r="B135" s="57" t="s">
        <v>291</v>
      </c>
      <c r="C135" s="58">
        <f t="shared" si="98"/>
        <v>0</v>
      </c>
      <c r="D135" s="214"/>
      <c r="E135" s="510"/>
      <c r="F135" s="468">
        <f t="shared" si="157"/>
        <v>0</v>
      </c>
      <c r="G135" s="214"/>
      <c r="H135" s="246"/>
      <c r="I135" s="113">
        <f t="shared" si="158"/>
        <v>0</v>
      </c>
      <c r="J135" s="246"/>
      <c r="K135" s="60"/>
      <c r="L135" s="113">
        <f t="shared" si="159"/>
        <v>0</v>
      </c>
      <c r="M135" s="292"/>
      <c r="N135" s="60"/>
      <c r="O135" s="113">
        <f t="shared" si="160"/>
        <v>0</v>
      </c>
      <c r="P135" s="110"/>
    </row>
    <row r="136" spans="1:16" x14ac:dyDescent="0.25">
      <c r="A136" s="111">
        <v>2320</v>
      </c>
      <c r="B136" s="57" t="s">
        <v>118</v>
      </c>
      <c r="C136" s="58">
        <f t="shared" si="98"/>
        <v>580</v>
      </c>
      <c r="D136" s="215">
        <f>SUM(D137:D139)</f>
        <v>225</v>
      </c>
      <c r="E136" s="511">
        <f t="shared" ref="E136:F136" si="161">SUM(E137:E139)</f>
        <v>0</v>
      </c>
      <c r="F136" s="468">
        <f t="shared" si="161"/>
        <v>225</v>
      </c>
      <c r="G136" s="215">
        <f>SUM(G137:G139)</f>
        <v>0</v>
      </c>
      <c r="H136" s="120">
        <f t="shared" ref="H136:I136" si="162">SUM(H137:H139)</f>
        <v>0</v>
      </c>
      <c r="I136" s="113">
        <f t="shared" si="162"/>
        <v>0</v>
      </c>
      <c r="J136" s="120">
        <f>SUM(J137:J139)</f>
        <v>355</v>
      </c>
      <c r="K136" s="112">
        <f t="shared" ref="K136:L136" si="163">SUM(K137:K139)</f>
        <v>0</v>
      </c>
      <c r="L136" s="113">
        <f t="shared" si="163"/>
        <v>355</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ht="35.25" customHeight="1" x14ac:dyDescent="0.25">
      <c r="A138" s="38">
        <v>2322</v>
      </c>
      <c r="B138" s="57" t="s">
        <v>120</v>
      </c>
      <c r="C138" s="58">
        <f t="shared" si="98"/>
        <v>580</v>
      </c>
      <c r="D138" s="214">
        <v>225</v>
      </c>
      <c r="E138" s="510"/>
      <c r="F138" s="468">
        <f t="shared" si="165"/>
        <v>225</v>
      </c>
      <c r="G138" s="214"/>
      <c r="H138" s="246"/>
      <c r="I138" s="113">
        <f t="shared" si="166"/>
        <v>0</v>
      </c>
      <c r="J138" s="246">
        <v>355</v>
      </c>
      <c r="K138" s="60"/>
      <c r="L138" s="113">
        <f t="shared" si="167"/>
        <v>355</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312</v>
      </c>
      <c r="D141" s="215">
        <f>SUM(D142:D143)</f>
        <v>312</v>
      </c>
      <c r="E141" s="511">
        <f t="shared" ref="E141:F141" si="169">SUM(E142:E143)</f>
        <v>0</v>
      </c>
      <c r="F141" s="468">
        <f t="shared" si="169"/>
        <v>312</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312</v>
      </c>
      <c r="D142" s="214">
        <v>312</v>
      </c>
      <c r="E142" s="510"/>
      <c r="F142" s="468">
        <f t="shared" ref="F142:F143" si="173">D142+E142</f>
        <v>312</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8929</v>
      </c>
      <c r="D144" s="131">
        <f>SUM(D145:D150)</f>
        <v>5122</v>
      </c>
      <c r="E144" s="506">
        <f t="shared" ref="E144:F144" si="177">SUM(E145:E150)</f>
        <v>0</v>
      </c>
      <c r="F144" s="507">
        <f t="shared" si="177"/>
        <v>5122</v>
      </c>
      <c r="G144" s="131">
        <f>SUM(G145:G150)</f>
        <v>0</v>
      </c>
      <c r="H144" s="190">
        <f t="shared" ref="H144:I144" si="178">SUM(H145:H150)</f>
        <v>0</v>
      </c>
      <c r="I144" s="108">
        <f t="shared" si="178"/>
        <v>0</v>
      </c>
      <c r="J144" s="190">
        <f>SUM(J145:J150)</f>
        <v>3807</v>
      </c>
      <c r="K144" s="107">
        <f t="shared" ref="K144:L144" si="179">SUM(K145:K150)</f>
        <v>0</v>
      </c>
      <c r="L144" s="108">
        <f t="shared" si="179"/>
        <v>3807</v>
      </c>
      <c r="M144" s="83">
        <f>SUM(M145:M150)</f>
        <v>0</v>
      </c>
      <c r="N144" s="107">
        <f t="shared" ref="N144:O144" si="180">SUM(N145:N150)</f>
        <v>0</v>
      </c>
      <c r="O144" s="108">
        <f t="shared" si="180"/>
        <v>0</v>
      </c>
      <c r="P144" s="115"/>
    </row>
    <row r="145" spans="1:16" x14ac:dyDescent="0.25">
      <c r="A145" s="33">
        <v>2351</v>
      </c>
      <c r="B145" s="52" t="s">
        <v>126</v>
      </c>
      <c r="C145" s="53">
        <f t="shared" si="98"/>
        <v>1747</v>
      </c>
      <c r="D145" s="213">
        <v>1747</v>
      </c>
      <c r="E145" s="508"/>
      <c r="F145" s="509">
        <f t="shared" ref="F145:F150" si="181">D145+E145</f>
        <v>1747</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5321</v>
      </c>
      <c r="D146" s="214">
        <v>2221</v>
      </c>
      <c r="E146" s="510"/>
      <c r="F146" s="468">
        <f t="shared" si="181"/>
        <v>2221</v>
      </c>
      <c r="G146" s="214"/>
      <c r="H146" s="246"/>
      <c r="I146" s="113">
        <f t="shared" si="182"/>
        <v>0</v>
      </c>
      <c r="J146" s="246">
        <v>3100</v>
      </c>
      <c r="K146" s="60"/>
      <c r="L146" s="113">
        <f t="shared" si="183"/>
        <v>3100</v>
      </c>
      <c r="M146" s="292"/>
      <c r="N146" s="60"/>
      <c r="O146" s="113">
        <f t="shared" si="184"/>
        <v>0</v>
      </c>
      <c r="P146" s="335"/>
    </row>
    <row r="147" spans="1:16" ht="24" x14ac:dyDescent="0.25">
      <c r="A147" s="38">
        <v>2353</v>
      </c>
      <c r="B147" s="57" t="s">
        <v>128</v>
      </c>
      <c r="C147" s="58">
        <f t="shared" si="98"/>
        <v>1561</v>
      </c>
      <c r="D147" s="214">
        <v>854</v>
      </c>
      <c r="E147" s="510"/>
      <c r="F147" s="468">
        <f t="shared" si="181"/>
        <v>854</v>
      </c>
      <c r="G147" s="214"/>
      <c r="H147" s="246"/>
      <c r="I147" s="113">
        <f t="shared" si="182"/>
        <v>0</v>
      </c>
      <c r="J147" s="246">
        <v>707</v>
      </c>
      <c r="K147" s="60"/>
      <c r="L147" s="113">
        <f t="shared" si="183"/>
        <v>707</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300</v>
      </c>
      <c r="D149" s="214">
        <v>300</v>
      </c>
      <c r="E149" s="510"/>
      <c r="F149" s="468">
        <f t="shared" si="181"/>
        <v>300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5250</v>
      </c>
      <c r="D151" s="215">
        <f>SUM(D152:D158)</f>
        <v>5250</v>
      </c>
      <c r="E151" s="511">
        <f t="shared" ref="E151:F151" si="186">SUM(E152:E158)</f>
        <v>0</v>
      </c>
      <c r="F151" s="468">
        <f t="shared" si="186"/>
        <v>5250</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hidden="1" x14ac:dyDescent="0.25">
      <c r="A152" s="37">
        <v>2361</v>
      </c>
      <c r="B152" s="57" t="s">
        <v>133</v>
      </c>
      <c r="C152" s="58">
        <f t="shared" si="185"/>
        <v>0</v>
      </c>
      <c r="D152" s="214"/>
      <c r="E152" s="510"/>
      <c r="F152" s="468">
        <f t="shared" ref="F152:F159" si="190">D152+E152</f>
        <v>0</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5250</v>
      </c>
      <c r="D154" s="214">
        <v>5250</v>
      </c>
      <c r="E154" s="510"/>
      <c r="F154" s="468">
        <f t="shared" si="190"/>
        <v>5250</v>
      </c>
      <c r="G154" s="214"/>
      <c r="H154" s="246"/>
      <c r="I154" s="113">
        <f t="shared" si="191"/>
        <v>0</v>
      </c>
      <c r="J154" s="246"/>
      <c r="K154" s="60"/>
      <c r="L154" s="113">
        <f t="shared" si="192"/>
        <v>0</v>
      </c>
      <c r="M154" s="292"/>
      <c r="N154" s="60"/>
      <c r="O154" s="113">
        <f t="shared" si="193"/>
        <v>0</v>
      </c>
      <c r="P154" s="335"/>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ht="41.25" customHeight="1" x14ac:dyDescent="0.25">
      <c r="A159" s="106">
        <v>2370</v>
      </c>
      <c r="B159" s="77" t="s">
        <v>140</v>
      </c>
      <c r="C159" s="83">
        <f t="shared" si="185"/>
        <v>26876</v>
      </c>
      <c r="D159" s="216">
        <v>19376</v>
      </c>
      <c r="E159" s="513"/>
      <c r="F159" s="507">
        <f t="shared" si="190"/>
        <v>19376</v>
      </c>
      <c r="G159" s="216">
        <v>7500</v>
      </c>
      <c r="H159" s="247"/>
      <c r="I159" s="108">
        <f t="shared" si="191"/>
        <v>7500</v>
      </c>
      <c r="J159" s="247"/>
      <c r="K159" s="114"/>
      <c r="L159" s="108">
        <f t="shared" si="192"/>
        <v>0</v>
      </c>
      <c r="M159" s="293"/>
      <c r="N159" s="114"/>
      <c r="O159" s="108">
        <f t="shared" si="193"/>
        <v>0</v>
      </c>
      <c r="P159" s="350"/>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x14ac:dyDescent="0.25">
      <c r="A165" s="46">
        <v>2500</v>
      </c>
      <c r="B165" s="104" t="s">
        <v>146</v>
      </c>
      <c r="C165" s="47">
        <f t="shared" si="185"/>
        <v>237</v>
      </c>
      <c r="D165" s="212">
        <f>SUM(D166,D171)</f>
        <v>237</v>
      </c>
      <c r="E165" s="505">
        <f t="shared" ref="E165:O165" si="202">SUM(E166,E171)</f>
        <v>0</v>
      </c>
      <c r="F165" s="472">
        <f t="shared" si="202"/>
        <v>237</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customHeight="1" x14ac:dyDescent="0.25">
      <c r="A166" s="338">
        <v>2510</v>
      </c>
      <c r="B166" s="52" t="s">
        <v>147</v>
      </c>
      <c r="C166" s="53">
        <f t="shared" si="185"/>
        <v>237</v>
      </c>
      <c r="D166" s="217">
        <f>SUM(D167:D170)</f>
        <v>237</v>
      </c>
      <c r="E166" s="514">
        <f t="shared" ref="E166:O166" si="203">SUM(E167:E170)</f>
        <v>0</v>
      </c>
      <c r="F166" s="509">
        <f t="shared" si="203"/>
        <v>237</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x14ac:dyDescent="0.25">
      <c r="A168" s="38">
        <v>2513</v>
      </c>
      <c r="B168" s="57" t="s">
        <v>149</v>
      </c>
      <c r="C168" s="58">
        <f t="shared" si="185"/>
        <v>237</v>
      </c>
      <c r="D168" s="214">
        <v>237</v>
      </c>
      <c r="E168" s="510"/>
      <c r="F168" s="468">
        <f t="shared" si="204"/>
        <v>237</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38">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38">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38">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38">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43155</v>
      </c>
      <c r="D194" s="210">
        <f>SUM(D195,D230,D269)</f>
        <v>33655</v>
      </c>
      <c r="E194" s="501">
        <f t="shared" ref="E194:F194" si="251">SUM(E195,E230,E269)</f>
        <v>0</v>
      </c>
      <c r="F194" s="502">
        <f t="shared" si="251"/>
        <v>33655</v>
      </c>
      <c r="G194" s="210">
        <f>SUM(G195,G230,G269)</f>
        <v>6500</v>
      </c>
      <c r="H194" s="243">
        <f t="shared" ref="H194:I194" si="252">SUM(H195,H230,H269)</f>
        <v>0</v>
      </c>
      <c r="I194" s="99">
        <f t="shared" si="252"/>
        <v>6500</v>
      </c>
      <c r="J194" s="243">
        <f>SUM(J195,J230,J269)</f>
        <v>3000</v>
      </c>
      <c r="K194" s="98">
        <f t="shared" ref="K194:L194" si="253">SUM(K195,K230,K269)</f>
        <v>0</v>
      </c>
      <c r="L194" s="99">
        <f t="shared" si="253"/>
        <v>3000</v>
      </c>
      <c r="M194" s="296">
        <f>SUM(M195,M230,M269)</f>
        <v>0</v>
      </c>
      <c r="N194" s="273">
        <f t="shared" ref="N194:O194" si="254">SUM(N195,N230,N269)</f>
        <v>0</v>
      </c>
      <c r="O194" s="278">
        <f t="shared" si="254"/>
        <v>0</v>
      </c>
      <c r="P194" s="317"/>
    </row>
    <row r="195" spans="1:16" x14ac:dyDescent="0.25">
      <c r="A195" s="100">
        <v>5000</v>
      </c>
      <c r="B195" s="100" t="s">
        <v>175</v>
      </c>
      <c r="C195" s="101">
        <f t="shared" si="185"/>
        <v>43155</v>
      </c>
      <c r="D195" s="211">
        <f>D196+D204</f>
        <v>33655</v>
      </c>
      <c r="E195" s="503">
        <f t="shared" ref="E195:F195" si="255">E196+E204</f>
        <v>0</v>
      </c>
      <c r="F195" s="504">
        <f t="shared" si="255"/>
        <v>33655</v>
      </c>
      <c r="G195" s="211">
        <f>G196+G204</f>
        <v>6500</v>
      </c>
      <c r="H195" s="244">
        <f t="shared" ref="H195:I195" si="256">H196+H204</f>
        <v>0</v>
      </c>
      <c r="I195" s="103">
        <f t="shared" si="256"/>
        <v>6500</v>
      </c>
      <c r="J195" s="244">
        <f>J196+J204</f>
        <v>3000</v>
      </c>
      <c r="K195" s="102">
        <f t="shared" ref="K195:L195" si="257">K196+K204</f>
        <v>0</v>
      </c>
      <c r="L195" s="103">
        <f t="shared" si="257"/>
        <v>3000</v>
      </c>
      <c r="M195" s="101">
        <f>M196+M204</f>
        <v>0</v>
      </c>
      <c r="N195" s="102">
        <f t="shared" ref="N195:O195" si="258">N196+N204</f>
        <v>0</v>
      </c>
      <c r="O195" s="103">
        <f t="shared" si="258"/>
        <v>0</v>
      </c>
      <c r="P195" s="314"/>
    </row>
    <row r="196" spans="1:16" x14ac:dyDescent="0.25">
      <c r="A196" s="46">
        <v>5100</v>
      </c>
      <c r="B196" s="104" t="s">
        <v>176</v>
      </c>
      <c r="C196" s="47">
        <f t="shared" si="185"/>
        <v>1300</v>
      </c>
      <c r="D196" s="212">
        <f>D197+D198+D201+D202+D203</f>
        <v>1300</v>
      </c>
      <c r="E196" s="505">
        <f t="shared" ref="E196:F196" si="259">E197+E198+E201+E202+E203</f>
        <v>0</v>
      </c>
      <c r="F196" s="472">
        <f t="shared" si="259"/>
        <v>1300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38">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1300</v>
      </c>
      <c r="D198" s="215">
        <f>D199+D200</f>
        <v>1300</v>
      </c>
      <c r="E198" s="511">
        <f t="shared" ref="E198:F198" si="263">E199+E200</f>
        <v>0</v>
      </c>
      <c r="F198" s="468">
        <f t="shared" si="263"/>
        <v>1300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1300</v>
      </c>
      <c r="D199" s="214">
        <v>1300</v>
      </c>
      <c r="E199" s="510"/>
      <c r="F199" s="468">
        <f t="shared" ref="F199:F203" si="267">D199+E199</f>
        <v>1300</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41855</v>
      </c>
      <c r="D204" s="212">
        <f>D205+D215+D216+D225+D226+D227+D229</f>
        <v>32355</v>
      </c>
      <c r="E204" s="505">
        <f t="shared" ref="E204:F204" si="271">E205+E215+E216+E225+E226+E227+E229</f>
        <v>0</v>
      </c>
      <c r="F204" s="472">
        <f t="shared" si="271"/>
        <v>32355</v>
      </c>
      <c r="G204" s="212">
        <f>G205+G215+G216+G225+G226+G227+G229</f>
        <v>6500</v>
      </c>
      <c r="H204" s="105">
        <f t="shared" ref="H204:I204" si="272">H205+H215+H216+H225+H226+H227+H229</f>
        <v>0</v>
      </c>
      <c r="I204" s="116">
        <f t="shared" si="272"/>
        <v>6500</v>
      </c>
      <c r="J204" s="105">
        <f>J205+J215+J216+J225+J226+J227+J229</f>
        <v>3000</v>
      </c>
      <c r="K204" s="50">
        <f t="shared" ref="K204:L204" si="273">K205+K215+K216+K225+K226+K227+K229</f>
        <v>0</v>
      </c>
      <c r="L204" s="116">
        <f t="shared" si="273"/>
        <v>3000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41855</v>
      </c>
      <c r="D216" s="215">
        <f>SUM(D217:D224)</f>
        <v>32355</v>
      </c>
      <c r="E216" s="511">
        <f t="shared" ref="E216:F216" si="284">SUM(E217:E224)</f>
        <v>0</v>
      </c>
      <c r="F216" s="468">
        <f t="shared" si="284"/>
        <v>32355</v>
      </c>
      <c r="G216" s="215">
        <f>SUM(G217:G224)</f>
        <v>6500</v>
      </c>
      <c r="H216" s="120">
        <f t="shared" ref="H216:I216" si="285">SUM(H217:H224)</f>
        <v>0</v>
      </c>
      <c r="I216" s="113">
        <f t="shared" si="285"/>
        <v>6500</v>
      </c>
      <c r="J216" s="120">
        <f>SUM(J217:J224)</f>
        <v>3000</v>
      </c>
      <c r="K216" s="112">
        <f t="shared" ref="K216:L216" si="286">SUM(K217:K224)</f>
        <v>0</v>
      </c>
      <c r="L216" s="113">
        <f t="shared" si="286"/>
        <v>3000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idden="1" x14ac:dyDescent="0.25">
      <c r="A218" s="38">
        <v>5232</v>
      </c>
      <c r="B218" s="57" t="s">
        <v>198</v>
      </c>
      <c r="C218" s="58">
        <f t="shared" si="283"/>
        <v>0</v>
      </c>
      <c r="D218" s="214"/>
      <c r="E218" s="510"/>
      <c r="F218" s="468">
        <f t="shared" si="288"/>
        <v>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14255</v>
      </c>
      <c r="D219" s="214">
        <v>7755</v>
      </c>
      <c r="E219" s="510"/>
      <c r="F219" s="468">
        <f t="shared" si="288"/>
        <v>7755</v>
      </c>
      <c r="G219" s="214">
        <v>6500</v>
      </c>
      <c r="H219" s="246"/>
      <c r="I219" s="113">
        <f t="shared" si="289"/>
        <v>6500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22600</v>
      </c>
      <c r="D223" s="214">
        <v>22600</v>
      </c>
      <c r="E223" s="510"/>
      <c r="F223" s="468">
        <f t="shared" si="288"/>
        <v>22600</v>
      </c>
      <c r="G223" s="214"/>
      <c r="H223" s="246"/>
      <c r="I223" s="113">
        <f t="shared" si="289"/>
        <v>0</v>
      </c>
      <c r="J223" s="246"/>
      <c r="K223" s="60"/>
      <c r="L223" s="113">
        <f t="shared" si="290"/>
        <v>0</v>
      </c>
      <c r="M223" s="292"/>
      <c r="N223" s="60"/>
      <c r="O223" s="113">
        <f t="shared" si="291"/>
        <v>0</v>
      </c>
      <c r="P223" s="110"/>
    </row>
    <row r="224" spans="1:16" ht="24" x14ac:dyDescent="0.25">
      <c r="A224" s="38">
        <v>5239</v>
      </c>
      <c r="B224" s="57" t="s">
        <v>204</v>
      </c>
      <c r="C224" s="58">
        <f t="shared" si="283"/>
        <v>5000</v>
      </c>
      <c r="D224" s="214">
        <v>2000</v>
      </c>
      <c r="E224" s="510"/>
      <c r="F224" s="468">
        <f t="shared" si="288"/>
        <v>2000</v>
      </c>
      <c r="G224" s="214"/>
      <c r="H224" s="246"/>
      <c r="I224" s="113">
        <f t="shared" si="289"/>
        <v>0</v>
      </c>
      <c r="J224" s="246">
        <v>3000</v>
      </c>
      <c r="K224" s="60"/>
      <c r="L224" s="113">
        <f t="shared" si="290"/>
        <v>3000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38">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38">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38">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38">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38">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38">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1535353</v>
      </c>
      <c r="D286" s="224">
        <f t="shared" ref="D286:O286" si="382">SUM(D283,D269,D230,D195,D187,D173,D75,D53)</f>
        <v>676871</v>
      </c>
      <c r="E286" s="525">
        <f t="shared" si="382"/>
        <v>0</v>
      </c>
      <c r="F286" s="526">
        <f t="shared" si="382"/>
        <v>676871</v>
      </c>
      <c r="G286" s="224">
        <f t="shared" si="382"/>
        <v>834141</v>
      </c>
      <c r="H286" s="166">
        <f t="shared" si="382"/>
        <v>4928</v>
      </c>
      <c r="I286" s="264">
        <f t="shared" si="382"/>
        <v>839069</v>
      </c>
      <c r="J286" s="166">
        <f t="shared" si="382"/>
        <v>19413</v>
      </c>
      <c r="K286" s="165">
        <f t="shared" si="382"/>
        <v>0</v>
      </c>
      <c r="L286" s="264">
        <f t="shared" si="382"/>
        <v>19413</v>
      </c>
      <c r="M286" s="280">
        <f t="shared" si="382"/>
        <v>0</v>
      </c>
      <c r="N286" s="165">
        <f t="shared" si="382"/>
        <v>0</v>
      </c>
      <c r="O286" s="264">
        <f t="shared" si="382"/>
        <v>0</v>
      </c>
      <c r="P286" s="319"/>
    </row>
    <row r="287" spans="1:16" s="21" customFormat="1" ht="13.5" thickTop="1" thickBot="1" x14ac:dyDescent="0.3">
      <c r="A287" s="707" t="s">
        <v>262</v>
      </c>
      <c r="B287" s="708"/>
      <c r="C287" s="172">
        <f t="shared" si="368"/>
        <v>-8270</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-8270</v>
      </c>
      <c r="K287" s="168">
        <f t="shared" ref="K287:L287" si="385">(K26+K43)-K51</f>
        <v>0</v>
      </c>
      <c r="L287" s="265">
        <f t="shared" si="385"/>
        <v>-8270</v>
      </c>
      <c r="M287" s="172">
        <f>M45-M51</f>
        <v>0</v>
      </c>
      <c r="N287" s="168">
        <f t="shared" ref="N287:O287" si="386">N45-N51</f>
        <v>0</v>
      </c>
      <c r="O287" s="265">
        <f t="shared" si="386"/>
        <v>0</v>
      </c>
      <c r="P287" s="174"/>
    </row>
    <row r="288" spans="1:16" s="21" customFormat="1" ht="12.75" thickTop="1" x14ac:dyDescent="0.25">
      <c r="A288" s="709" t="s">
        <v>263</v>
      </c>
      <c r="B288" s="710"/>
      <c r="C288" s="156">
        <f t="shared" si="368"/>
        <v>8270</v>
      </c>
      <c r="D288" s="226">
        <f t="shared" ref="D288:O288" si="387">SUM(D289,D290)-D297+D298</f>
        <v>0</v>
      </c>
      <c r="E288" s="529">
        <f t="shared" si="387"/>
        <v>0</v>
      </c>
      <c r="F288" s="530">
        <f t="shared" si="387"/>
        <v>0</v>
      </c>
      <c r="G288" s="226">
        <f t="shared" si="387"/>
        <v>0</v>
      </c>
      <c r="H288" s="256">
        <f t="shared" si="387"/>
        <v>0</v>
      </c>
      <c r="I288" s="154">
        <f t="shared" si="387"/>
        <v>0</v>
      </c>
      <c r="J288" s="256">
        <f t="shared" si="387"/>
        <v>8270</v>
      </c>
      <c r="K288" s="153">
        <f t="shared" si="387"/>
        <v>0</v>
      </c>
      <c r="L288" s="154">
        <f t="shared" si="387"/>
        <v>8270</v>
      </c>
      <c r="M288" s="156">
        <f t="shared" si="387"/>
        <v>0</v>
      </c>
      <c r="N288" s="153">
        <f t="shared" si="387"/>
        <v>0</v>
      </c>
      <c r="O288" s="154">
        <f t="shared" si="387"/>
        <v>0</v>
      </c>
      <c r="P288" s="320"/>
    </row>
    <row r="289" spans="1:16" s="21" customFormat="1" ht="12.75" thickBot="1" x14ac:dyDescent="0.3">
      <c r="A289" s="87" t="s">
        <v>264</v>
      </c>
      <c r="B289" s="87" t="s">
        <v>265</v>
      </c>
      <c r="C289" s="88">
        <f t="shared" si="368"/>
        <v>8270</v>
      </c>
      <c r="D289" s="208">
        <f t="shared" ref="D289:O289" si="388">D21-D283</f>
        <v>0</v>
      </c>
      <c r="E289" s="497">
        <f t="shared" si="388"/>
        <v>0</v>
      </c>
      <c r="F289" s="498">
        <f t="shared" si="388"/>
        <v>0</v>
      </c>
      <c r="G289" s="208">
        <f t="shared" si="388"/>
        <v>0</v>
      </c>
      <c r="H289" s="241">
        <f t="shared" si="388"/>
        <v>0</v>
      </c>
      <c r="I289" s="90">
        <f t="shared" si="388"/>
        <v>0</v>
      </c>
      <c r="J289" s="241">
        <f t="shared" si="388"/>
        <v>8270</v>
      </c>
      <c r="K289" s="89">
        <f t="shared" si="388"/>
        <v>0</v>
      </c>
      <c r="L289" s="90">
        <f t="shared" si="388"/>
        <v>8270</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EwxnlJuaCLrlZTS8BaxvzEZKmWjnNQ0t0M27zNQPYkxA0sFZQ4i6q4q5z0+ELsWBeKiEI85igfsZxbe1CqUHHw==" saltValue="HzgI3X9D5jpxXWRanikOQw==" spinCount="100000" sheet="1" objects="1" scenarios="1" formatCells="0" formatColumns="0" formatRows="0"/>
  <autoFilter ref="A18:P298">
    <filterColumn colId="2">
      <filters blank="1">
        <filter val="1 000"/>
        <filter val="1 300"/>
        <filter val="1 307 169"/>
        <filter val="1 312"/>
        <filter val="1 492"/>
        <filter val="1 492 198"/>
        <filter val="1 515 940"/>
        <filter val="1 535 353"/>
        <filter val="1 561"/>
        <filter val="1 747"/>
        <filter val="1 871"/>
        <filter val="1 997"/>
        <filter val="10 000"/>
        <filter val="11 083"/>
        <filter val="124 248"/>
        <filter val="13 641"/>
        <filter val="130"/>
        <filter val="14 255"/>
        <filter val="18 142"/>
        <filter val="185 029"/>
        <filter val="2 060"/>
        <filter val="2 185"/>
        <filter val="2 535"/>
        <filter val="22 600"/>
        <filter val="22 909"/>
        <filter val="23 051"/>
        <filter val="237"/>
        <filter val="249 084"/>
        <filter val="26 876"/>
        <filter val="3 111"/>
        <filter val="3 901"/>
        <filter val="30 460"/>
        <filter val="300"/>
        <filter val="312"/>
        <filter val="319 256"/>
        <filter val="36 227"/>
        <filter val="379"/>
        <filter val="390"/>
        <filter val="4 275"/>
        <filter val="4 367"/>
        <filter val="4 928"/>
        <filter val="41 855"/>
        <filter val="417"/>
        <filter val="43 155"/>
        <filter val="45 061"/>
        <filter val="455"/>
        <filter val="5 000"/>
        <filter val="5 250"/>
        <filter val="5 321"/>
        <filter val="5 458"/>
        <filter val="5 625"/>
        <filter val="5 628"/>
        <filter val="5 679"/>
        <filter val="502"/>
        <filter val="53 426"/>
        <filter val="580"/>
        <filter val="60"/>
        <filter val="60 089"/>
        <filter val="65"/>
        <filter val="70 172"/>
        <filter val="700"/>
        <filter val="73 527"/>
        <filter val="8 142"/>
        <filter val="8 270"/>
        <filter val="-8 270"/>
        <filter val="8 305"/>
        <filter val="8 509"/>
        <filter val="8 929"/>
        <filter val="85"/>
        <filter val="9 400"/>
        <filter val="910 111"/>
        <filter val="94 392"/>
        <filter val="987 91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9.pielikums Jūrmalas pilsētas domes
2018.gada 5.septembra saistošajiem noteikumiem Nr.32 
(protokols Nr.12, 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view="pageLayout" zoomScaleNormal="100" workbookViewId="0">
      <selection activeCell="W6" sqref="W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423</v>
      </c>
      <c r="P1" s="300"/>
    </row>
    <row r="2" spans="1:17" ht="30.7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424</v>
      </c>
      <c r="D3" s="750"/>
      <c r="E3" s="750"/>
      <c r="F3" s="750"/>
      <c r="G3" s="750"/>
      <c r="H3" s="750"/>
      <c r="I3" s="750"/>
      <c r="J3" s="750"/>
      <c r="K3" s="750"/>
      <c r="L3" s="750"/>
      <c r="M3" s="750"/>
      <c r="N3" s="750"/>
      <c r="O3" s="750"/>
      <c r="P3" s="751"/>
      <c r="Q3" s="457"/>
    </row>
    <row r="4" spans="1:17" ht="12.75" customHeight="1" x14ac:dyDescent="0.25">
      <c r="A4" s="4" t="s">
        <v>1</v>
      </c>
      <c r="B4" s="5"/>
      <c r="C4" s="750" t="s">
        <v>425</v>
      </c>
      <c r="D4" s="750"/>
      <c r="E4" s="750"/>
      <c r="F4" s="750"/>
      <c r="G4" s="750"/>
      <c r="H4" s="750"/>
      <c r="I4" s="750"/>
      <c r="J4" s="750"/>
      <c r="K4" s="750"/>
      <c r="L4" s="750"/>
      <c r="M4" s="750"/>
      <c r="N4" s="750"/>
      <c r="O4" s="750"/>
      <c r="P4" s="751"/>
      <c r="Q4" s="457"/>
    </row>
    <row r="5" spans="1:17" ht="12.75" customHeight="1" x14ac:dyDescent="0.25">
      <c r="A5" s="2" t="s">
        <v>2</v>
      </c>
      <c r="B5" s="3"/>
      <c r="C5" s="745" t="s">
        <v>426</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5.5" customHeight="1" x14ac:dyDescent="0.25">
      <c r="A7" s="2" t="s">
        <v>4</v>
      </c>
      <c r="B7" s="3"/>
      <c r="C7" s="750" t="s">
        <v>325</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63" t="s">
        <v>427</v>
      </c>
      <c r="D9" s="763"/>
      <c r="E9" s="763"/>
      <c r="F9" s="763"/>
      <c r="G9" s="763"/>
      <c r="H9" s="763"/>
      <c r="I9" s="763"/>
      <c r="J9" s="763"/>
      <c r="K9" s="763"/>
      <c r="L9" s="763"/>
      <c r="M9" s="763"/>
      <c r="N9" s="763"/>
      <c r="O9" s="763"/>
      <c r="P9" s="764"/>
      <c r="Q9" s="457"/>
    </row>
    <row r="10" spans="1:17" ht="12.75" customHeight="1" x14ac:dyDescent="0.25">
      <c r="A10" s="2"/>
      <c r="B10" s="3" t="s">
        <v>7</v>
      </c>
      <c r="C10" s="745" t="s">
        <v>428</v>
      </c>
      <c r="D10" s="745"/>
      <c r="E10" s="745"/>
      <c r="F10" s="745"/>
      <c r="G10" s="745"/>
      <c r="H10" s="745"/>
      <c r="I10" s="745"/>
      <c r="J10" s="745"/>
      <c r="K10" s="745"/>
      <c r="L10" s="745"/>
      <c r="M10" s="745"/>
      <c r="N10" s="745"/>
      <c r="O10" s="745"/>
      <c r="P10" s="746"/>
      <c r="Q10" s="457"/>
    </row>
    <row r="11" spans="1:17" ht="12.75" customHeight="1" x14ac:dyDescent="0.25">
      <c r="A11" s="2"/>
      <c r="B11" s="3" t="s">
        <v>8</v>
      </c>
      <c r="C11" s="752"/>
      <c r="D11" s="752"/>
      <c r="E11" s="752"/>
      <c r="F11" s="752"/>
      <c r="G11" s="752"/>
      <c r="H11" s="752"/>
      <c r="I11" s="752"/>
      <c r="J11" s="752"/>
      <c r="K11" s="752"/>
      <c r="L11" s="752"/>
      <c r="M11" s="752"/>
      <c r="N11" s="752"/>
      <c r="O11" s="752"/>
      <c r="P11" s="753"/>
      <c r="Q11" s="457"/>
    </row>
    <row r="12" spans="1:17" ht="12.75" customHeight="1" x14ac:dyDescent="0.25">
      <c r="A12" s="2"/>
      <c r="B12" s="3" t="s">
        <v>9</v>
      </c>
      <c r="C12" s="745" t="s">
        <v>429</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2"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409556</v>
      </c>
      <c r="D20" s="195">
        <f>SUM(D21,D24,D25,D41,D43)</f>
        <v>283742</v>
      </c>
      <c r="E20" s="461">
        <f t="shared" ref="E20:F20" si="0">SUM(E21,E24,E25,E41,E43)</f>
        <v>0</v>
      </c>
      <c r="F20" s="462">
        <f t="shared" si="0"/>
        <v>283742</v>
      </c>
      <c r="G20" s="195">
        <f>SUM(G21,G24,G43)</f>
        <v>121148</v>
      </c>
      <c r="H20" s="230">
        <f t="shared" ref="H20:I20" si="1">SUM(H21,H24,H43)</f>
        <v>742</v>
      </c>
      <c r="I20" s="26">
        <f t="shared" si="1"/>
        <v>121890</v>
      </c>
      <c r="J20" s="230">
        <f>SUM(J21,J26,J43)</f>
        <v>3924</v>
      </c>
      <c r="K20" s="25">
        <f t="shared" ref="K20:L20" si="2">SUM(K21,K26,K43)</f>
        <v>0</v>
      </c>
      <c r="L20" s="26">
        <f t="shared" si="2"/>
        <v>3924</v>
      </c>
      <c r="M20" s="24">
        <f>SUM(M21,M45)</f>
        <v>0</v>
      </c>
      <c r="N20" s="25">
        <f t="shared" ref="N20:O20" si="3">SUM(N21,N45)</f>
        <v>0</v>
      </c>
      <c r="O20" s="26">
        <f t="shared" si="3"/>
        <v>0</v>
      </c>
      <c r="P20" s="301"/>
    </row>
    <row r="21" spans="1:16" ht="12.75" thickTop="1" x14ac:dyDescent="0.25">
      <c r="A21" s="27"/>
      <c r="B21" s="28" t="s">
        <v>20</v>
      </c>
      <c r="C21" s="29">
        <f t="shared" ref="C21:C84" si="4">F21+I21+L21+O21</f>
        <v>664</v>
      </c>
      <c r="D21" s="196">
        <f>SUM(D22:D23)</f>
        <v>0</v>
      </c>
      <c r="E21" s="463">
        <f t="shared" ref="E21" si="5">SUM(E22:E23)</f>
        <v>0</v>
      </c>
      <c r="F21" s="464">
        <f>SUM(F22:F23)</f>
        <v>0</v>
      </c>
      <c r="G21" s="196">
        <f>SUM(G22:G23)</f>
        <v>0</v>
      </c>
      <c r="H21" s="231">
        <f t="shared" ref="H21:I21" si="6">SUM(H22:H23)</f>
        <v>0</v>
      </c>
      <c r="I21" s="31">
        <f t="shared" si="6"/>
        <v>0</v>
      </c>
      <c r="J21" s="231">
        <f>SUM(J22:J23)</f>
        <v>664</v>
      </c>
      <c r="K21" s="30">
        <f t="shared" ref="K21:L21" si="7">SUM(K22:K23)</f>
        <v>0</v>
      </c>
      <c r="L21" s="31">
        <f t="shared" si="7"/>
        <v>664</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x14ac:dyDescent="0.25">
      <c r="A23" s="37"/>
      <c r="B23" s="38" t="s">
        <v>22</v>
      </c>
      <c r="C23" s="39">
        <f t="shared" si="4"/>
        <v>664</v>
      </c>
      <c r="D23" s="198"/>
      <c r="E23" s="467"/>
      <c r="F23" s="468">
        <f>D23+E23</f>
        <v>0</v>
      </c>
      <c r="G23" s="198"/>
      <c r="H23" s="233"/>
      <c r="I23" s="275">
        <f>G23+H23</f>
        <v>0</v>
      </c>
      <c r="J23" s="233">
        <v>664</v>
      </c>
      <c r="K23" s="40"/>
      <c r="L23" s="275">
        <f>J23+K23</f>
        <v>664</v>
      </c>
      <c r="M23" s="331"/>
      <c r="N23" s="40"/>
      <c r="O23" s="275">
        <f>M23+N23</f>
        <v>0</v>
      </c>
      <c r="P23" s="386"/>
    </row>
    <row r="24" spans="1:16" s="21" customFormat="1" ht="24.75" thickBot="1" x14ac:dyDescent="0.3">
      <c r="A24" s="41">
        <v>19300</v>
      </c>
      <c r="B24" s="41" t="s">
        <v>304</v>
      </c>
      <c r="C24" s="42">
        <f>F24+I24</f>
        <v>405632</v>
      </c>
      <c r="D24" s="199">
        <v>283742</v>
      </c>
      <c r="E24" s="469"/>
      <c r="F24" s="470">
        <f>D24+E24</f>
        <v>283742</v>
      </c>
      <c r="G24" s="199">
        <v>121148</v>
      </c>
      <c r="H24" s="234">
        <v>742</v>
      </c>
      <c r="I24" s="323">
        <f>G24+H24</f>
        <v>121890</v>
      </c>
      <c r="J24" s="259" t="s">
        <v>23</v>
      </c>
      <c r="K24" s="44" t="s">
        <v>23</v>
      </c>
      <c r="L24" s="45" t="s">
        <v>23</v>
      </c>
      <c r="M24" s="283" t="s">
        <v>23</v>
      </c>
      <c r="N24" s="44" t="s">
        <v>23</v>
      </c>
      <c r="O24" s="45" t="s">
        <v>23</v>
      </c>
      <c r="P24" s="339"/>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3260</v>
      </c>
      <c r="D26" s="201" t="s">
        <v>23</v>
      </c>
      <c r="E26" s="473" t="s">
        <v>23</v>
      </c>
      <c r="F26" s="474" t="s">
        <v>23</v>
      </c>
      <c r="G26" s="201" t="s">
        <v>23</v>
      </c>
      <c r="H26" s="235" t="s">
        <v>23</v>
      </c>
      <c r="I26" s="49" t="s">
        <v>23</v>
      </c>
      <c r="J26" s="105">
        <f>SUM(J27,J31,J33,J36)</f>
        <v>3260</v>
      </c>
      <c r="K26" s="50">
        <f t="shared" ref="K26:L26" si="9">SUM(K27,K31,K33,K36)</f>
        <v>0</v>
      </c>
      <c r="L26" s="116">
        <f t="shared" si="9"/>
        <v>3260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1400</v>
      </c>
      <c r="D33" s="201" t="s">
        <v>23</v>
      </c>
      <c r="E33" s="473" t="s">
        <v>23</v>
      </c>
      <c r="F33" s="474" t="s">
        <v>23</v>
      </c>
      <c r="G33" s="201" t="s">
        <v>23</v>
      </c>
      <c r="H33" s="235" t="s">
        <v>23</v>
      </c>
      <c r="I33" s="49" t="s">
        <v>23</v>
      </c>
      <c r="J33" s="105">
        <f>SUM(J34:J35)</f>
        <v>1400</v>
      </c>
      <c r="K33" s="50">
        <f t="shared" ref="K33:L33" si="13">SUM(K34:K35)</f>
        <v>0</v>
      </c>
      <c r="L33" s="116">
        <f t="shared" si="13"/>
        <v>1400</v>
      </c>
      <c r="M33" s="284" t="s">
        <v>23</v>
      </c>
      <c r="N33" s="48" t="s">
        <v>23</v>
      </c>
      <c r="O33" s="49" t="s">
        <v>23</v>
      </c>
      <c r="P33" s="303"/>
    </row>
    <row r="34" spans="1:16" x14ac:dyDescent="0.25">
      <c r="A34" s="62">
        <v>21381</v>
      </c>
      <c r="B34" s="63" t="s">
        <v>306</v>
      </c>
      <c r="C34" s="481">
        <f t="shared" si="10"/>
        <v>1400</v>
      </c>
      <c r="D34" s="202" t="s">
        <v>23</v>
      </c>
      <c r="E34" s="475" t="s">
        <v>23</v>
      </c>
      <c r="F34" s="480" t="s">
        <v>23</v>
      </c>
      <c r="G34" s="202" t="s">
        <v>23</v>
      </c>
      <c r="H34" s="236" t="s">
        <v>23</v>
      </c>
      <c r="I34" s="67" t="s">
        <v>23</v>
      </c>
      <c r="J34" s="245">
        <v>1400</v>
      </c>
      <c r="K34" s="55"/>
      <c r="L34" s="324">
        <f>J34+K34</f>
        <v>1400</v>
      </c>
      <c r="M34" s="285" t="s">
        <v>23</v>
      </c>
      <c r="N34" s="54" t="s">
        <v>23</v>
      </c>
      <c r="O34" s="67"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1860</v>
      </c>
      <c r="D36" s="201" t="s">
        <v>23</v>
      </c>
      <c r="E36" s="473" t="s">
        <v>23</v>
      </c>
      <c r="F36" s="474" t="s">
        <v>23</v>
      </c>
      <c r="G36" s="201" t="s">
        <v>23</v>
      </c>
      <c r="H36" s="235" t="s">
        <v>23</v>
      </c>
      <c r="I36" s="49" t="s">
        <v>23</v>
      </c>
      <c r="J36" s="105">
        <f>SUM(J37:J40)</f>
        <v>1860</v>
      </c>
      <c r="K36" s="50">
        <f t="shared" ref="K36:L36" si="14">SUM(K37:K40)</f>
        <v>0</v>
      </c>
      <c r="L36" s="116">
        <f t="shared" si="14"/>
        <v>1860</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1860</v>
      </c>
      <c r="D40" s="205" t="s">
        <v>23</v>
      </c>
      <c r="E40" s="482" t="s">
        <v>23</v>
      </c>
      <c r="F40" s="483" t="s">
        <v>23</v>
      </c>
      <c r="G40" s="205" t="s">
        <v>23</v>
      </c>
      <c r="H40" s="239" t="s">
        <v>23</v>
      </c>
      <c r="I40" s="181" t="s">
        <v>23</v>
      </c>
      <c r="J40" s="260">
        <v>1860</v>
      </c>
      <c r="K40" s="180"/>
      <c r="L40" s="484">
        <f>J40+K40</f>
        <v>1860</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hidden="1" x14ac:dyDescent="0.25">
      <c r="A43" s="51">
        <v>21490</v>
      </c>
      <c r="B43" s="46" t="s">
        <v>38</v>
      </c>
      <c r="C43" s="68">
        <f>F43+I43+L43</f>
        <v>0</v>
      </c>
      <c r="D43" s="73">
        <f>D44</f>
        <v>0</v>
      </c>
      <c r="E43" s="489">
        <f t="shared" ref="E43:L43" si="16">E44</f>
        <v>0</v>
      </c>
      <c r="F43" s="490">
        <f t="shared" si="16"/>
        <v>0</v>
      </c>
      <c r="G43" s="73">
        <f t="shared" si="16"/>
        <v>0</v>
      </c>
      <c r="H43" s="187">
        <f t="shared" si="16"/>
        <v>0</v>
      </c>
      <c r="I43" s="261">
        <f t="shared" si="16"/>
        <v>0</v>
      </c>
      <c r="J43" s="187">
        <f t="shared" si="16"/>
        <v>0</v>
      </c>
      <c r="K43" s="74">
        <f t="shared" si="16"/>
        <v>0</v>
      </c>
      <c r="L43" s="261">
        <f t="shared" si="16"/>
        <v>0</v>
      </c>
      <c r="M43" s="284" t="s">
        <v>23</v>
      </c>
      <c r="N43" s="48" t="s">
        <v>23</v>
      </c>
      <c r="O43" s="49" t="s">
        <v>23</v>
      </c>
      <c r="P43" s="303"/>
    </row>
    <row r="44" spans="1:16" s="21" customFormat="1" ht="24" hidden="1" x14ac:dyDescent="0.25">
      <c r="A44" s="38">
        <v>21499</v>
      </c>
      <c r="B44" s="57" t="s">
        <v>39</v>
      </c>
      <c r="C44" s="191">
        <f>F44+I44+L44</f>
        <v>0</v>
      </c>
      <c r="D44" s="268"/>
      <c r="E44" s="491"/>
      <c r="F44" s="481">
        <f>D44+E44</f>
        <v>0</v>
      </c>
      <c r="G44" s="268"/>
      <c r="H44" s="269"/>
      <c r="I44" s="324">
        <f>G44+H44</f>
        <v>0</v>
      </c>
      <c r="J44" s="269"/>
      <c r="K44" s="70"/>
      <c r="L44" s="324">
        <f>J44+K44</f>
        <v>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ht="6.75" customHeight="1"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409556</v>
      </c>
      <c r="D50" s="208">
        <f>SUM(D51,D283)</f>
        <v>283742</v>
      </c>
      <c r="E50" s="497">
        <f t="shared" ref="E50:F50" si="19">SUM(E51,E283)</f>
        <v>0</v>
      </c>
      <c r="F50" s="498">
        <f t="shared" si="19"/>
        <v>283742</v>
      </c>
      <c r="G50" s="208">
        <f>SUM(G51,G283)</f>
        <v>121148</v>
      </c>
      <c r="H50" s="241">
        <f t="shared" ref="H50:I50" si="20">SUM(H51,H283)</f>
        <v>742</v>
      </c>
      <c r="I50" s="90">
        <f t="shared" si="20"/>
        <v>121890</v>
      </c>
      <c r="J50" s="241">
        <f>SUM(J51,J283)</f>
        <v>3924</v>
      </c>
      <c r="K50" s="89">
        <f t="shared" ref="K50:L50" si="21">SUM(K51,K283)</f>
        <v>0</v>
      </c>
      <c r="L50" s="90">
        <f t="shared" si="21"/>
        <v>3924</v>
      </c>
      <c r="M50" s="88">
        <f>SUM(M51,M283)</f>
        <v>0</v>
      </c>
      <c r="N50" s="89">
        <f t="shared" ref="N50:O50" si="22">SUM(N51,N283)</f>
        <v>0</v>
      </c>
      <c r="O50" s="90">
        <f t="shared" si="22"/>
        <v>0</v>
      </c>
      <c r="P50" s="311"/>
    </row>
    <row r="51" spans="1:16" s="21" customFormat="1" ht="36.75" thickTop="1" x14ac:dyDescent="0.25">
      <c r="A51" s="91"/>
      <c r="B51" s="92" t="s">
        <v>45</v>
      </c>
      <c r="C51" s="93">
        <f t="shared" si="4"/>
        <v>409556</v>
      </c>
      <c r="D51" s="209">
        <f>SUM(D52,D194)</f>
        <v>283742</v>
      </c>
      <c r="E51" s="499">
        <f t="shared" ref="E51:F51" si="23">SUM(E52,E194)</f>
        <v>0</v>
      </c>
      <c r="F51" s="500">
        <f t="shared" si="23"/>
        <v>283742</v>
      </c>
      <c r="G51" s="209">
        <f>SUM(G52,G194)</f>
        <v>121148</v>
      </c>
      <c r="H51" s="242">
        <f t="shared" ref="H51:I51" si="24">SUM(H52,H194)</f>
        <v>742</v>
      </c>
      <c r="I51" s="95">
        <f t="shared" si="24"/>
        <v>121890</v>
      </c>
      <c r="J51" s="242">
        <f>SUM(J52,J194)</f>
        <v>3924</v>
      </c>
      <c r="K51" s="94">
        <f t="shared" ref="K51:L51" si="25">SUM(K52,K194)</f>
        <v>0</v>
      </c>
      <c r="L51" s="95">
        <f t="shared" si="25"/>
        <v>3924</v>
      </c>
      <c r="M51" s="93">
        <f>SUM(M52,M194)</f>
        <v>0</v>
      </c>
      <c r="N51" s="94">
        <f t="shared" ref="N51:O51" si="26">SUM(N52,N194)</f>
        <v>0</v>
      </c>
      <c r="O51" s="95">
        <f t="shared" si="26"/>
        <v>0</v>
      </c>
      <c r="P51" s="312"/>
    </row>
    <row r="52" spans="1:16" s="21" customFormat="1" ht="24" x14ac:dyDescent="0.25">
      <c r="A52" s="96"/>
      <c r="B52" s="16" t="s">
        <v>46</v>
      </c>
      <c r="C52" s="97">
        <f t="shared" si="4"/>
        <v>405091</v>
      </c>
      <c r="D52" s="210">
        <f>SUM(D53,D75,D173,D187)</f>
        <v>280077</v>
      </c>
      <c r="E52" s="501">
        <f t="shared" ref="E52:F52" si="27">SUM(E53,E75,E173,E187)</f>
        <v>0</v>
      </c>
      <c r="F52" s="502">
        <f t="shared" si="27"/>
        <v>280077</v>
      </c>
      <c r="G52" s="210">
        <f>SUM(G53,G75,G173,G187)</f>
        <v>120348</v>
      </c>
      <c r="H52" s="243">
        <f t="shared" ref="H52:I52" si="28">SUM(H53,H75,H173,H187)</f>
        <v>742</v>
      </c>
      <c r="I52" s="99">
        <f t="shared" si="28"/>
        <v>121090</v>
      </c>
      <c r="J52" s="243">
        <f>SUM(J53,J75,J173,J187)</f>
        <v>3924</v>
      </c>
      <c r="K52" s="98">
        <f t="shared" ref="K52:L52" si="29">SUM(K53,K75,K173,K187)</f>
        <v>0</v>
      </c>
      <c r="L52" s="99">
        <f t="shared" si="29"/>
        <v>3924</v>
      </c>
      <c r="M52" s="97">
        <f>SUM(M53,M75,M173,M187)</f>
        <v>0</v>
      </c>
      <c r="N52" s="98">
        <f t="shared" ref="N52:O52" si="30">SUM(N53,N75,N173,N187)</f>
        <v>0</v>
      </c>
      <c r="O52" s="99">
        <f t="shared" si="30"/>
        <v>0</v>
      </c>
      <c r="P52" s="313"/>
    </row>
    <row r="53" spans="1:16" s="21" customFormat="1" x14ac:dyDescent="0.25">
      <c r="A53" s="100">
        <v>1000</v>
      </c>
      <c r="B53" s="100" t="s">
        <v>47</v>
      </c>
      <c r="C53" s="101">
        <f t="shared" si="4"/>
        <v>337982</v>
      </c>
      <c r="D53" s="211">
        <f>SUM(D54,D67)</f>
        <v>218811</v>
      </c>
      <c r="E53" s="503">
        <f t="shared" ref="E53:F53" si="31">SUM(E54,E67)</f>
        <v>0</v>
      </c>
      <c r="F53" s="504">
        <f t="shared" si="31"/>
        <v>218811</v>
      </c>
      <c r="G53" s="211">
        <f>SUM(G54,G67)</f>
        <v>119171</v>
      </c>
      <c r="H53" s="244">
        <f t="shared" ref="H53:I53" si="32">SUM(H54,H67)</f>
        <v>0</v>
      </c>
      <c r="I53" s="103">
        <f t="shared" si="32"/>
        <v>119171</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253930</v>
      </c>
      <c r="D54" s="212">
        <f>SUM(D55,D58,D66)</f>
        <v>159395</v>
      </c>
      <c r="E54" s="505">
        <f t="shared" ref="E54:F54" si="35">SUM(E55,E58,E66)</f>
        <v>0</v>
      </c>
      <c r="F54" s="472">
        <f t="shared" si="35"/>
        <v>159395</v>
      </c>
      <c r="G54" s="212">
        <f>SUM(G55,G58,G66)</f>
        <v>94535</v>
      </c>
      <c r="H54" s="105">
        <f t="shared" ref="H54:I54" si="36">SUM(H55,H58,H66)</f>
        <v>0</v>
      </c>
      <c r="I54" s="116">
        <f t="shared" si="36"/>
        <v>94535</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224982</v>
      </c>
      <c r="D55" s="131">
        <f>SUM(D56:D57)</f>
        <v>134254</v>
      </c>
      <c r="E55" s="506">
        <f t="shared" ref="E55:F55" si="39">SUM(E56:E57)</f>
        <v>0</v>
      </c>
      <c r="F55" s="507">
        <f t="shared" si="39"/>
        <v>134254</v>
      </c>
      <c r="G55" s="131">
        <f>SUM(G56:G57)</f>
        <v>90728</v>
      </c>
      <c r="H55" s="190">
        <f t="shared" ref="H55:I55" si="40">SUM(H56:H57)</f>
        <v>0</v>
      </c>
      <c r="I55" s="108">
        <f t="shared" si="40"/>
        <v>90728</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24" customHeight="1" x14ac:dyDescent="0.25">
      <c r="A57" s="38">
        <v>1119</v>
      </c>
      <c r="B57" s="57" t="s">
        <v>51</v>
      </c>
      <c r="C57" s="58">
        <f t="shared" si="4"/>
        <v>224982</v>
      </c>
      <c r="D57" s="214">
        <f>134454-200</f>
        <v>134254</v>
      </c>
      <c r="E57" s="510"/>
      <c r="F57" s="468">
        <f t="shared" si="43"/>
        <v>134254</v>
      </c>
      <c r="G57" s="214">
        <f>91228-500</f>
        <v>90728</v>
      </c>
      <c r="H57" s="246"/>
      <c r="I57" s="113">
        <f t="shared" si="44"/>
        <v>90728</v>
      </c>
      <c r="J57" s="246"/>
      <c r="K57" s="60"/>
      <c r="L57" s="113">
        <f t="shared" si="45"/>
        <v>0</v>
      </c>
      <c r="M57" s="292"/>
      <c r="N57" s="60"/>
      <c r="O57" s="113">
        <f>M57+N57</f>
        <v>0</v>
      </c>
      <c r="P57" s="364"/>
    </row>
    <row r="58" spans="1:16" x14ac:dyDescent="0.25">
      <c r="A58" s="111">
        <v>1140</v>
      </c>
      <c r="B58" s="57" t="s">
        <v>295</v>
      </c>
      <c r="C58" s="58">
        <f t="shared" si="4"/>
        <v>23960</v>
      </c>
      <c r="D58" s="215">
        <f>SUM(D59:D65)</f>
        <v>20153</v>
      </c>
      <c r="E58" s="511">
        <f t="shared" ref="E58:F58" si="46">SUM(E59:E65)</f>
        <v>0</v>
      </c>
      <c r="F58" s="468">
        <f t="shared" si="46"/>
        <v>20153</v>
      </c>
      <c r="G58" s="215">
        <f>SUM(G59:G65)</f>
        <v>3807</v>
      </c>
      <c r="H58" s="120">
        <f t="shared" ref="H58:I58" si="47">SUM(H59:H65)</f>
        <v>0</v>
      </c>
      <c r="I58" s="113">
        <f t="shared" si="47"/>
        <v>3807</v>
      </c>
      <c r="J58" s="120">
        <f>SUM(J59:J65)</f>
        <v>0</v>
      </c>
      <c r="K58" s="112">
        <f t="shared" ref="K58:L58" si="48">SUM(K59:K65)</f>
        <v>0</v>
      </c>
      <c r="L58" s="113">
        <f t="shared" si="48"/>
        <v>0</v>
      </c>
      <c r="M58" s="58">
        <f>SUM(M59:M65)</f>
        <v>0</v>
      </c>
      <c r="N58" s="112">
        <f t="shared" ref="N58:O58" si="49">SUM(N59:N65)</f>
        <v>0</v>
      </c>
      <c r="O58" s="113">
        <f t="shared" si="49"/>
        <v>0</v>
      </c>
      <c r="P58" s="512"/>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5"/>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2621</v>
      </c>
      <c r="D63" s="214">
        <v>2621</v>
      </c>
      <c r="E63" s="510"/>
      <c r="F63" s="468">
        <f t="shared" si="50"/>
        <v>2621</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12286</v>
      </c>
      <c r="D64" s="214">
        <v>12286</v>
      </c>
      <c r="E64" s="510"/>
      <c r="F64" s="468">
        <f t="shared" si="50"/>
        <v>12286</v>
      </c>
      <c r="G64" s="214"/>
      <c r="H64" s="246"/>
      <c r="I64" s="113">
        <f t="shared" si="51"/>
        <v>0</v>
      </c>
      <c r="J64" s="246"/>
      <c r="K64" s="60"/>
      <c r="L64" s="113">
        <f t="shared" si="52"/>
        <v>0</v>
      </c>
      <c r="M64" s="292"/>
      <c r="N64" s="60"/>
      <c r="O64" s="113">
        <f t="shared" si="53"/>
        <v>0</v>
      </c>
      <c r="P64" s="110"/>
    </row>
    <row r="65" spans="1:16" ht="24" customHeight="1" x14ac:dyDescent="0.25">
      <c r="A65" s="38">
        <v>1149</v>
      </c>
      <c r="B65" s="57" t="s">
        <v>58</v>
      </c>
      <c r="C65" s="58">
        <f>F65+I65+L65+O65</f>
        <v>3807</v>
      </c>
      <c r="D65" s="214"/>
      <c r="E65" s="510"/>
      <c r="F65" s="468">
        <f t="shared" si="50"/>
        <v>0</v>
      </c>
      <c r="G65" s="214">
        <v>3807</v>
      </c>
      <c r="H65" s="246"/>
      <c r="I65" s="113">
        <f t="shared" si="51"/>
        <v>3807</v>
      </c>
      <c r="J65" s="246"/>
      <c r="K65" s="60"/>
      <c r="L65" s="113">
        <f t="shared" si="52"/>
        <v>0</v>
      </c>
      <c r="M65" s="292"/>
      <c r="N65" s="60"/>
      <c r="O65" s="113">
        <f t="shared" si="53"/>
        <v>0</v>
      </c>
      <c r="P65" s="110"/>
    </row>
    <row r="66" spans="1:16" ht="36" x14ac:dyDescent="0.25">
      <c r="A66" s="106">
        <v>1150</v>
      </c>
      <c r="B66" s="77" t="s">
        <v>59</v>
      </c>
      <c r="C66" s="83">
        <f>F66+I66+L66+O66</f>
        <v>4988</v>
      </c>
      <c r="D66" s="216">
        <v>4988</v>
      </c>
      <c r="E66" s="513"/>
      <c r="F66" s="507">
        <f t="shared" si="50"/>
        <v>4988</v>
      </c>
      <c r="G66" s="216"/>
      <c r="H66" s="247"/>
      <c r="I66" s="108">
        <f t="shared" si="51"/>
        <v>0</v>
      </c>
      <c r="J66" s="247"/>
      <c r="K66" s="114"/>
      <c r="L66" s="108">
        <f t="shared" si="52"/>
        <v>0</v>
      </c>
      <c r="M66" s="293"/>
      <c r="N66" s="114"/>
      <c r="O66" s="108">
        <f t="shared" si="53"/>
        <v>0</v>
      </c>
      <c r="P66" s="350"/>
    </row>
    <row r="67" spans="1:16" ht="24" x14ac:dyDescent="0.25">
      <c r="A67" s="46">
        <v>1200</v>
      </c>
      <c r="B67" s="104" t="s">
        <v>296</v>
      </c>
      <c r="C67" s="47">
        <f t="shared" si="4"/>
        <v>84052</v>
      </c>
      <c r="D67" s="212">
        <f>SUM(D68:D69)</f>
        <v>59416</v>
      </c>
      <c r="E67" s="505">
        <f t="shared" ref="E67:F67" si="54">SUM(E68:E69)</f>
        <v>0</v>
      </c>
      <c r="F67" s="472">
        <f t="shared" si="54"/>
        <v>59416</v>
      </c>
      <c r="G67" s="212">
        <f>SUM(G68:G69)</f>
        <v>24636</v>
      </c>
      <c r="H67" s="105">
        <f t="shared" ref="H67:I67" si="55">SUM(H68:H69)</f>
        <v>0</v>
      </c>
      <c r="I67" s="116">
        <f t="shared" si="55"/>
        <v>24636</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51">
        <v>1210</v>
      </c>
      <c r="B68" s="52" t="s">
        <v>60</v>
      </c>
      <c r="C68" s="53">
        <f t="shared" si="4"/>
        <v>64149</v>
      </c>
      <c r="D68" s="213">
        <v>41013</v>
      </c>
      <c r="E68" s="508"/>
      <c r="F68" s="509">
        <f>D68+E68</f>
        <v>41013</v>
      </c>
      <c r="G68" s="213">
        <v>23136</v>
      </c>
      <c r="H68" s="245"/>
      <c r="I68" s="119">
        <f>G68+H68</f>
        <v>23136</v>
      </c>
      <c r="J68" s="245"/>
      <c r="K68" s="55"/>
      <c r="L68" s="119">
        <f>J68+K68</f>
        <v>0</v>
      </c>
      <c r="M68" s="291"/>
      <c r="N68" s="55"/>
      <c r="O68" s="119">
        <f>M68+N68</f>
        <v>0</v>
      </c>
      <c r="P68" s="364"/>
    </row>
    <row r="69" spans="1:16" ht="24" x14ac:dyDescent="0.25">
      <c r="A69" s="111">
        <v>1220</v>
      </c>
      <c r="B69" s="57" t="s">
        <v>61</v>
      </c>
      <c r="C69" s="58">
        <f t="shared" si="4"/>
        <v>19903</v>
      </c>
      <c r="D69" s="215">
        <f>SUM(D70:D74)</f>
        <v>18403</v>
      </c>
      <c r="E69" s="511">
        <f t="shared" ref="E69:F69" si="58">SUM(E70:E74)</f>
        <v>0</v>
      </c>
      <c r="F69" s="468">
        <f t="shared" si="58"/>
        <v>18403</v>
      </c>
      <c r="G69" s="215">
        <f>SUM(G70:G74)</f>
        <v>1500</v>
      </c>
      <c r="H69" s="120">
        <f t="shared" ref="H69:I69" si="59">SUM(H70:H74)</f>
        <v>0</v>
      </c>
      <c r="I69" s="113">
        <f t="shared" si="59"/>
        <v>1500</v>
      </c>
      <c r="J69" s="120">
        <f>SUM(J70:J74)</f>
        <v>0</v>
      </c>
      <c r="K69" s="112">
        <f t="shared" ref="K69:L69" si="60">SUM(K70:K74)</f>
        <v>0</v>
      </c>
      <c r="L69" s="113">
        <f t="shared" si="60"/>
        <v>0</v>
      </c>
      <c r="M69" s="58">
        <f>SUM(M70:M74)</f>
        <v>0</v>
      </c>
      <c r="N69" s="112">
        <f t="shared" ref="N69:O69" si="61">SUM(N70:N74)</f>
        <v>0</v>
      </c>
      <c r="O69" s="113">
        <f t="shared" si="61"/>
        <v>0</v>
      </c>
      <c r="P69" s="389"/>
    </row>
    <row r="70" spans="1:16" ht="48" x14ac:dyDescent="0.25">
      <c r="A70" s="38">
        <v>1221</v>
      </c>
      <c r="B70" s="57" t="s">
        <v>297</v>
      </c>
      <c r="C70" s="58">
        <f t="shared" si="4"/>
        <v>12359</v>
      </c>
      <c r="D70" s="214">
        <f>10659+200</f>
        <v>10859</v>
      </c>
      <c r="E70" s="510"/>
      <c r="F70" s="468">
        <f t="shared" ref="F70:F74" si="62">D70+E70</f>
        <v>10859</v>
      </c>
      <c r="G70" s="214">
        <v>1500</v>
      </c>
      <c r="H70" s="246"/>
      <c r="I70" s="113">
        <f t="shared" ref="I70:I74" si="63">G70+H70</f>
        <v>1500</v>
      </c>
      <c r="J70" s="246"/>
      <c r="K70" s="60"/>
      <c r="L70" s="113">
        <f t="shared" ref="L70:L74" si="64">J70+K70</f>
        <v>0</v>
      </c>
      <c r="M70" s="292"/>
      <c r="N70" s="60"/>
      <c r="O70" s="113">
        <f t="shared" ref="O70:O74" si="65">M70+N70</f>
        <v>0</v>
      </c>
      <c r="P70" s="335"/>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7044</v>
      </c>
      <c r="D73" s="214">
        <v>7044</v>
      </c>
      <c r="E73" s="510"/>
      <c r="F73" s="468">
        <f t="shared" si="62"/>
        <v>7044</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500</v>
      </c>
      <c r="D74" s="214">
        <v>500</v>
      </c>
      <c r="E74" s="510"/>
      <c r="F74" s="468">
        <f t="shared" si="62"/>
        <v>500</v>
      </c>
      <c r="G74" s="214"/>
      <c r="H74" s="246"/>
      <c r="I74" s="113">
        <f t="shared" si="63"/>
        <v>0</v>
      </c>
      <c r="J74" s="246"/>
      <c r="K74" s="60"/>
      <c r="L74" s="113">
        <f t="shared" si="64"/>
        <v>0</v>
      </c>
      <c r="M74" s="292"/>
      <c r="N74" s="60"/>
      <c r="O74" s="113">
        <f t="shared" si="65"/>
        <v>0</v>
      </c>
      <c r="P74" s="110"/>
    </row>
    <row r="75" spans="1:16" x14ac:dyDescent="0.25">
      <c r="A75" s="100">
        <v>2000</v>
      </c>
      <c r="B75" s="100" t="s">
        <v>65</v>
      </c>
      <c r="C75" s="101">
        <f t="shared" si="4"/>
        <v>67109</v>
      </c>
      <c r="D75" s="211">
        <f>SUM(D76,D83,D130,D164,D165,D172)</f>
        <v>61266</v>
      </c>
      <c r="E75" s="503">
        <f t="shared" ref="E75:F75" si="66">SUM(E76,E83,E130,E164,E165,E172)</f>
        <v>0</v>
      </c>
      <c r="F75" s="504">
        <f t="shared" si="66"/>
        <v>61266</v>
      </c>
      <c r="G75" s="211">
        <f>SUM(G76,G83,G130,G164,G165,G172)</f>
        <v>1177</v>
      </c>
      <c r="H75" s="244">
        <f t="shared" ref="H75:I75" si="67">SUM(H76,H83,H130,H164,H165,H172)</f>
        <v>742</v>
      </c>
      <c r="I75" s="103">
        <f t="shared" si="67"/>
        <v>1919</v>
      </c>
      <c r="J75" s="244">
        <f>SUM(J76,J83,J130,J164,J165,J172)</f>
        <v>3924</v>
      </c>
      <c r="K75" s="102">
        <f t="shared" ref="K75:L75" si="68">SUM(K76,K83,K130,K164,K165,K172)</f>
        <v>0</v>
      </c>
      <c r="L75" s="103">
        <f t="shared" si="68"/>
        <v>3924</v>
      </c>
      <c r="M75" s="101">
        <f>SUM(M76,M83,M130,M164,M165,M172)</f>
        <v>0</v>
      </c>
      <c r="N75" s="102">
        <f t="shared" ref="N75:O75" si="69">SUM(N76,N83,N130,N164,N165,N172)</f>
        <v>0</v>
      </c>
      <c r="O75" s="103">
        <f t="shared" si="69"/>
        <v>0</v>
      </c>
      <c r="P75" s="314"/>
    </row>
    <row r="76" spans="1:16" ht="24" x14ac:dyDescent="0.25">
      <c r="A76" s="46">
        <v>2100</v>
      </c>
      <c r="B76" s="104" t="s">
        <v>66</v>
      </c>
      <c r="C76" s="47">
        <f t="shared" si="4"/>
        <v>50</v>
      </c>
      <c r="D76" s="212">
        <f>SUM(D77,D80)</f>
        <v>50</v>
      </c>
      <c r="E76" s="505">
        <f t="shared" ref="E76:F76" si="70">SUM(E77,E80)</f>
        <v>0</v>
      </c>
      <c r="F76" s="472">
        <f t="shared" si="70"/>
        <v>50</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x14ac:dyDescent="0.25">
      <c r="A77" s="351">
        <v>2110</v>
      </c>
      <c r="B77" s="52" t="s">
        <v>67</v>
      </c>
      <c r="C77" s="53">
        <f t="shared" si="4"/>
        <v>50</v>
      </c>
      <c r="D77" s="217">
        <f>SUM(D78:D79)</f>
        <v>50</v>
      </c>
      <c r="E77" s="514">
        <f t="shared" ref="E77:F77" si="74">SUM(E78:E79)</f>
        <v>0</v>
      </c>
      <c r="F77" s="509">
        <f t="shared" si="74"/>
        <v>50</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x14ac:dyDescent="0.25">
      <c r="A79" s="38">
        <v>2112</v>
      </c>
      <c r="B79" s="57" t="s">
        <v>69</v>
      </c>
      <c r="C79" s="58">
        <f t="shared" si="4"/>
        <v>50</v>
      </c>
      <c r="D79" s="214">
        <v>50</v>
      </c>
      <c r="E79" s="510"/>
      <c r="F79" s="468">
        <f t="shared" si="78"/>
        <v>50</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51437</v>
      </c>
      <c r="D83" s="212">
        <f>SUM(D84,D89,D95,D103,D112,D116,D122,D128)</f>
        <v>47093</v>
      </c>
      <c r="E83" s="505">
        <f t="shared" ref="E83:F83" si="90">SUM(E84,E89,E95,E103,E112,E116,E122,E128)</f>
        <v>0</v>
      </c>
      <c r="F83" s="472">
        <f t="shared" si="90"/>
        <v>47093</v>
      </c>
      <c r="G83" s="212">
        <f>SUM(G84,G89,G95,G103,G112,G116,G122,G128)</f>
        <v>0</v>
      </c>
      <c r="H83" s="105">
        <f t="shared" ref="H83:I83" si="91">SUM(H84,H89,H95,H103,H112,H116,H122,H128)</f>
        <v>742</v>
      </c>
      <c r="I83" s="116">
        <f t="shared" si="91"/>
        <v>742</v>
      </c>
      <c r="J83" s="105">
        <f>SUM(J84,J89,J95,J103,J112,J116,J122,J128)</f>
        <v>3602</v>
      </c>
      <c r="K83" s="50">
        <f t="shared" ref="K83:L83" si="92">SUM(K84,K89,K95,K103,K112,K116,K122,K128)</f>
        <v>0</v>
      </c>
      <c r="L83" s="116">
        <f t="shared" si="92"/>
        <v>3602</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1894</v>
      </c>
      <c r="D84" s="131">
        <f>SUM(D85:D88)</f>
        <v>1894</v>
      </c>
      <c r="E84" s="506">
        <f t="shared" ref="E84:F84" si="94">SUM(E85:E88)</f>
        <v>0</v>
      </c>
      <c r="F84" s="507">
        <f t="shared" si="94"/>
        <v>1894</v>
      </c>
      <c r="G84" s="131">
        <f>SUM(G85:G88)</f>
        <v>0</v>
      </c>
      <c r="H84" s="190">
        <f t="shared" ref="H84:I84" si="95">SUM(H85:H88)</f>
        <v>0</v>
      </c>
      <c r="I84" s="108">
        <f t="shared" si="95"/>
        <v>0</v>
      </c>
      <c r="J84" s="190">
        <f>SUM(J85:J88)</f>
        <v>0</v>
      </c>
      <c r="K84" s="107">
        <f t="shared" ref="K84:L84" si="96">SUM(K85:K88)</f>
        <v>0</v>
      </c>
      <c r="L84" s="108">
        <f t="shared" si="96"/>
        <v>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1561</v>
      </c>
      <c r="D86" s="214">
        <v>1561</v>
      </c>
      <c r="E86" s="510"/>
      <c r="F86" s="468">
        <f t="shared" si="99"/>
        <v>1561</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239</v>
      </c>
      <c r="D87" s="214">
        <v>239</v>
      </c>
      <c r="E87" s="510"/>
      <c r="F87" s="468">
        <f t="shared" si="99"/>
        <v>239</v>
      </c>
      <c r="G87" s="214"/>
      <c r="H87" s="246"/>
      <c r="I87" s="113">
        <f t="shared" si="100"/>
        <v>0</v>
      </c>
      <c r="J87" s="246"/>
      <c r="K87" s="60"/>
      <c r="L87" s="113">
        <f t="shared" si="101"/>
        <v>0</v>
      </c>
      <c r="M87" s="292"/>
      <c r="N87" s="60"/>
      <c r="O87" s="113">
        <f t="shared" si="102"/>
        <v>0</v>
      </c>
      <c r="P87" s="110"/>
    </row>
    <row r="88" spans="1:16" x14ac:dyDescent="0.25">
      <c r="A88" s="38">
        <v>2219</v>
      </c>
      <c r="B88" s="57" t="s">
        <v>76</v>
      </c>
      <c r="C88" s="58">
        <f t="shared" si="98"/>
        <v>94</v>
      </c>
      <c r="D88" s="214">
        <v>94</v>
      </c>
      <c r="E88" s="510"/>
      <c r="F88" s="468">
        <f t="shared" si="99"/>
        <v>94</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37412</v>
      </c>
      <c r="D89" s="215">
        <f>SUM(D90:D94)</f>
        <v>35770</v>
      </c>
      <c r="E89" s="511">
        <f t="shared" ref="E89:F89" si="103">SUM(E90:E94)</f>
        <v>0</v>
      </c>
      <c r="F89" s="468">
        <f t="shared" si="103"/>
        <v>35770</v>
      </c>
      <c r="G89" s="215">
        <f>SUM(G90:G94)</f>
        <v>0</v>
      </c>
      <c r="H89" s="120">
        <f t="shared" ref="H89:I89" si="104">SUM(H90:H94)</f>
        <v>0</v>
      </c>
      <c r="I89" s="113">
        <f t="shared" si="104"/>
        <v>0</v>
      </c>
      <c r="J89" s="120">
        <f>SUM(J90:J94)</f>
        <v>1642</v>
      </c>
      <c r="K89" s="112">
        <f t="shared" ref="K89:L89" si="105">SUM(K90:K94)</f>
        <v>0</v>
      </c>
      <c r="L89" s="113">
        <f t="shared" si="105"/>
        <v>1642</v>
      </c>
      <c r="M89" s="58">
        <f>SUM(M90:M94)</f>
        <v>0</v>
      </c>
      <c r="N89" s="112">
        <f t="shared" ref="N89:O89" si="106">SUM(N90:N94)</f>
        <v>0</v>
      </c>
      <c r="O89" s="113">
        <f t="shared" si="106"/>
        <v>0</v>
      </c>
      <c r="P89" s="110"/>
    </row>
    <row r="90" spans="1:16" ht="24" x14ac:dyDescent="0.25">
      <c r="A90" s="38">
        <v>2221</v>
      </c>
      <c r="B90" s="57" t="s">
        <v>289</v>
      </c>
      <c r="C90" s="58">
        <f t="shared" si="98"/>
        <v>28589</v>
      </c>
      <c r="D90" s="214">
        <v>27739</v>
      </c>
      <c r="E90" s="510"/>
      <c r="F90" s="468">
        <f t="shared" ref="F90:F94" si="107">D90+E90</f>
        <v>27739</v>
      </c>
      <c r="G90" s="214"/>
      <c r="H90" s="246"/>
      <c r="I90" s="113">
        <f t="shared" ref="I90:I94" si="108">G90+H90</f>
        <v>0</v>
      </c>
      <c r="J90" s="292">
        <v>850</v>
      </c>
      <c r="K90" s="60"/>
      <c r="L90" s="113">
        <f>J90+K90</f>
        <v>850</v>
      </c>
      <c r="M90" s="292"/>
      <c r="N90" s="60"/>
      <c r="O90" s="113">
        <f>M90+N90</f>
        <v>0</v>
      </c>
      <c r="P90" s="335"/>
    </row>
    <row r="91" spans="1:16" x14ac:dyDescent="0.25">
      <c r="A91" s="38">
        <v>2222</v>
      </c>
      <c r="B91" s="57" t="s">
        <v>78</v>
      </c>
      <c r="C91" s="58">
        <f t="shared" si="98"/>
        <v>1087</v>
      </c>
      <c r="D91" s="214">
        <v>837</v>
      </c>
      <c r="E91" s="510"/>
      <c r="F91" s="468">
        <f t="shared" si="107"/>
        <v>837</v>
      </c>
      <c r="G91" s="214"/>
      <c r="H91" s="246"/>
      <c r="I91" s="113">
        <f t="shared" si="108"/>
        <v>0</v>
      </c>
      <c r="J91" s="292">
        <v>250</v>
      </c>
      <c r="K91" s="60"/>
      <c r="L91" s="113">
        <f>J91+K91</f>
        <v>250</v>
      </c>
      <c r="M91" s="292"/>
      <c r="N91" s="60"/>
      <c r="O91" s="113">
        <f>M91+N91</f>
        <v>0</v>
      </c>
      <c r="P91" s="335"/>
    </row>
    <row r="92" spans="1:16" x14ac:dyDescent="0.25">
      <c r="A92" s="38">
        <v>2223</v>
      </c>
      <c r="B92" s="57" t="s">
        <v>79</v>
      </c>
      <c r="C92" s="58">
        <f t="shared" si="98"/>
        <v>7279</v>
      </c>
      <c r="D92" s="214">
        <v>6901</v>
      </c>
      <c r="E92" s="510"/>
      <c r="F92" s="468">
        <f t="shared" si="107"/>
        <v>6901</v>
      </c>
      <c r="G92" s="214"/>
      <c r="H92" s="246"/>
      <c r="I92" s="113">
        <f t="shared" si="108"/>
        <v>0</v>
      </c>
      <c r="J92" s="292">
        <v>378</v>
      </c>
      <c r="K92" s="60"/>
      <c r="L92" s="113">
        <f>J92+K92</f>
        <v>378</v>
      </c>
      <c r="M92" s="292"/>
      <c r="N92" s="60"/>
      <c r="O92" s="113">
        <f>M92+N92</f>
        <v>0</v>
      </c>
      <c r="P92" s="335"/>
    </row>
    <row r="93" spans="1:16" ht="48" x14ac:dyDescent="0.25">
      <c r="A93" s="38">
        <v>2224</v>
      </c>
      <c r="B93" s="57" t="s">
        <v>299</v>
      </c>
      <c r="C93" s="58">
        <f t="shared" si="98"/>
        <v>457</v>
      </c>
      <c r="D93" s="214">
        <v>293</v>
      </c>
      <c r="E93" s="510"/>
      <c r="F93" s="468">
        <f t="shared" si="107"/>
        <v>293</v>
      </c>
      <c r="G93" s="214"/>
      <c r="H93" s="246"/>
      <c r="I93" s="113">
        <f t="shared" si="108"/>
        <v>0</v>
      </c>
      <c r="J93" s="292">
        <v>164</v>
      </c>
      <c r="K93" s="60"/>
      <c r="L93" s="113">
        <f>J93+K93</f>
        <v>164</v>
      </c>
      <c r="M93" s="292"/>
      <c r="N93" s="60"/>
      <c r="O93" s="113">
        <f>M93+N93</f>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ref="L94" si="109">J94+K94</f>
        <v>0</v>
      </c>
      <c r="M94" s="292"/>
      <c r="N94" s="60"/>
      <c r="O94" s="113">
        <f t="shared" ref="O94" si="110">M94+N94</f>
        <v>0</v>
      </c>
      <c r="P94" s="110"/>
    </row>
    <row r="95" spans="1:16" ht="36" x14ac:dyDescent="0.25">
      <c r="A95" s="111">
        <v>2230</v>
      </c>
      <c r="B95" s="57" t="s">
        <v>81</v>
      </c>
      <c r="C95" s="58">
        <f t="shared" si="98"/>
        <v>1927</v>
      </c>
      <c r="D95" s="215">
        <f>SUM(D96:D102)</f>
        <v>1927</v>
      </c>
      <c r="E95" s="511">
        <f t="shared" ref="E95:F95" si="111">SUM(E96:E102)</f>
        <v>0</v>
      </c>
      <c r="F95" s="468">
        <f t="shared" si="111"/>
        <v>1927</v>
      </c>
      <c r="G95" s="215">
        <f>SUM(G96:G102)</f>
        <v>0</v>
      </c>
      <c r="H95" s="120">
        <f t="shared" ref="H95:I95" si="112">SUM(H96:H102)</f>
        <v>0</v>
      </c>
      <c r="I95" s="113">
        <f t="shared" si="112"/>
        <v>0</v>
      </c>
      <c r="J95" s="120">
        <f>SUM(J96:J102)</f>
        <v>0</v>
      </c>
      <c r="K95" s="112">
        <f t="shared" ref="K95:L95" si="113">SUM(K96:K102)</f>
        <v>0</v>
      </c>
      <c r="L95" s="113">
        <f t="shared" si="113"/>
        <v>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1927</v>
      </c>
      <c r="D102" s="214">
        <v>1927</v>
      </c>
      <c r="E102" s="510"/>
      <c r="F102" s="468">
        <f t="shared" si="115"/>
        <v>1927</v>
      </c>
      <c r="G102" s="214"/>
      <c r="H102" s="246"/>
      <c r="I102" s="113">
        <f t="shared" si="116"/>
        <v>0</v>
      </c>
      <c r="J102" s="246"/>
      <c r="K102" s="60"/>
      <c r="L102" s="113">
        <f t="shared" si="117"/>
        <v>0</v>
      </c>
      <c r="M102" s="292"/>
      <c r="N102" s="60"/>
      <c r="O102" s="113">
        <f t="shared" si="118"/>
        <v>0</v>
      </c>
      <c r="P102" s="110"/>
    </row>
    <row r="103" spans="1:16" ht="36" x14ac:dyDescent="0.25">
      <c r="A103" s="111">
        <v>2240</v>
      </c>
      <c r="B103" s="57" t="s">
        <v>89</v>
      </c>
      <c r="C103" s="58">
        <f t="shared" si="98"/>
        <v>5324</v>
      </c>
      <c r="D103" s="215">
        <f>SUM(D104:D111)</f>
        <v>5224</v>
      </c>
      <c r="E103" s="511">
        <f t="shared" ref="E103:F103" si="119">SUM(E104:E111)</f>
        <v>0</v>
      </c>
      <c r="F103" s="468">
        <f t="shared" si="119"/>
        <v>5224</v>
      </c>
      <c r="G103" s="215">
        <f>SUM(G104:G111)</f>
        <v>0</v>
      </c>
      <c r="H103" s="120">
        <f t="shared" ref="H103:I103" si="120">SUM(H104:H111)</f>
        <v>0</v>
      </c>
      <c r="I103" s="113">
        <f t="shared" si="120"/>
        <v>0</v>
      </c>
      <c r="J103" s="120">
        <f>SUM(J104:J111)</f>
        <v>100</v>
      </c>
      <c r="K103" s="112">
        <f t="shared" ref="K103:L103" si="121">SUM(K104:K111)</f>
        <v>0</v>
      </c>
      <c r="L103" s="113">
        <f t="shared" si="121"/>
        <v>100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x14ac:dyDescent="0.25">
      <c r="A105" s="38">
        <v>2242</v>
      </c>
      <c r="B105" s="57" t="s">
        <v>91</v>
      </c>
      <c r="C105" s="58">
        <f t="shared" si="98"/>
        <v>474</v>
      </c>
      <c r="D105" s="214">
        <v>474</v>
      </c>
      <c r="E105" s="510"/>
      <c r="F105" s="468">
        <f t="shared" si="123"/>
        <v>474</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631</v>
      </c>
      <c r="D106" s="214">
        <v>631</v>
      </c>
      <c r="E106" s="510"/>
      <c r="F106" s="468">
        <f t="shared" si="123"/>
        <v>631</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4104</v>
      </c>
      <c r="D107" s="214">
        <v>4004</v>
      </c>
      <c r="E107" s="510"/>
      <c r="F107" s="468">
        <f t="shared" si="123"/>
        <v>4004</v>
      </c>
      <c r="G107" s="214"/>
      <c r="H107" s="246"/>
      <c r="I107" s="113">
        <f t="shared" si="124"/>
        <v>0</v>
      </c>
      <c r="J107" s="246">
        <v>100</v>
      </c>
      <c r="K107" s="60"/>
      <c r="L107" s="113">
        <f t="shared" si="125"/>
        <v>100</v>
      </c>
      <c r="M107" s="292"/>
      <c r="N107" s="60"/>
      <c r="O107" s="113">
        <f t="shared" si="126"/>
        <v>0</v>
      </c>
      <c r="P107" s="335"/>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x14ac:dyDescent="0.25">
      <c r="A109" s="38">
        <v>2247</v>
      </c>
      <c r="B109" s="57" t="s">
        <v>95</v>
      </c>
      <c r="C109" s="58">
        <f t="shared" si="98"/>
        <v>115</v>
      </c>
      <c r="D109" s="214">
        <v>115</v>
      </c>
      <c r="E109" s="510"/>
      <c r="F109" s="468">
        <f t="shared" si="123"/>
        <v>115</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hidden="1" x14ac:dyDescent="0.25">
      <c r="A111" s="38">
        <v>2249</v>
      </c>
      <c r="B111" s="57" t="s">
        <v>96</v>
      </c>
      <c r="C111" s="58">
        <f t="shared" si="98"/>
        <v>0</v>
      </c>
      <c r="D111" s="214"/>
      <c r="E111" s="510"/>
      <c r="F111" s="468">
        <f t="shared" si="123"/>
        <v>0</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617</v>
      </c>
      <c r="D112" s="215">
        <f>SUM(D113:D115)</f>
        <v>617</v>
      </c>
      <c r="E112" s="511">
        <f t="shared" ref="E112:F112" si="127">SUM(E113:E115)</f>
        <v>0</v>
      </c>
      <c r="F112" s="468">
        <f t="shared" si="127"/>
        <v>617</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532</v>
      </c>
      <c r="D115" s="214">
        <v>532</v>
      </c>
      <c r="E115" s="510"/>
      <c r="F115" s="468">
        <f t="shared" si="131"/>
        <v>532</v>
      </c>
      <c r="G115" s="214"/>
      <c r="H115" s="246"/>
      <c r="I115" s="113">
        <f t="shared" si="132"/>
        <v>0</v>
      </c>
      <c r="J115" s="246"/>
      <c r="K115" s="60"/>
      <c r="L115" s="113">
        <f t="shared" si="133"/>
        <v>0</v>
      </c>
      <c r="M115" s="292"/>
      <c r="N115" s="60"/>
      <c r="O115" s="113">
        <f t="shared" si="134"/>
        <v>0</v>
      </c>
      <c r="P115" s="335"/>
    </row>
    <row r="116" spans="1:16" x14ac:dyDescent="0.25">
      <c r="A116" s="111">
        <v>2260</v>
      </c>
      <c r="B116" s="57" t="s">
        <v>101</v>
      </c>
      <c r="C116" s="58">
        <f t="shared" si="98"/>
        <v>2426</v>
      </c>
      <c r="D116" s="215">
        <f>SUM(D117:D121)</f>
        <v>566</v>
      </c>
      <c r="E116" s="511">
        <f t="shared" ref="E116:F116" si="135">SUM(E117:E121)</f>
        <v>0</v>
      </c>
      <c r="F116" s="468">
        <f t="shared" si="135"/>
        <v>566</v>
      </c>
      <c r="G116" s="215">
        <f>SUM(G117:G121)</f>
        <v>0</v>
      </c>
      <c r="H116" s="120">
        <f t="shared" ref="H116:I116" si="136">SUM(H117:H121)</f>
        <v>0</v>
      </c>
      <c r="I116" s="113">
        <f t="shared" si="136"/>
        <v>0</v>
      </c>
      <c r="J116" s="120">
        <f>SUM(J117:J121)</f>
        <v>1860</v>
      </c>
      <c r="K116" s="112">
        <f t="shared" ref="K116:L116" si="137">SUM(K117:K121)</f>
        <v>0</v>
      </c>
      <c r="L116" s="113">
        <f t="shared" si="137"/>
        <v>1860</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x14ac:dyDescent="0.25">
      <c r="A118" s="38">
        <v>2262</v>
      </c>
      <c r="B118" s="57" t="s">
        <v>103</v>
      </c>
      <c r="C118" s="58">
        <f t="shared" si="98"/>
        <v>2400</v>
      </c>
      <c r="D118" s="214">
        <v>540</v>
      </c>
      <c r="E118" s="510"/>
      <c r="F118" s="468">
        <f t="shared" si="139"/>
        <v>540</v>
      </c>
      <c r="G118" s="214"/>
      <c r="H118" s="246"/>
      <c r="I118" s="113">
        <f t="shared" si="140"/>
        <v>0</v>
      </c>
      <c r="J118" s="246">
        <v>1860</v>
      </c>
      <c r="K118" s="60"/>
      <c r="L118" s="113">
        <f t="shared" si="141"/>
        <v>1860</v>
      </c>
      <c r="M118" s="292"/>
      <c r="N118" s="60"/>
      <c r="O118" s="113">
        <f t="shared" si="142"/>
        <v>0</v>
      </c>
      <c r="P118" s="335"/>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26</v>
      </c>
      <c r="D121" s="214">
        <v>26</v>
      </c>
      <c r="E121" s="510"/>
      <c r="F121" s="468">
        <f t="shared" si="139"/>
        <v>26</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1837</v>
      </c>
      <c r="D122" s="215">
        <f>SUM(D123:D127)</f>
        <v>1095</v>
      </c>
      <c r="E122" s="511">
        <f t="shared" ref="E122:F122" si="143">SUM(E123:E127)</f>
        <v>0</v>
      </c>
      <c r="F122" s="468">
        <f t="shared" si="143"/>
        <v>1095</v>
      </c>
      <c r="G122" s="215">
        <f>SUM(G123:G127)</f>
        <v>0</v>
      </c>
      <c r="H122" s="120">
        <f t="shared" ref="H122:I122" si="144">SUM(H123:H127)</f>
        <v>742</v>
      </c>
      <c r="I122" s="113">
        <f t="shared" si="144"/>
        <v>742</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x14ac:dyDescent="0.25">
      <c r="A125" s="38">
        <v>2275</v>
      </c>
      <c r="B125" s="57" t="s">
        <v>109</v>
      </c>
      <c r="C125" s="58">
        <f t="shared" si="98"/>
        <v>742</v>
      </c>
      <c r="D125" s="214">
        <v>0</v>
      </c>
      <c r="E125" s="510"/>
      <c r="F125" s="468">
        <f t="shared" si="147"/>
        <v>0</v>
      </c>
      <c r="G125" s="214"/>
      <c r="H125" s="246">
        <v>742</v>
      </c>
      <c r="I125" s="113">
        <f t="shared" si="148"/>
        <v>742</v>
      </c>
      <c r="J125" s="246"/>
      <c r="K125" s="60"/>
      <c r="L125" s="113">
        <f t="shared" si="149"/>
        <v>0</v>
      </c>
      <c r="M125" s="292"/>
      <c r="N125" s="60"/>
      <c r="O125" s="113">
        <f t="shared" si="150"/>
        <v>0</v>
      </c>
      <c r="P125" s="110"/>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24" x14ac:dyDescent="0.25">
      <c r="A127" s="38">
        <v>2279</v>
      </c>
      <c r="B127" s="57" t="s">
        <v>111</v>
      </c>
      <c r="C127" s="58">
        <f t="shared" si="98"/>
        <v>1095</v>
      </c>
      <c r="D127" s="214">
        <v>1095</v>
      </c>
      <c r="E127" s="510"/>
      <c r="F127" s="468">
        <f t="shared" si="147"/>
        <v>1095</v>
      </c>
      <c r="G127" s="214"/>
      <c r="H127" s="246"/>
      <c r="I127" s="113">
        <f t="shared" si="148"/>
        <v>0</v>
      </c>
      <c r="J127" s="246"/>
      <c r="K127" s="60"/>
      <c r="L127" s="113">
        <f t="shared" si="149"/>
        <v>0</v>
      </c>
      <c r="M127" s="292"/>
      <c r="N127" s="60"/>
      <c r="O127" s="113">
        <f t="shared" si="150"/>
        <v>0</v>
      </c>
      <c r="P127" s="388"/>
    </row>
    <row r="128" spans="1:16" ht="24" hidden="1" x14ac:dyDescent="0.25">
      <c r="A128" s="351">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15359</v>
      </c>
      <c r="D130" s="212">
        <f>SUM(D131,D136,D140,D141,D144,D151,D159,D160,D163)</f>
        <v>13860</v>
      </c>
      <c r="E130" s="505">
        <f t="shared" ref="E130:F130" si="152">SUM(E131,E136,E140,E141,E144,E151,E159,E160,E163)</f>
        <v>0</v>
      </c>
      <c r="F130" s="472">
        <f t="shared" si="152"/>
        <v>13860</v>
      </c>
      <c r="G130" s="212">
        <f>SUM(G131,G136,G140,G141,G144,G151,G159,G160,G163)</f>
        <v>1177</v>
      </c>
      <c r="H130" s="105">
        <f t="shared" ref="H130:I130" si="153">SUM(H131,H136,H140,H141,H144,H151,H159,H160,H163)</f>
        <v>0</v>
      </c>
      <c r="I130" s="116">
        <f t="shared" si="153"/>
        <v>1177</v>
      </c>
      <c r="J130" s="105">
        <f>SUM(J131,J136,J140,J141,J144,J151,J159,J160,J163)</f>
        <v>322</v>
      </c>
      <c r="K130" s="50">
        <f t="shared" ref="K130:L130" si="154">SUM(K131,K136,K140,K141,K144,K151,K159,K160,K163)</f>
        <v>0</v>
      </c>
      <c r="L130" s="116">
        <f t="shared" si="154"/>
        <v>322</v>
      </c>
      <c r="M130" s="47">
        <f>SUM(M131,M136,M140,M141,M144,M151,M159,M160,M163)</f>
        <v>0</v>
      </c>
      <c r="N130" s="50">
        <f t="shared" ref="N130:O130" si="155">SUM(N131,N136,N140,N141,N144,N151,N159,N160,N163)</f>
        <v>0</v>
      </c>
      <c r="O130" s="116">
        <f t="shared" si="155"/>
        <v>0</v>
      </c>
      <c r="P130" s="122"/>
    </row>
    <row r="131" spans="1:16" ht="24" x14ac:dyDescent="0.25">
      <c r="A131" s="351">
        <v>2310</v>
      </c>
      <c r="B131" s="52" t="s">
        <v>114</v>
      </c>
      <c r="C131" s="53">
        <f t="shared" si="98"/>
        <v>3358</v>
      </c>
      <c r="D131" s="217">
        <f t="shared" ref="D131:O131" si="156">SUM(D132:D135)</f>
        <v>3358</v>
      </c>
      <c r="E131" s="514">
        <f t="shared" si="156"/>
        <v>0</v>
      </c>
      <c r="F131" s="509">
        <f t="shared" si="156"/>
        <v>3358</v>
      </c>
      <c r="G131" s="217">
        <f t="shared" si="156"/>
        <v>0</v>
      </c>
      <c r="H131" s="248">
        <f t="shared" si="156"/>
        <v>0</v>
      </c>
      <c r="I131" s="119">
        <f t="shared" si="156"/>
        <v>0</v>
      </c>
      <c r="J131" s="248">
        <f t="shared" si="156"/>
        <v>0</v>
      </c>
      <c r="K131" s="118">
        <f t="shared" si="156"/>
        <v>0</v>
      </c>
      <c r="L131" s="119">
        <f t="shared" si="156"/>
        <v>0</v>
      </c>
      <c r="M131" s="53">
        <f t="shared" si="156"/>
        <v>0</v>
      </c>
      <c r="N131" s="118">
        <f t="shared" si="156"/>
        <v>0</v>
      </c>
      <c r="O131" s="119">
        <f t="shared" si="156"/>
        <v>0</v>
      </c>
      <c r="P131" s="109"/>
    </row>
    <row r="132" spans="1:16" x14ac:dyDescent="0.25">
      <c r="A132" s="38">
        <v>2311</v>
      </c>
      <c r="B132" s="57" t="s">
        <v>115</v>
      </c>
      <c r="C132" s="58">
        <f t="shared" si="98"/>
        <v>650</v>
      </c>
      <c r="D132" s="214">
        <v>650</v>
      </c>
      <c r="E132" s="510"/>
      <c r="F132" s="468">
        <f t="shared" ref="F132:F135" si="157">D132+E132</f>
        <v>650</v>
      </c>
      <c r="G132" s="214"/>
      <c r="H132" s="246"/>
      <c r="I132" s="113">
        <f t="shared" ref="I132:I135" si="158">G132+H132</f>
        <v>0</v>
      </c>
      <c r="J132" s="246"/>
      <c r="K132" s="60"/>
      <c r="L132" s="113">
        <f t="shared" ref="L132:L135" si="159">J132+K132</f>
        <v>0</v>
      </c>
      <c r="M132" s="292"/>
      <c r="N132" s="60"/>
      <c r="O132" s="113">
        <f t="shared" ref="O132:O135" si="160">M132+N132</f>
        <v>0</v>
      </c>
      <c r="P132" s="110"/>
    </row>
    <row r="133" spans="1:16" x14ac:dyDescent="0.25">
      <c r="A133" s="38">
        <v>2312</v>
      </c>
      <c r="B133" s="57" t="s">
        <v>116</v>
      </c>
      <c r="C133" s="58">
        <f t="shared" si="98"/>
        <v>2167</v>
      </c>
      <c r="D133" s="214">
        <v>2167</v>
      </c>
      <c r="E133" s="510"/>
      <c r="F133" s="468">
        <f t="shared" si="157"/>
        <v>2167</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541</v>
      </c>
      <c r="D135" s="214">
        <v>541</v>
      </c>
      <c r="E135" s="510"/>
      <c r="F135" s="468">
        <f t="shared" si="157"/>
        <v>541</v>
      </c>
      <c r="G135" s="214"/>
      <c r="H135" s="246"/>
      <c r="I135" s="113">
        <f t="shared" si="158"/>
        <v>0</v>
      </c>
      <c r="J135" s="246"/>
      <c r="K135" s="60"/>
      <c r="L135" s="113">
        <f t="shared" si="159"/>
        <v>0</v>
      </c>
      <c r="M135" s="292"/>
      <c r="N135" s="60"/>
      <c r="O135" s="113">
        <f t="shared" si="160"/>
        <v>0</v>
      </c>
      <c r="P135" s="388"/>
    </row>
    <row r="136" spans="1:16" x14ac:dyDescent="0.25">
      <c r="A136" s="111">
        <v>2320</v>
      </c>
      <c r="B136" s="57" t="s">
        <v>118</v>
      </c>
      <c r="C136" s="58">
        <f t="shared" si="98"/>
        <v>976</v>
      </c>
      <c r="D136" s="215">
        <f>SUM(D137:D139)</f>
        <v>854</v>
      </c>
      <c r="E136" s="511">
        <f t="shared" ref="E136:F136" si="161">SUM(E137:E139)</f>
        <v>0</v>
      </c>
      <c r="F136" s="468">
        <f t="shared" si="161"/>
        <v>854</v>
      </c>
      <c r="G136" s="215">
        <f>SUM(G137:G139)</f>
        <v>0</v>
      </c>
      <c r="H136" s="120">
        <f t="shared" ref="H136:I136" si="162">SUM(H137:H139)</f>
        <v>0</v>
      </c>
      <c r="I136" s="113">
        <f t="shared" si="162"/>
        <v>0</v>
      </c>
      <c r="J136" s="120">
        <f>SUM(J137:J139)</f>
        <v>122</v>
      </c>
      <c r="K136" s="112">
        <f t="shared" ref="K136:L136" si="163">SUM(K137:K139)</f>
        <v>0</v>
      </c>
      <c r="L136" s="113">
        <f t="shared" si="163"/>
        <v>122</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x14ac:dyDescent="0.25">
      <c r="A138" s="38">
        <v>2322</v>
      </c>
      <c r="B138" s="57" t="s">
        <v>120</v>
      </c>
      <c r="C138" s="58">
        <f t="shared" si="98"/>
        <v>976</v>
      </c>
      <c r="D138" s="214">
        <v>854</v>
      </c>
      <c r="E138" s="510"/>
      <c r="F138" s="468">
        <f t="shared" si="165"/>
        <v>854</v>
      </c>
      <c r="G138" s="214"/>
      <c r="H138" s="246"/>
      <c r="I138" s="113">
        <f t="shared" si="166"/>
        <v>0</v>
      </c>
      <c r="J138" s="246">
        <v>122</v>
      </c>
      <c r="K138" s="60"/>
      <c r="L138" s="113">
        <f t="shared" si="167"/>
        <v>122</v>
      </c>
      <c r="M138" s="292"/>
      <c r="N138" s="60"/>
      <c r="O138" s="113">
        <f t="shared" si="168"/>
        <v>0</v>
      </c>
      <c r="P138" s="335"/>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100</v>
      </c>
      <c r="D141" s="215">
        <f>SUM(D142:D143)</f>
        <v>100</v>
      </c>
      <c r="E141" s="511">
        <f t="shared" ref="E141:F141" si="169">SUM(E142:E143)</f>
        <v>0</v>
      </c>
      <c r="F141" s="468">
        <f t="shared" si="169"/>
        <v>100</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100</v>
      </c>
      <c r="D142" s="214">
        <v>100</v>
      </c>
      <c r="E142" s="510"/>
      <c r="F142" s="468">
        <f t="shared" ref="F142:F143" si="173">D142+E142</f>
        <v>100</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3392</v>
      </c>
      <c r="D144" s="131">
        <f>SUM(D145:D150)</f>
        <v>3192</v>
      </c>
      <c r="E144" s="506">
        <f t="shared" ref="E144:F144" si="177">SUM(E145:E150)</f>
        <v>0</v>
      </c>
      <c r="F144" s="507">
        <f t="shared" si="177"/>
        <v>3192</v>
      </c>
      <c r="G144" s="131">
        <f>SUM(G145:G150)</f>
        <v>0</v>
      </c>
      <c r="H144" s="190">
        <f t="shared" ref="H144:I144" si="178">SUM(H145:H150)</f>
        <v>0</v>
      </c>
      <c r="I144" s="108">
        <f t="shared" si="178"/>
        <v>0</v>
      </c>
      <c r="J144" s="190">
        <f>SUM(J145:J150)</f>
        <v>200</v>
      </c>
      <c r="K144" s="107">
        <f t="shared" ref="K144:L144" si="179">SUM(K145:K150)</f>
        <v>0</v>
      </c>
      <c r="L144" s="108">
        <f t="shared" si="179"/>
        <v>200</v>
      </c>
      <c r="M144" s="83">
        <f>SUM(M145:M150)</f>
        <v>0</v>
      </c>
      <c r="N144" s="107">
        <f t="shared" ref="N144:O144" si="180">SUM(N145:N150)</f>
        <v>0</v>
      </c>
      <c r="O144" s="108">
        <f t="shared" si="180"/>
        <v>0</v>
      </c>
      <c r="P144" s="115"/>
    </row>
    <row r="145" spans="1:16" x14ac:dyDescent="0.25">
      <c r="A145" s="33">
        <v>2351</v>
      </c>
      <c r="B145" s="52" t="s">
        <v>126</v>
      </c>
      <c r="C145" s="53">
        <f t="shared" si="98"/>
        <v>1200</v>
      </c>
      <c r="D145" s="213">
        <v>1150</v>
      </c>
      <c r="E145" s="508"/>
      <c r="F145" s="509">
        <f t="shared" ref="F145:F150" si="181">D145+E145</f>
        <v>1150</v>
      </c>
      <c r="G145" s="213"/>
      <c r="H145" s="245"/>
      <c r="I145" s="119">
        <f t="shared" ref="I145:I150" si="182">G145+H145</f>
        <v>0</v>
      </c>
      <c r="J145" s="291">
        <v>50</v>
      </c>
      <c r="K145" s="55"/>
      <c r="L145" s="119">
        <f t="shared" ref="L145:L150" si="183">J145+K145</f>
        <v>50</v>
      </c>
      <c r="M145" s="291"/>
      <c r="N145" s="55"/>
      <c r="O145" s="119">
        <f t="shared" ref="O145:O150" si="184">M145+N145</f>
        <v>0</v>
      </c>
      <c r="P145" s="109"/>
    </row>
    <row r="146" spans="1:16" x14ac:dyDescent="0.25">
      <c r="A146" s="38">
        <v>2352</v>
      </c>
      <c r="B146" s="57" t="s">
        <v>127</v>
      </c>
      <c r="C146" s="58">
        <f t="shared" si="98"/>
        <v>1482</v>
      </c>
      <c r="D146" s="214">
        <v>1332</v>
      </c>
      <c r="E146" s="510"/>
      <c r="F146" s="468">
        <f t="shared" si="181"/>
        <v>1332</v>
      </c>
      <c r="G146" s="214"/>
      <c r="H146" s="246"/>
      <c r="I146" s="113">
        <f t="shared" si="182"/>
        <v>0</v>
      </c>
      <c r="J146" s="292">
        <v>150</v>
      </c>
      <c r="K146" s="60"/>
      <c r="L146" s="113">
        <f t="shared" si="183"/>
        <v>150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x14ac:dyDescent="0.25">
      <c r="A148" s="38">
        <v>2354</v>
      </c>
      <c r="B148" s="57" t="s">
        <v>129</v>
      </c>
      <c r="C148" s="58">
        <f t="shared" si="98"/>
        <v>440</v>
      </c>
      <c r="D148" s="214">
        <v>440</v>
      </c>
      <c r="E148" s="510"/>
      <c r="F148" s="468">
        <f t="shared" si="181"/>
        <v>440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270</v>
      </c>
      <c r="D149" s="214">
        <v>270</v>
      </c>
      <c r="E149" s="510"/>
      <c r="F149" s="468">
        <f t="shared" si="181"/>
        <v>270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3706</v>
      </c>
      <c r="D151" s="215">
        <f>SUM(D152:D158)</f>
        <v>3706</v>
      </c>
      <c r="E151" s="511">
        <f t="shared" ref="E151:F151" si="186">SUM(E152:E158)</f>
        <v>0</v>
      </c>
      <c r="F151" s="468">
        <f t="shared" si="186"/>
        <v>3706</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x14ac:dyDescent="0.25">
      <c r="A152" s="37">
        <v>2361</v>
      </c>
      <c r="B152" s="57" t="s">
        <v>133</v>
      </c>
      <c r="C152" s="58">
        <f t="shared" si="185"/>
        <v>293</v>
      </c>
      <c r="D152" s="214">
        <v>293</v>
      </c>
      <c r="E152" s="510"/>
      <c r="F152" s="468">
        <f t="shared" ref="F152:F159" si="190">D152+E152</f>
        <v>293</v>
      </c>
      <c r="G152" s="214"/>
      <c r="H152" s="246"/>
      <c r="I152" s="113">
        <f t="shared" ref="I152:I159" si="191">G152+H152</f>
        <v>0</v>
      </c>
      <c r="J152" s="246"/>
      <c r="K152" s="60"/>
      <c r="L152" s="113">
        <f t="shared" ref="L152:L159" si="192">J152+K152</f>
        <v>0</v>
      </c>
      <c r="M152" s="292"/>
      <c r="N152" s="60"/>
      <c r="O152" s="113">
        <f t="shared" ref="O152:O159" si="193">M152+N152</f>
        <v>0</v>
      </c>
      <c r="P152" s="388"/>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x14ac:dyDescent="0.25">
      <c r="A154" s="37">
        <v>2363</v>
      </c>
      <c r="B154" s="57" t="s">
        <v>135</v>
      </c>
      <c r="C154" s="58">
        <f t="shared" si="185"/>
        <v>3413</v>
      </c>
      <c r="D154" s="214">
        <v>3413</v>
      </c>
      <c r="E154" s="510"/>
      <c r="F154" s="468">
        <f t="shared" si="190"/>
        <v>3413</v>
      </c>
      <c r="G154" s="214"/>
      <c r="H154" s="246"/>
      <c r="I154" s="113">
        <f t="shared" si="191"/>
        <v>0</v>
      </c>
      <c r="J154" s="246"/>
      <c r="K154" s="60"/>
      <c r="L154" s="113">
        <f t="shared" si="192"/>
        <v>0</v>
      </c>
      <c r="M154" s="292"/>
      <c r="N154" s="60"/>
      <c r="O154" s="113">
        <f t="shared" si="193"/>
        <v>0</v>
      </c>
      <c r="P154" s="388"/>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x14ac:dyDescent="0.25">
      <c r="A159" s="106">
        <v>2370</v>
      </c>
      <c r="B159" s="77" t="s">
        <v>140</v>
      </c>
      <c r="C159" s="83">
        <f t="shared" si="185"/>
        <v>3627</v>
      </c>
      <c r="D159" s="216">
        <v>2450</v>
      </c>
      <c r="E159" s="513"/>
      <c r="F159" s="507">
        <f t="shared" si="190"/>
        <v>2450</v>
      </c>
      <c r="G159" s="216">
        <v>1177</v>
      </c>
      <c r="H159" s="247"/>
      <c r="I159" s="108">
        <f t="shared" si="191"/>
        <v>1177</v>
      </c>
      <c r="J159" s="247"/>
      <c r="K159" s="114"/>
      <c r="L159" s="108">
        <f t="shared" si="192"/>
        <v>0</v>
      </c>
      <c r="M159" s="293"/>
      <c r="N159" s="114"/>
      <c r="O159" s="108">
        <f t="shared" si="193"/>
        <v>0</v>
      </c>
      <c r="P159" s="515"/>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x14ac:dyDescent="0.25">
      <c r="A163" s="106">
        <v>2390</v>
      </c>
      <c r="B163" s="77" t="s">
        <v>144</v>
      </c>
      <c r="C163" s="83">
        <f t="shared" si="185"/>
        <v>200</v>
      </c>
      <c r="D163" s="216">
        <v>200</v>
      </c>
      <c r="E163" s="513"/>
      <c r="F163" s="507">
        <f t="shared" si="198"/>
        <v>200</v>
      </c>
      <c r="G163" s="216"/>
      <c r="H163" s="247"/>
      <c r="I163" s="108">
        <f t="shared" si="199"/>
        <v>0</v>
      </c>
      <c r="J163" s="247"/>
      <c r="K163" s="114"/>
      <c r="L163" s="108">
        <f t="shared" si="200"/>
        <v>0</v>
      </c>
      <c r="M163" s="293"/>
      <c r="N163" s="114"/>
      <c r="O163" s="108">
        <f t="shared" si="201"/>
        <v>0</v>
      </c>
      <c r="P163" s="115"/>
    </row>
    <row r="164" spans="1:16" x14ac:dyDescent="0.25">
      <c r="A164" s="46">
        <v>2400</v>
      </c>
      <c r="B164" s="104" t="s">
        <v>145</v>
      </c>
      <c r="C164" s="47">
        <f t="shared" si="185"/>
        <v>182</v>
      </c>
      <c r="D164" s="218">
        <v>182</v>
      </c>
      <c r="E164" s="516"/>
      <c r="F164" s="472">
        <f t="shared" si="198"/>
        <v>182</v>
      </c>
      <c r="G164" s="218"/>
      <c r="H164" s="249"/>
      <c r="I164" s="116">
        <f t="shared" si="199"/>
        <v>0</v>
      </c>
      <c r="J164" s="249"/>
      <c r="K164" s="121"/>
      <c r="L164" s="116">
        <f t="shared" si="200"/>
        <v>0</v>
      </c>
      <c r="M164" s="294"/>
      <c r="N164" s="121"/>
      <c r="O164" s="116">
        <f t="shared" si="201"/>
        <v>0</v>
      </c>
      <c r="P164" s="122"/>
    </row>
    <row r="165" spans="1:16" ht="24" x14ac:dyDescent="0.25">
      <c r="A165" s="46">
        <v>2500</v>
      </c>
      <c r="B165" s="104" t="s">
        <v>146</v>
      </c>
      <c r="C165" s="47">
        <f t="shared" si="185"/>
        <v>81</v>
      </c>
      <c r="D165" s="212">
        <f>SUM(D166,D171)</f>
        <v>81</v>
      </c>
      <c r="E165" s="505">
        <f t="shared" ref="E165:O165" si="202">SUM(E166,E171)</f>
        <v>0</v>
      </c>
      <c r="F165" s="472">
        <f t="shared" si="202"/>
        <v>81</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customHeight="1" x14ac:dyDescent="0.25">
      <c r="A166" s="351">
        <v>2510</v>
      </c>
      <c r="B166" s="52" t="s">
        <v>147</v>
      </c>
      <c r="C166" s="53">
        <f t="shared" si="185"/>
        <v>81</v>
      </c>
      <c r="D166" s="217">
        <f>SUM(D167:D170)</f>
        <v>81</v>
      </c>
      <c r="E166" s="514">
        <f t="shared" ref="E166:O166" si="203">SUM(E167:E170)</f>
        <v>0</v>
      </c>
      <c r="F166" s="509">
        <f t="shared" si="203"/>
        <v>81</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x14ac:dyDescent="0.25">
      <c r="A170" s="38">
        <v>2519</v>
      </c>
      <c r="B170" s="57" t="s">
        <v>151</v>
      </c>
      <c r="C170" s="58">
        <f t="shared" si="185"/>
        <v>81</v>
      </c>
      <c r="D170" s="214">
        <v>81</v>
      </c>
      <c r="E170" s="510"/>
      <c r="F170" s="468">
        <f t="shared" si="204"/>
        <v>81</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51">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51">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51">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51">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4465</v>
      </c>
      <c r="D194" s="210">
        <f>SUM(D195,D230,D269)</f>
        <v>3665</v>
      </c>
      <c r="E194" s="501">
        <f t="shared" ref="E194:F194" si="251">SUM(E195,E230,E269)</f>
        <v>0</v>
      </c>
      <c r="F194" s="502">
        <f t="shared" si="251"/>
        <v>3665</v>
      </c>
      <c r="G194" s="210">
        <f>SUM(G195,G230,G269)</f>
        <v>800</v>
      </c>
      <c r="H194" s="243">
        <f t="shared" ref="H194:I194" si="252">SUM(H195,H230,H269)</f>
        <v>0</v>
      </c>
      <c r="I194" s="99">
        <f t="shared" si="252"/>
        <v>800</v>
      </c>
      <c r="J194" s="243">
        <f>SUM(J195,J230,J269)</f>
        <v>0</v>
      </c>
      <c r="K194" s="98">
        <f t="shared" ref="K194:L194" si="253">SUM(K195,K230,K269)</f>
        <v>0</v>
      </c>
      <c r="L194" s="99">
        <f t="shared" si="253"/>
        <v>0</v>
      </c>
      <c r="M194" s="296">
        <f>SUM(M195,M230,M269)</f>
        <v>0</v>
      </c>
      <c r="N194" s="273">
        <f t="shared" ref="N194:O194" si="254">SUM(N195,N230,N269)</f>
        <v>0</v>
      </c>
      <c r="O194" s="278">
        <f t="shared" si="254"/>
        <v>0</v>
      </c>
      <c r="P194" s="317"/>
    </row>
    <row r="195" spans="1:16" x14ac:dyDescent="0.25">
      <c r="A195" s="100">
        <v>5000</v>
      </c>
      <c r="B195" s="100" t="s">
        <v>175</v>
      </c>
      <c r="C195" s="101">
        <f t="shared" si="185"/>
        <v>4465</v>
      </c>
      <c r="D195" s="211">
        <f>D196+D204</f>
        <v>3665</v>
      </c>
      <c r="E195" s="503">
        <f t="shared" ref="E195:F195" si="255">E196+E204</f>
        <v>0</v>
      </c>
      <c r="F195" s="504">
        <f t="shared" si="255"/>
        <v>3665</v>
      </c>
      <c r="G195" s="211">
        <f>G196+G204</f>
        <v>800</v>
      </c>
      <c r="H195" s="244">
        <f t="shared" ref="H195:I195" si="256">H196+H204</f>
        <v>0</v>
      </c>
      <c r="I195" s="103">
        <f t="shared" si="256"/>
        <v>800</v>
      </c>
      <c r="J195" s="244">
        <f>J196+J204</f>
        <v>0</v>
      </c>
      <c r="K195" s="102">
        <f t="shared" ref="K195:L195" si="257">K196+K204</f>
        <v>0</v>
      </c>
      <c r="L195" s="103">
        <f t="shared" si="257"/>
        <v>0</v>
      </c>
      <c r="M195" s="101">
        <f>M196+M204</f>
        <v>0</v>
      </c>
      <c r="N195" s="102">
        <f t="shared" ref="N195:O195" si="258">N196+N204</f>
        <v>0</v>
      </c>
      <c r="O195" s="103">
        <f t="shared" si="258"/>
        <v>0</v>
      </c>
      <c r="P195" s="314"/>
    </row>
    <row r="196" spans="1:16" x14ac:dyDescent="0.25">
      <c r="A196" s="46">
        <v>5100</v>
      </c>
      <c r="B196" s="104" t="s">
        <v>176</v>
      </c>
      <c r="C196" s="47">
        <f t="shared" si="185"/>
        <v>65</v>
      </c>
      <c r="D196" s="212">
        <f>D197+D198+D201+D202+D203</f>
        <v>65</v>
      </c>
      <c r="E196" s="505">
        <f t="shared" ref="E196:F196" si="259">E197+E198+E201+E202+E203</f>
        <v>0</v>
      </c>
      <c r="F196" s="472">
        <f t="shared" si="259"/>
        <v>65</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51">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65</v>
      </c>
      <c r="D198" s="215">
        <f>D199+D200</f>
        <v>65</v>
      </c>
      <c r="E198" s="511">
        <f t="shared" ref="E198:F198" si="263">E199+E200</f>
        <v>0</v>
      </c>
      <c r="F198" s="468">
        <f t="shared" si="263"/>
        <v>65</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x14ac:dyDescent="0.25">
      <c r="A199" s="38">
        <v>5121</v>
      </c>
      <c r="B199" s="57" t="s">
        <v>179</v>
      </c>
      <c r="C199" s="58">
        <f t="shared" si="185"/>
        <v>65</v>
      </c>
      <c r="D199" s="214">
        <v>65</v>
      </c>
      <c r="E199" s="510"/>
      <c r="F199" s="468">
        <f t="shared" ref="F199:F203" si="267">D199+E199</f>
        <v>65</v>
      </c>
      <c r="G199" s="214"/>
      <c r="H199" s="246"/>
      <c r="I199" s="113">
        <f t="shared" ref="I199:I203" si="268">G199+H199</f>
        <v>0</v>
      </c>
      <c r="J199" s="246"/>
      <c r="K199" s="60"/>
      <c r="L199" s="113">
        <f t="shared" ref="L199:L203" si="269">J199+K199</f>
        <v>0</v>
      </c>
      <c r="M199" s="292"/>
      <c r="N199" s="60"/>
      <c r="O199" s="113">
        <f t="shared" ref="O199:O203" si="270">M199+N199</f>
        <v>0</v>
      </c>
      <c r="P199" s="110"/>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4400</v>
      </c>
      <c r="D204" s="212">
        <f>D205+D215+D216+D225+D226+D227+D229</f>
        <v>3600</v>
      </c>
      <c r="E204" s="505">
        <f t="shared" ref="E204:F204" si="271">E205+E215+E216+E225+E226+E227+E229</f>
        <v>0</v>
      </c>
      <c r="F204" s="472">
        <f t="shared" si="271"/>
        <v>3600</v>
      </c>
      <c r="G204" s="212">
        <f>G205+G215+G216+G225+G226+G227+G229</f>
        <v>800</v>
      </c>
      <c r="H204" s="105">
        <f t="shared" ref="H204:I204" si="272">H205+H215+H216+H225+H226+H227+H229</f>
        <v>0</v>
      </c>
      <c r="I204" s="116">
        <f t="shared" si="272"/>
        <v>800</v>
      </c>
      <c r="J204" s="105">
        <f>J205+J215+J216+J225+J226+J227+J229</f>
        <v>0</v>
      </c>
      <c r="K204" s="50">
        <f t="shared" ref="K204:L204" si="273">K205+K215+K216+K225+K226+K227+K229</f>
        <v>0</v>
      </c>
      <c r="L204" s="116">
        <f t="shared" si="273"/>
        <v>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4400</v>
      </c>
      <c r="D216" s="215">
        <f>SUM(D217:D224)</f>
        <v>3600</v>
      </c>
      <c r="E216" s="511">
        <f t="shared" ref="E216:F216" si="284">SUM(E217:E224)</f>
        <v>0</v>
      </c>
      <c r="F216" s="468">
        <f t="shared" si="284"/>
        <v>3600</v>
      </c>
      <c r="G216" s="215">
        <f>SUM(G217:G224)</f>
        <v>800</v>
      </c>
      <c r="H216" s="120">
        <f t="shared" ref="H216:I216" si="285">SUM(H217:H224)</f>
        <v>0</v>
      </c>
      <c r="I216" s="113">
        <f t="shared" si="285"/>
        <v>800</v>
      </c>
      <c r="J216" s="120">
        <f>SUM(J217:J224)</f>
        <v>0</v>
      </c>
      <c r="K216" s="112">
        <f t="shared" ref="K216:L216" si="286">SUM(K217:K224)</f>
        <v>0</v>
      </c>
      <c r="L216" s="113">
        <f t="shared" si="286"/>
        <v>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x14ac:dyDescent="0.25">
      <c r="A218" s="38">
        <v>5232</v>
      </c>
      <c r="B218" s="57" t="s">
        <v>198</v>
      </c>
      <c r="C218" s="58">
        <f t="shared" si="283"/>
        <v>1500</v>
      </c>
      <c r="D218" s="214">
        <v>1500</v>
      </c>
      <c r="E218" s="510"/>
      <c r="F218" s="468">
        <f t="shared" si="288"/>
        <v>1500</v>
      </c>
      <c r="G218" s="214"/>
      <c r="H218" s="246"/>
      <c r="I218" s="113">
        <f t="shared" si="289"/>
        <v>0</v>
      </c>
      <c r="J218" s="246"/>
      <c r="K218" s="60"/>
      <c r="L218" s="113">
        <f t="shared" si="290"/>
        <v>0</v>
      </c>
      <c r="M218" s="292"/>
      <c r="N218" s="60"/>
      <c r="O218" s="113">
        <f t="shared" si="291"/>
        <v>0</v>
      </c>
      <c r="P218" s="110"/>
    </row>
    <row r="219" spans="1:16" x14ac:dyDescent="0.25">
      <c r="A219" s="38">
        <v>5233</v>
      </c>
      <c r="B219" s="57" t="s">
        <v>199</v>
      </c>
      <c r="C219" s="58">
        <f t="shared" si="283"/>
        <v>1800</v>
      </c>
      <c r="D219" s="214">
        <v>1000</v>
      </c>
      <c r="E219" s="510"/>
      <c r="F219" s="468">
        <f t="shared" si="288"/>
        <v>1000</v>
      </c>
      <c r="G219" s="214">
        <v>800</v>
      </c>
      <c r="H219" s="246"/>
      <c r="I219" s="113">
        <f t="shared" si="289"/>
        <v>800</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1100</v>
      </c>
      <c r="D223" s="214">
        <v>1100</v>
      </c>
      <c r="E223" s="510"/>
      <c r="F223" s="468">
        <f t="shared" si="288"/>
        <v>1100</v>
      </c>
      <c r="G223" s="214"/>
      <c r="H223" s="246"/>
      <c r="I223" s="113">
        <f t="shared" si="289"/>
        <v>0</v>
      </c>
      <c r="J223" s="246"/>
      <c r="K223" s="60"/>
      <c r="L223" s="113">
        <f t="shared" si="290"/>
        <v>0</v>
      </c>
      <c r="M223" s="292"/>
      <c r="N223" s="60"/>
      <c r="O223" s="113">
        <f t="shared" si="291"/>
        <v>0</v>
      </c>
      <c r="P223" s="335"/>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110"/>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51">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51">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51">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51">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51">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51">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409556</v>
      </c>
      <c r="D286" s="224">
        <f t="shared" ref="D286:O286" si="382">SUM(D283,D269,D230,D195,D187,D173,D75,D53)</f>
        <v>283742</v>
      </c>
      <c r="E286" s="525">
        <f t="shared" si="382"/>
        <v>0</v>
      </c>
      <c r="F286" s="526">
        <f t="shared" si="382"/>
        <v>283742</v>
      </c>
      <c r="G286" s="224">
        <f t="shared" si="382"/>
        <v>121148</v>
      </c>
      <c r="H286" s="166">
        <f t="shared" si="382"/>
        <v>742</v>
      </c>
      <c r="I286" s="264">
        <f t="shared" si="382"/>
        <v>121890</v>
      </c>
      <c r="J286" s="166">
        <f t="shared" si="382"/>
        <v>3924</v>
      </c>
      <c r="K286" s="165">
        <f t="shared" si="382"/>
        <v>0</v>
      </c>
      <c r="L286" s="264">
        <f t="shared" si="382"/>
        <v>3924</v>
      </c>
      <c r="M286" s="280">
        <f t="shared" si="382"/>
        <v>0</v>
      </c>
      <c r="N286" s="165">
        <f t="shared" si="382"/>
        <v>0</v>
      </c>
      <c r="O286" s="264">
        <f t="shared" si="382"/>
        <v>0</v>
      </c>
      <c r="P286" s="319"/>
    </row>
    <row r="287" spans="1:16" s="21" customFormat="1" ht="13.5" thickTop="1" thickBot="1" x14ac:dyDescent="0.3">
      <c r="A287" s="707" t="s">
        <v>262</v>
      </c>
      <c r="B287" s="708"/>
      <c r="C287" s="172">
        <f t="shared" si="368"/>
        <v>-664</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-664</v>
      </c>
      <c r="K287" s="168">
        <f t="shared" ref="K287:L287" si="385">(K26+K43)-K51</f>
        <v>0</v>
      </c>
      <c r="L287" s="265">
        <f t="shared" si="385"/>
        <v>-664</v>
      </c>
      <c r="M287" s="172">
        <f>M45-M51</f>
        <v>0</v>
      </c>
      <c r="N287" s="168">
        <f t="shared" ref="N287:O287" si="386">N45-N51</f>
        <v>0</v>
      </c>
      <c r="O287" s="265">
        <f t="shared" si="386"/>
        <v>0</v>
      </c>
      <c r="P287" s="174"/>
    </row>
    <row r="288" spans="1:16" s="21" customFormat="1" ht="12.75" thickTop="1" x14ac:dyDescent="0.25">
      <c r="A288" s="709" t="s">
        <v>263</v>
      </c>
      <c r="B288" s="710"/>
      <c r="C288" s="156">
        <f t="shared" si="368"/>
        <v>664</v>
      </c>
      <c r="D288" s="226">
        <f t="shared" ref="D288:O288" si="387">SUM(D289,D290)-D297+D298</f>
        <v>0</v>
      </c>
      <c r="E288" s="529">
        <f t="shared" si="387"/>
        <v>0</v>
      </c>
      <c r="F288" s="530">
        <f t="shared" si="387"/>
        <v>0</v>
      </c>
      <c r="G288" s="226">
        <f t="shared" si="387"/>
        <v>0</v>
      </c>
      <c r="H288" s="256">
        <f t="shared" si="387"/>
        <v>0</v>
      </c>
      <c r="I288" s="154">
        <f t="shared" si="387"/>
        <v>0</v>
      </c>
      <c r="J288" s="256">
        <f t="shared" si="387"/>
        <v>664</v>
      </c>
      <c r="K288" s="153">
        <f t="shared" si="387"/>
        <v>0</v>
      </c>
      <c r="L288" s="154">
        <f t="shared" si="387"/>
        <v>664</v>
      </c>
      <c r="M288" s="156">
        <f t="shared" si="387"/>
        <v>0</v>
      </c>
      <c r="N288" s="153">
        <f t="shared" si="387"/>
        <v>0</v>
      </c>
      <c r="O288" s="154">
        <f t="shared" si="387"/>
        <v>0</v>
      </c>
      <c r="P288" s="320"/>
    </row>
    <row r="289" spans="1:16" s="21" customFormat="1" ht="12.75" thickBot="1" x14ac:dyDescent="0.3">
      <c r="A289" s="87" t="s">
        <v>264</v>
      </c>
      <c r="B289" s="87" t="s">
        <v>265</v>
      </c>
      <c r="C289" s="88">
        <f t="shared" si="368"/>
        <v>664</v>
      </c>
      <c r="D289" s="208">
        <f t="shared" ref="D289:O289" si="388">D21-D283</f>
        <v>0</v>
      </c>
      <c r="E289" s="497">
        <f t="shared" si="388"/>
        <v>0</v>
      </c>
      <c r="F289" s="498">
        <f t="shared" si="388"/>
        <v>0</v>
      </c>
      <c r="G289" s="208">
        <f t="shared" si="388"/>
        <v>0</v>
      </c>
      <c r="H289" s="241">
        <f t="shared" si="388"/>
        <v>0</v>
      </c>
      <c r="I289" s="90">
        <f t="shared" si="388"/>
        <v>0</v>
      </c>
      <c r="J289" s="241">
        <f t="shared" si="388"/>
        <v>664</v>
      </c>
      <c r="K289" s="89">
        <f t="shared" si="388"/>
        <v>0</v>
      </c>
      <c r="L289" s="90">
        <f t="shared" si="388"/>
        <v>664</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sheetData>
  <sheetProtection algorithmName="SHA-512" hashValue="5WtPdlz0prYIerENjzdZelmOP1y7URkkG7gxrCc1tX24RSRc9KnL1FOK5iBTTzAOvKAl/Qdxe6NjuMu5HiWgLg==" saltValue="T8bi4/TJTo5CK/OeH3/mvg==" spinCount="100000" sheet="1" objects="1" scenarios="1" formatCells="0" formatColumns="0" formatRows="0"/>
  <autoFilter ref="A18:P298">
    <filterColumn colId="2">
      <filters blank="1">
        <filter val="1 087"/>
        <filter val="1 093"/>
        <filter val="1 095"/>
        <filter val="1 100"/>
        <filter val="1 200"/>
        <filter val="1 400"/>
        <filter val="1 482"/>
        <filter val="1 500"/>
        <filter val="1 561"/>
        <filter val="1 800"/>
        <filter val="1 837"/>
        <filter val="1 860"/>
        <filter val="1 894"/>
        <filter val="1 927"/>
        <filter val="100"/>
        <filter val="115"/>
        <filter val="12 286"/>
        <filter val="12 359"/>
        <filter val="15 359"/>
        <filter val="182"/>
        <filter val="19 903"/>
        <filter val="2 167"/>
        <filter val="2 400"/>
        <filter val="2 426"/>
        <filter val="2 621"/>
        <filter val="200"/>
        <filter val="224 982"/>
        <filter val="23 960"/>
        <filter val="239"/>
        <filter val="253 930"/>
        <filter val="26"/>
        <filter val="270"/>
        <filter val="28 589"/>
        <filter val="293"/>
        <filter val="3 260"/>
        <filter val="3 358"/>
        <filter val="3 392"/>
        <filter val="3 413"/>
        <filter val="3 627"/>
        <filter val="3 706"/>
        <filter val="3 807"/>
        <filter val="337 982"/>
        <filter val="37 412"/>
        <filter val="4 104"/>
        <filter val="4 153"/>
        <filter val="4 400"/>
        <filter val="4 465"/>
        <filter val="4 988"/>
        <filter val="405 091"/>
        <filter val="405 632"/>
        <filter val="409 556"/>
        <filter val="440"/>
        <filter val="457"/>
        <filter val="474"/>
        <filter val="5 324"/>
        <filter val="50"/>
        <filter val="500"/>
        <filter val="51 437"/>
        <filter val="532"/>
        <filter val="541"/>
        <filter val="617"/>
        <filter val="631"/>
        <filter val="64 149"/>
        <filter val="65"/>
        <filter val="650"/>
        <filter val="664"/>
        <filter val="-664"/>
        <filter val="67 109"/>
        <filter val="7 044"/>
        <filter val="7 279"/>
        <filter val="742"/>
        <filter val="81"/>
        <filter val="84 052"/>
        <filter val="85"/>
        <filter val="94"/>
        <filter val="97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10.pielikums Jūrmalas pilsētas domes
2018.gada 5.septembra saistošajiem noteikumiem Nr.32 
(protokols Nr.12, 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V11" sqref="V1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00"/>
      <c r="B1" s="300"/>
      <c r="C1" s="300"/>
      <c r="D1" s="300"/>
      <c r="E1" s="300"/>
      <c r="F1" s="300"/>
      <c r="G1" s="300"/>
      <c r="H1" s="300"/>
      <c r="I1" s="300"/>
      <c r="J1" s="300"/>
      <c r="K1" s="300"/>
      <c r="L1" s="300"/>
      <c r="M1" s="300"/>
      <c r="N1" s="157"/>
      <c r="O1" s="333" t="s">
        <v>358</v>
      </c>
      <c r="P1" s="300"/>
    </row>
    <row r="2" spans="1:17" ht="35.25" customHeight="1" x14ac:dyDescent="0.25">
      <c r="A2" s="747" t="s">
        <v>293</v>
      </c>
      <c r="B2" s="748"/>
      <c r="C2" s="748"/>
      <c r="D2" s="748"/>
      <c r="E2" s="748"/>
      <c r="F2" s="748"/>
      <c r="G2" s="748"/>
      <c r="H2" s="748"/>
      <c r="I2" s="748"/>
      <c r="J2" s="748"/>
      <c r="K2" s="748"/>
      <c r="L2" s="748"/>
      <c r="M2" s="748"/>
      <c r="N2" s="748"/>
      <c r="O2" s="748"/>
      <c r="P2" s="749"/>
      <c r="Q2" s="457"/>
    </row>
    <row r="3" spans="1:17" ht="12.75" customHeight="1" x14ac:dyDescent="0.25">
      <c r="A3" s="4" t="s">
        <v>0</v>
      </c>
      <c r="B3" s="5"/>
      <c r="C3" s="750" t="s">
        <v>359</v>
      </c>
      <c r="D3" s="750"/>
      <c r="E3" s="750"/>
      <c r="F3" s="750"/>
      <c r="G3" s="750"/>
      <c r="H3" s="750"/>
      <c r="I3" s="750"/>
      <c r="J3" s="750"/>
      <c r="K3" s="750"/>
      <c r="L3" s="750"/>
      <c r="M3" s="750"/>
      <c r="N3" s="750"/>
      <c r="O3" s="750"/>
      <c r="P3" s="751"/>
      <c r="Q3" s="457"/>
    </row>
    <row r="4" spans="1:17" ht="12.75" customHeight="1" x14ac:dyDescent="0.25">
      <c r="A4" s="4" t="s">
        <v>1</v>
      </c>
      <c r="B4" s="5"/>
      <c r="C4" s="750" t="s">
        <v>349</v>
      </c>
      <c r="D4" s="750"/>
      <c r="E4" s="750"/>
      <c r="F4" s="750"/>
      <c r="G4" s="750"/>
      <c r="H4" s="750"/>
      <c r="I4" s="750"/>
      <c r="J4" s="750"/>
      <c r="K4" s="750"/>
      <c r="L4" s="750"/>
      <c r="M4" s="750"/>
      <c r="N4" s="750"/>
      <c r="O4" s="750"/>
      <c r="P4" s="751"/>
      <c r="Q4" s="457"/>
    </row>
    <row r="5" spans="1:17" ht="12.75" customHeight="1" x14ac:dyDescent="0.25">
      <c r="A5" s="2" t="s">
        <v>2</v>
      </c>
      <c r="B5" s="3"/>
      <c r="C5" s="745" t="s">
        <v>350</v>
      </c>
      <c r="D5" s="745"/>
      <c r="E5" s="745"/>
      <c r="F5" s="745"/>
      <c r="G5" s="745"/>
      <c r="H5" s="745"/>
      <c r="I5" s="745"/>
      <c r="J5" s="745"/>
      <c r="K5" s="745"/>
      <c r="L5" s="745"/>
      <c r="M5" s="745"/>
      <c r="N5" s="745"/>
      <c r="O5" s="745"/>
      <c r="P5" s="746"/>
      <c r="Q5" s="457"/>
    </row>
    <row r="6" spans="1:17" ht="12.75" customHeight="1" x14ac:dyDescent="0.25">
      <c r="A6" s="2" t="s">
        <v>3</v>
      </c>
      <c r="B6" s="3"/>
      <c r="C6" s="745" t="s">
        <v>324</v>
      </c>
      <c r="D6" s="745"/>
      <c r="E6" s="745"/>
      <c r="F6" s="745"/>
      <c r="G6" s="745"/>
      <c r="H6" s="745"/>
      <c r="I6" s="745"/>
      <c r="J6" s="745"/>
      <c r="K6" s="745"/>
      <c r="L6" s="745"/>
      <c r="M6" s="745"/>
      <c r="N6" s="745"/>
      <c r="O6" s="745"/>
      <c r="P6" s="746"/>
      <c r="Q6" s="457"/>
    </row>
    <row r="7" spans="1:17" ht="25.5" customHeight="1" x14ac:dyDescent="0.25">
      <c r="A7" s="2" t="s">
        <v>4</v>
      </c>
      <c r="B7" s="3"/>
      <c r="C7" s="750" t="s">
        <v>351</v>
      </c>
      <c r="D7" s="750"/>
      <c r="E7" s="750"/>
      <c r="F7" s="750"/>
      <c r="G7" s="750"/>
      <c r="H7" s="750"/>
      <c r="I7" s="750"/>
      <c r="J7" s="750"/>
      <c r="K7" s="750"/>
      <c r="L7" s="750"/>
      <c r="M7" s="750"/>
      <c r="N7" s="750"/>
      <c r="O7" s="750"/>
      <c r="P7" s="751"/>
      <c r="Q7" s="457"/>
    </row>
    <row r="8" spans="1:17" ht="12.75" customHeight="1" x14ac:dyDescent="0.25">
      <c r="A8" s="7" t="s">
        <v>5</v>
      </c>
      <c r="B8" s="3"/>
      <c r="C8" s="752"/>
      <c r="D8" s="752"/>
      <c r="E8" s="752"/>
      <c r="F8" s="752"/>
      <c r="G8" s="752"/>
      <c r="H8" s="752"/>
      <c r="I8" s="752"/>
      <c r="J8" s="752"/>
      <c r="K8" s="752"/>
      <c r="L8" s="752"/>
      <c r="M8" s="752"/>
      <c r="N8" s="752"/>
      <c r="O8" s="752"/>
      <c r="P8" s="753"/>
      <c r="Q8" s="457"/>
    </row>
    <row r="9" spans="1:17" ht="12.75" customHeight="1" x14ac:dyDescent="0.25">
      <c r="A9" s="2"/>
      <c r="B9" s="3" t="s">
        <v>6</v>
      </c>
      <c r="C9" s="745" t="s">
        <v>352</v>
      </c>
      <c r="D9" s="745"/>
      <c r="E9" s="745"/>
      <c r="F9" s="745"/>
      <c r="G9" s="745"/>
      <c r="H9" s="745"/>
      <c r="I9" s="745"/>
      <c r="J9" s="745"/>
      <c r="K9" s="745"/>
      <c r="L9" s="745"/>
      <c r="M9" s="745"/>
      <c r="N9" s="745"/>
      <c r="O9" s="745"/>
      <c r="P9" s="746"/>
      <c r="Q9" s="457"/>
    </row>
    <row r="10" spans="1:17" ht="12.75" customHeight="1" x14ac:dyDescent="0.25">
      <c r="A10" s="2"/>
      <c r="B10" s="3" t="s">
        <v>7</v>
      </c>
      <c r="C10" s="745" t="s">
        <v>353</v>
      </c>
      <c r="D10" s="745"/>
      <c r="E10" s="745"/>
      <c r="F10" s="745"/>
      <c r="G10" s="745"/>
      <c r="H10" s="745"/>
      <c r="I10" s="745"/>
      <c r="J10" s="745"/>
      <c r="K10" s="745"/>
      <c r="L10" s="745"/>
      <c r="M10" s="745"/>
      <c r="N10" s="745"/>
      <c r="O10" s="745"/>
      <c r="P10" s="746"/>
      <c r="Q10" s="457"/>
    </row>
    <row r="11" spans="1:17" ht="12.75" customHeight="1" x14ac:dyDescent="0.25">
      <c r="A11" s="2"/>
      <c r="B11" s="3" t="s">
        <v>8</v>
      </c>
      <c r="C11" s="745"/>
      <c r="D11" s="745"/>
      <c r="E11" s="745"/>
      <c r="F11" s="745"/>
      <c r="G11" s="745"/>
      <c r="H11" s="745"/>
      <c r="I11" s="745"/>
      <c r="J11" s="745"/>
      <c r="K11" s="745"/>
      <c r="L11" s="745"/>
      <c r="M11" s="745"/>
      <c r="N11" s="745"/>
      <c r="O11" s="745"/>
      <c r="P11" s="746"/>
      <c r="Q11" s="457"/>
    </row>
    <row r="12" spans="1:17" ht="12.75" customHeight="1" x14ac:dyDescent="0.25">
      <c r="A12" s="2"/>
      <c r="B12" s="3" t="s">
        <v>9</v>
      </c>
      <c r="C12" s="745" t="s">
        <v>354</v>
      </c>
      <c r="D12" s="745"/>
      <c r="E12" s="745"/>
      <c r="F12" s="745"/>
      <c r="G12" s="745"/>
      <c r="H12" s="745"/>
      <c r="I12" s="745"/>
      <c r="J12" s="745"/>
      <c r="K12" s="745"/>
      <c r="L12" s="745"/>
      <c r="M12" s="745"/>
      <c r="N12" s="745"/>
      <c r="O12" s="745"/>
      <c r="P12" s="746"/>
      <c r="Q12" s="457"/>
    </row>
    <row r="13" spans="1:17" ht="12.75" customHeight="1" x14ac:dyDescent="0.25">
      <c r="A13" s="2"/>
      <c r="B13" s="3" t="s">
        <v>10</v>
      </c>
      <c r="C13" s="745"/>
      <c r="D13" s="745"/>
      <c r="E13" s="745"/>
      <c r="F13" s="745"/>
      <c r="G13" s="745"/>
      <c r="H13" s="745"/>
      <c r="I13" s="745"/>
      <c r="J13" s="745"/>
      <c r="K13" s="745"/>
      <c r="L13" s="745"/>
      <c r="M13" s="745"/>
      <c r="N13" s="745"/>
      <c r="O13" s="745"/>
      <c r="P13" s="746"/>
      <c r="Q13" s="457"/>
    </row>
    <row r="14" spans="1:17" ht="12.75" customHeight="1" x14ac:dyDescent="0.25">
      <c r="A14" s="8"/>
      <c r="B14" s="9"/>
      <c r="C14" s="715"/>
      <c r="D14" s="715"/>
      <c r="E14" s="715"/>
      <c r="F14" s="715"/>
      <c r="G14" s="715"/>
      <c r="H14" s="715"/>
      <c r="I14" s="715"/>
      <c r="J14" s="715"/>
      <c r="K14" s="715"/>
      <c r="L14" s="715"/>
      <c r="M14" s="715"/>
      <c r="N14" s="715"/>
      <c r="O14" s="715"/>
      <c r="P14" s="716"/>
      <c r="Q14" s="457"/>
    </row>
    <row r="15" spans="1:17" s="10" customFormat="1" ht="12.75" customHeight="1" x14ac:dyDescent="0.25">
      <c r="A15" s="717" t="s">
        <v>11</v>
      </c>
      <c r="B15" s="720" t="s">
        <v>12</v>
      </c>
      <c r="C15" s="722" t="s">
        <v>294</v>
      </c>
      <c r="D15" s="723"/>
      <c r="E15" s="723"/>
      <c r="F15" s="723"/>
      <c r="G15" s="723"/>
      <c r="H15" s="723"/>
      <c r="I15" s="723"/>
      <c r="J15" s="723"/>
      <c r="K15" s="723"/>
      <c r="L15" s="723"/>
      <c r="M15" s="723"/>
      <c r="N15" s="723"/>
      <c r="O15" s="723"/>
      <c r="P15" s="724"/>
      <c r="Q15" s="458"/>
    </row>
    <row r="16" spans="1:17" s="10" customFormat="1" ht="12.75" customHeight="1" x14ac:dyDescent="0.25">
      <c r="A16" s="718"/>
      <c r="B16" s="721"/>
      <c r="C16" s="725" t="s">
        <v>13</v>
      </c>
      <c r="D16" s="727" t="s">
        <v>311</v>
      </c>
      <c r="E16" s="729" t="s">
        <v>312</v>
      </c>
      <c r="F16" s="731" t="s">
        <v>14</v>
      </c>
      <c r="G16" s="733" t="s">
        <v>313</v>
      </c>
      <c r="H16" s="735" t="s">
        <v>319</v>
      </c>
      <c r="I16" s="711" t="s">
        <v>308</v>
      </c>
      <c r="J16" s="713" t="s">
        <v>314</v>
      </c>
      <c r="K16" s="713" t="s">
        <v>317</v>
      </c>
      <c r="L16" s="737" t="s">
        <v>15</v>
      </c>
      <c r="M16" s="741" t="s">
        <v>315</v>
      </c>
      <c r="N16" s="743" t="s">
        <v>316</v>
      </c>
      <c r="O16" s="737" t="s">
        <v>16</v>
      </c>
      <c r="P16" s="739" t="s">
        <v>318</v>
      </c>
    </row>
    <row r="17" spans="1:16" s="11" customFormat="1" ht="71.25" customHeight="1" thickBot="1" x14ac:dyDescent="0.3">
      <c r="A17" s="719"/>
      <c r="B17" s="721"/>
      <c r="C17" s="726"/>
      <c r="D17" s="728"/>
      <c r="E17" s="730"/>
      <c r="F17" s="732"/>
      <c r="G17" s="734"/>
      <c r="H17" s="736"/>
      <c r="I17" s="712"/>
      <c r="J17" s="714"/>
      <c r="K17" s="714"/>
      <c r="L17" s="738"/>
      <c r="M17" s="742"/>
      <c r="N17" s="744"/>
      <c r="O17" s="738"/>
      <c r="P17" s="740"/>
    </row>
    <row r="18" spans="1:16" s="11" customFormat="1" ht="9.75" customHeight="1" thickTop="1" x14ac:dyDescent="0.25">
      <c r="A18" s="12" t="s">
        <v>17</v>
      </c>
      <c r="B18" s="12">
        <v>2</v>
      </c>
      <c r="C18" s="13">
        <v>3</v>
      </c>
      <c r="D18" s="193">
        <v>4</v>
      </c>
      <c r="E18" s="459">
        <v>5</v>
      </c>
      <c r="F18" s="12">
        <v>6</v>
      </c>
      <c r="G18" s="193">
        <v>7</v>
      </c>
      <c r="H18" s="228">
        <v>8</v>
      </c>
      <c r="I18" s="15">
        <v>9</v>
      </c>
      <c r="J18" s="228">
        <v>10</v>
      </c>
      <c r="K18" s="14">
        <v>11</v>
      </c>
      <c r="L18" s="15">
        <v>12</v>
      </c>
      <c r="M18" s="13">
        <v>13</v>
      </c>
      <c r="N18" s="14">
        <v>14</v>
      </c>
      <c r="O18" s="15">
        <v>15</v>
      </c>
      <c r="P18" s="15">
        <v>16</v>
      </c>
    </row>
    <row r="19" spans="1:16" s="21" customFormat="1" x14ac:dyDescent="0.25">
      <c r="A19" s="16"/>
      <c r="B19" s="17" t="s">
        <v>18</v>
      </c>
      <c r="C19" s="18"/>
      <c r="D19" s="194"/>
      <c r="E19" s="460"/>
      <c r="F19" s="96"/>
      <c r="G19" s="194"/>
      <c r="H19" s="229"/>
      <c r="I19" s="321"/>
      <c r="J19" s="229"/>
      <c r="K19" s="19"/>
      <c r="L19" s="321"/>
      <c r="M19" s="281"/>
      <c r="N19" s="19"/>
      <c r="O19" s="321"/>
      <c r="P19" s="20"/>
    </row>
    <row r="20" spans="1:16" s="21" customFormat="1" ht="12.75" thickBot="1" x14ac:dyDescent="0.3">
      <c r="A20" s="22"/>
      <c r="B20" s="23" t="s">
        <v>19</v>
      </c>
      <c r="C20" s="24">
        <f>F20+I20+L20+O20</f>
        <v>626098</v>
      </c>
      <c r="D20" s="195">
        <f>SUM(D21,D24,D25,D41,D43)</f>
        <v>448851</v>
      </c>
      <c r="E20" s="461">
        <f t="shared" ref="E20:F20" si="0">SUM(E21,E24,E25,E41,E43)</f>
        <v>0</v>
      </c>
      <c r="F20" s="462">
        <f t="shared" si="0"/>
        <v>448851</v>
      </c>
      <c r="G20" s="195">
        <f>SUM(G21,G24,G43)</f>
        <v>165745</v>
      </c>
      <c r="H20" s="230">
        <f t="shared" ref="H20:I20" si="1">SUM(H21,H24,H43)</f>
        <v>994</v>
      </c>
      <c r="I20" s="26">
        <f t="shared" si="1"/>
        <v>166739</v>
      </c>
      <c r="J20" s="230">
        <f>SUM(J21,J26,J43)</f>
        <v>10508</v>
      </c>
      <c r="K20" s="25">
        <f t="shared" ref="K20:L20" si="2">SUM(K21,K26,K43)</f>
        <v>0</v>
      </c>
      <c r="L20" s="26">
        <f t="shared" si="2"/>
        <v>10508</v>
      </c>
      <c r="M20" s="24">
        <f>SUM(M21,M45)</f>
        <v>0</v>
      </c>
      <c r="N20" s="25">
        <f t="shared" ref="N20:O20" si="3">SUM(N21,N45)</f>
        <v>0</v>
      </c>
      <c r="O20" s="26">
        <f t="shared" si="3"/>
        <v>0</v>
      </c>
      <c r="P20" s="301"/>
    </row>
    <row r="21" spans="1:16" ht="12.75" thickTop="1" x14ac:dyDescent="0.25">
      <c r="A21" s="27"/>
      <c r="B21" s="28" t="s">
        <v>20</v>
      </c>
      <c r="C21" s="29">
        <f t="shared" ref="C21:C84" si="4">F21+I21+L21+O21</f>
        <v>4008</v>
      </c>
      <c r="D21" s="196">
        <f>SUM(D22:D23)</f>
        <v>0</v>
      </c>
      <c r="E21" s="463">
        <f t="shared" ref="E21" si="5">SUM(E22:E23)</f>
        <v>0</v>
      </c>
      <c r="F21" s="464">
        <f>SUM(F22:F23)</f>
        <v>0</v>
      </c>
      <c r="G21" s="196">
        <f>SUM(G22:G23)</f>
        <v>0</v>
      </c>
      <c r="H21" s="231">
        <f t="shared" ref="H21:I21" si="6">SUM(H22:H23)</f>
        <v>0</v>
      </c>
      <c r="I21" s="31">
        <f t="shared" si="6"/>
        <v>0</v>
      </c>
      <c r="J21" s="231">
        <f>SUM(J22:J23)</f>
        <v>4008</v>
      </c>
      <c r="K21" s="30">
        <f t="shared" ref="K21:L21" si="7">SUM(K22:K23)</f>
        <v>0</v>
      </c>
      <c r="L21" s="31">
        <f t="shared" si="7"/>
        <v>4008</v>
      </c>
      <c r="M21" s="29">
        <f>SUM(M22:M23)</f>
        <v>0</v>
      </c>
      <c r="N21" s="30">
        <f t="shared" ref="N21:O21" si="8">SUM(N22:N23)</f>
        <v>0</v>
      </c>
      <c r="O21" s="31">
        <f t="shared" si="8"/>
        <v>0</v>
      </c>
      <c r="P21" s="302"/>
    </row>
    <row r="22" spans="1:16" hidden="1" x14ac:dyDescent="0.25">
      <c r="A22" s="32"/>
      <c r="B22" s="33" t="s">
        <v>21</v>
      </c>
      <c r="C22" s="34">
        <f t="shared" si="4"/>
        <v>0</v>
      </c>
      <c r="D22" s="197"/>
      <c r="E22" s="465"/>
      <c r="F22" s="466">
        <f>D22+E22</f>
        <v>0</v>
      </c>
      <c r="G22" s="197"/>
      <c r="H22" s="232"/>
      <c r="I22" s="322">
        <f>G22+H22</f>
        <v>0</v>
      </c>
      <c r="J22" s="232"/>
      <c r="K22" s="35"/>
      <c r="L22" s="322">
        <f>J22+K22</f>
        <v>0</v>
      </c>
      <c r="M22" s="282"/>
      <c r="N22" s="35"/>
      <c r="O22" s="322">
        <f>M22+N22</f>
        <v>0</v>
      </c>
      <c r="P22" s="36"/>
    </row>
    <row r="23" spans="1:16" ht="15" x14ac:dyDescent="0.25">
      <c r="A23" s="37"/>
      <c r="B23" s="38" t="s">
        <v>22</v>
      </c>
      <c r="C23" s="39">
        <f t="shared" si="4"/>
        <v>4008</v>
      </c>
      <c r="D23" s="198"/>
      <c r="E23" s="467"/>
      <c r="F23" s="468">
        <f>D23+E23</f>
        <v>0</v>
      </c>
      <c r="G23" s="198"/>
      <c r="H23" s="233"/>
      <c r="I23" s="275">
        <f>G23+H23</f>
        <v>0</v>
      </c>
      <c r="J23" s="233">
        <v>4008</v>
      </c>
      <c r="K23" s="40"/>
      <c r="L23" s="275">
        <f>J23+K23</f>
        <v>4008</v>
      </c>
      <c r="M23" s="331"/>
      <c r="N23" s="40"/>
      <c r="O23" s="275">
        <f>M23+N23</f>
        <v>0</v>
      </c>
      <c r="P23" s="352"/>
    </row>
    <row r="24" spans="1:16" s="21" customFormat="1" ht="36.75" thickBot="1" x14ac:dyDescent="0.3">
      <c r="A24" s="41">
        <v>19300</v>
      </c>
      <c r="B24" s="41" t="s">
        <v>304</v>
      </c>
      <c r="C24" s="42">
        <f>F24+I24</f>
        <v>615590</v>
      </c>
      <c r="D24" s="199">
        <v>448851</v>
      </c>
      <c r="E24" s="469"/>
      <c r="F24" s="470">
        <f>D24+E24</f>
        <v>448851</v>
      </c>
      <c r="G24" s="199">
        <v>165745</v>
      </c>
      <c r="H24" s="234">
        <v>994</v>
      </c>
      <c r="I24" s="323">
        <f>G24+H24</f>
        <v>166739</v>
      </c>
      <c r="J24" s="259" t="s">
        <v>23</v>
      </c>
      <c r="K24" s="44" t="s">
        <v>23</v>
      </c>
      <c r="L24" s="45" t="s">
        <v>23</v>
      </c>
      <c r="M24" s="283" t="s">
        <v>23</v>
      </c>
      <c r="N24" s="44" t="s">
        <v>23</v>
      </c>
      <c r="O24" s="45" t="s">
        <v>23</v>
      </c>
      <c r="P24" s="339" t="s">
        <v>355</v>
      </c>
    </row>
    <row r="25" spans="1:16" s="21" customFormat="1" ht="24.75" hidden="1" thickTop="1" x14ac:dyDescent="0.25">
      <c r="A25" s="176"/>
      <c r="B25" s="46" t="s">
        <v>24</v>
      </c>
      <c r="C25" s="47">
        <f>F25</f>
        <v>0</v>
      </c>
      <c r="D25" s="200"/>
      <c r="E25" s="471"/>
      <c r="F25" s="472">
        <f>D25+E25</f>
        <v>0</v>
      </c>
      <c r="G25" s="201" t="s">
        <v>23</v>
      </c>
      <c r="H25" s="235" t="s">
        <v>23</v>
      </c>
      <c r="I25" s="49" t="s">
        <v>23</v>
      </c>
      <c r="J25" s="235" t="s">
        <v>23</v>
      </c>
      <c r="K25" s="48" t="s">
        <v>23</v>
      </c>
      <c r="L25" s="49" t="s">
        <v>23</v>
      </c>
      <c r="M25" s="284" t="s">
        <v>23</v>
      </c>
      <c r="N25" s="48" t="s">
        <v>23</v>
      </c>
      <c r="O25" s="49" t="s">
        <v>23</v>
      </c>
      <c r="P25" s="303"/>
    </row>
    <row r="26" spans="1:16" s="21" customFormat="1" ht="36.75" thickTop="1" x14ac:dyDescent="0.25">
      <c r="A26" s="46">
        <v>21300</v>
      </c>
      <c r="B26" s="46" t="s">
        <v>305</v>
      </c>
      <c r="C26" s="47">
        <f>L26</f>
        <v>6430</v>
      </c>
      <c r="D26" s="201" t="s">
        <v>23</v>
      </c>
      <c r="E26" s="473" t="s">
        <v>23</v>
      </c>
      <c r="F26" s="474" t="s">
        <v>23</v>
      </c>
      <c r="G26" s="201" t="s">
        <v>23</v>
      </c>
      <c r="H26" s="235" t="s">
        <v>23</v>
      </c>
      <c r="I26" s="49" t="s">
        <v>23</v>
      </c>
      <c r="J26" s="105">
        <f>SUM(J27,J31,J33,J36)</f>
        <v>6430</v>
      </c>
      <c r="K26" s="50">
        <f t="shared" ref="K26:L26" si="9">SUM(K27,K31,K33,K36)</f>
        <v>0</v>
      </c>
      <c r="L26" s="116">
        <f t="shared" si="9"/>
        <v>6430</v>
      </c>
      <c r="M26" s="284" t="s">
        <v>23</v>
      </c>
      <c r="N26" s="48" t="s">
        <v>23</v>
      </c>
      <c r="O26" s="49" t="s">
        <v>23</v>
      </c>
      <c r="P26" s="303"/>
    </row>
    <row r="27" spans="1:16" s="21" customFormat="1" ht="24" hidden="1" x14ac:dyDescent="0.25">
      <c r="A27" s="51">
        <v>21350</v>
      </c>
      <c r="B27" s="46" t="s">
        <v>25</v>
      </c>
      <c r="C27" s="47">
        <f t="shared" ref="C27:C40" si="10">L27</f>
        <v>0</v>
      </c>
      <c r="D27" s="201" t="s">
        <v>23</v>
      </c>
      <c r="E27" s="473" t="s">
        <v>23</v>
      </c>
      <c r="F27" s="474" t="s">
        <v>23</v>
      </c>
      <c r="G27" s="201" t="s">
        <v>23</v>
      </c>
      <c r="H27" s="235" t="s">
        <v>23</v>
      </c>
      <c r="I27" s="49" t="s">
        <v>23</v>
      </c>
      <c r="J27" s="105">
        <f>SUM(J28:J30)</f>
        <v>0</v>
      </c>
      <c r="K27" s="50">
        <f t="shared" ref="K27:L27" si="11">SUM(K28:K30)</f>
        <v>0</v>
      </c>
      <c r="L27" s="116">
        <f t="shared" si="11"/>
        <v>0</v>
      </c>
      <c r="M27" s="284" t="s">
        <v>23</v>
      </c>
      <c r="N27" s="48" t="s">
        <v>23</v>
      </c>
      <c r="O27" s="49" t="s">
        <v>23</v>
      </c>
      <c r="P27" s="303"/>
    </row>
    <row r="28" spans="1:16" hidden="1" x14ac:dyDescent="0.25">
      <c r="A28" s="32">
        <v>21351</v>
      </c>
      <c r="B28" s="52" t="s">
        <v>26</v>
      </c>
      <c r="C28" s="53">
        <f t="shared" si="10"/>
        <v>0</v>
      </c>
      <c r="D28" s="202" t="s">
        <v>23</v>
      </c>
      <c r="E28" s="475" t="s">
        <v>23</v>
      </c>
      <c r="F28" s="476" t="s">
        <v>23</v>
      </c>
      <c r="G28" s="202" t="s">
        <v>23</v>
      </c>
      <c r="H28" s="236" t="s">
        <v>23</v>
      </c>
      <c r="I28" s="56" t="s">
        <v>23</v>
      </c>
      <c r="J28" s="245"/>
      <c r="K28" s="55"/>
      <c r="L28" s="322">
        <f>J28+K28</f>
        <v>0</v>
      </c>
      <c r="M28" s="285" t="s">
        <v>23</v>
      </c>
      <c r="N28" s="54" t="s">
        <v>23</v>
      </c>
      <c r="O28" s="56" t="s">
        <v>23</v>
      </c>
      <c r="P28" s="304"/>
    </row>
    <row r="29" spans="1:16" hidden="1" x14ac:dyDescent="0.25">
      <c r="A29" s="37">
        <v>21352</v>
      </c>
      <c r="B29" s="57" t="s">
        <v>27</v>
      </c>
      <c r="C29" s="58">
        <f t="shared" si="10"/>
        <v>0</v>
      </c>
      <c r="D29" s="203" t="s">
        <v>23</v>
      </c>
      <c r="E29" s="477" t="s">
        <v>23</v>
      </c>
      <c r="F29" s="478" t="s">
        <v>23</v>
      </c>
      <c r="G29" s="203" t="s">
        <v>23</v>
      </c>
      <c r="H29" s="237" t="s">
        <v>23</v>
      </c>
      <c r="I29" s="61" t="s">
        <v>23</v>
      </c>
      <c r="J29" s="246"/>
      <c r="K29" s="60"/>
      <c r="L29" s="275">
        <f>J29+K29</f>
        <v>0</v>
      </c>
      <c r="M29" s="286" t="s">
        <v>23</v>
      </c>
      <c r="N29" s="59" t="s">
        <v>23</v>
      </c>
      <c r="O29" s="61" t="s">
        <v>23</v>
      </c>
      <c r="P29" s="305"/>
    </row>
    <row r="30" spans="1:16" ht="24" hidden="1" x14ac:dyDescent="0.25">
      <c r="A30" s="37">
        <v>21359</v>
      </c>
      <c r="B30" s="57" t="s">
        <v>28</v>
      </c>
      <c r="C30" s="58">
        <f t="shared" si="10"/>
        <v>0</v>
      </c>
      <c r="D30" s="203" t="s">
        <v>23</v>
      </c>
      <c r="E30" s="477" t="s">
        <v>23</v>
      </c>
      <c r="F30" s="478" t="s">
        <v>23</v>
      </c>
      <c r="G30" s="203" t="s">
        <v>23</v>
      </c>
      <c r="H30" s="237" t="s">
        <v>23</v>
      </c>
      <c r="I30" s="61" t="s">
        <v>23</v>
      </c>
      <c r="J30" s="246"/>
      <c r="K30" s="60"/>
      <c r="L30" s="275">
        <f>J30+K30</f>
        <v>0</v>
      </c>
      <c r="M30" s="286" t="s">
        <v>23</v>
      </c>
      <c r="N30" s="59" t="s">
        <v>23</v>
      </c>
      <c r="O30" s="61" t="s">
        <v>23</v>
      </c>
      <c r="P30" s="305"/>
    </row>
    <row r="31" spans="1:16" s="21" customFormat="1" ht="36" hidden="1" x14ac:dyDescent="0.25">
      <c r="A31" s="51">
        <v>21370</v>
      </c>
      <c r="B31" s="46" t="s">
        <v>29</v>
      </c>
      <c r="C31" s="47">
        <f t="shared" si="10"/>
        <v>0</v>
      </c>
      <c r="D31" s="201" t="s">
        <v>23</v>
      </c>
      <c r="E31" s="473" t="s">
        <v>23</v>
      </c>
      <c r="F31" s="474" t="s">
        <v>23</v>
      </c>
      <c r="G31" s="201" t="s">
        <v>23</v>
      </c>
      <c r="H31" s="235" t="s">
        <v>23</v>
      </c>
      <c r="I31" s="49" t="s">
        <v>23</v>
      </c>
      <c r="J31" s="105">
        <f>SUM(J32)</f>
        <v>0</v>
      </c>
      <c r="K31" s="50">
        <f t="shared" ref="K31:L31" si="12">SUM(K32)</f>
        <v>0</v>
      </c>
      <c r="L31" s="116">
        <f t="shared" si="12"/>
        <v>0</v>
      </c>
      <c r="M31" s="284" t="s">
        <v>23</v>
      </c>
      <c r="N31" s="48" t="s">
        <v>23</v>
      </c>
      <c r="O31" s="49" t="s">
        <v>23</v>
      </c>
      <c r="P31" s="303"/>
    </row>
    <row r="32" spans="1:16" ht="36" hidden="1" x14ac:dyDescent="0.25">
      <c r="A32" s="62">
        <v>21379</v>
      </c>
      <c r="B32" s="63" t="s">
        <v>30</v>
      </c>
      <c r="C32" s="64">
        <f t="shared" si="10"/>
        <v>0</v>
      </c>
      <c r="D32" s="204" t="s">
        <v>23</v>
      </c>
      <c r="E32" s="479" t="s">
        <v>23</v>
      </c>
      <c r="F32" s="480" t="s">
        <v>23</v>
      </c>
      <c r="G32" s="204" t="s">
        <v>23</v>
      </c>
      <c r="H32" s="238" t="s">
        <v>23</v>
      </c>
      <c r="I32" s="67" t="s">
        <v>23</v>
      </c>
      <c r="J32" s="254"/>
      <c r="K32" s="66"/>
      <c r="L32" s="324">
        <f>J32+K32</f>
        <v>0</v>
      </c>
      <c r="M32" s="287" t="s">
        <v>23</v>
      </c>
      <c r="N32" s="65" t="s">
        <v>23</v>
      </c>
      <c r="O32" s="67" t="s">
        <v>23</v>
      </c>
      <c r="P32" s="306"/>
    </row>
    <row r="33" spans="1:16" s="21" customFormat="1" x14ac:dyDescent="0.25">
      <c r="A33" s="51">
        <v>21380</v>
      </c>
      <c r="B33" s="46" t="s">
        <v>31</v>
      </c>
      <c r="C33" s="47">
        <f t="shared" si="10"/>
        <v>3798</v>
      </c>
      <c r="D33" s="201" t="s">
        <v>23</v>
      </c>
      <c r="E33" s="473" t="s">
        <v>23</v>
      </c>
      <c r="F33" s="474" t="s">
        <v>23</v>
      </c>
      <c r="G33" s="201" t="s">
        <v>23</v>
      </c>
      <c r="H33" s="235" t="s">
        <v>23</v>
      </c>
      <c r="I33" s="49" t="s">
        <v>23</v>
      </c>
      <c r="J33" s="105">
        <f>SUM(J34:J35)</f>
        <v>3798</v>
      </c>
      <c r="K33" s="50">
        <f t="shared" ref="K33:L33" si="13">SUM(K34:K35)</f>
        <v>0</v>
      </c>
      <c r="L33" s="116">
        <f t="shared" si="13"/>
        <v>3798</v>
      </c>
      <c r="M33" s="284" t="s">
        <v>23</v>
      </c>
      <c r="N33" s="48" t="s">
        <v>23</v>
      </c>
      <c r="O33" s="49" t="s">
        <v>23</v>
      </c>
      <c r="P33" s="303"/>
    </row>
    <row r="34" spans="1:16" x14ac:dyDescent="0.25">
      <c r="A34" s="33">
        <v>21381</v>
      </c>
      <c r="B34" s="52" t="s">
        <v>306</v>
      </c>
      <c r="C34" s="53">
        <f t="shared" si="10"/>
        <v>3798</v>
      </c>
      <c r="D34" s="202" t="s">
        <v>23</v>
      </c>
      <c r="E34" s="475" t="s">
        <v>23</v>
      </c>
      <c r="F34" s="476" t="s">
        <v>23</v>
      </c>
      <c r="G34" s="202" t="s">
        <v>23</v>
      </c>
      <c r="H34" s="236" t="s">
        <v>23</v>
      </c>
      <c r="I34" s="56" t="s">
        <v>23</v>
      </c>
      <c r="J34" s="245">
        <v>3798</v>
      </c>
      <c r="K34" s="55"/>
      <c r="L34" s="322">
        <f>J34+K34</f>
        <v>3798</v>
      </c>
      <c r="M34" s="285" t="s">
        <v>23</v>
      </c>
      <c r="N34" s="54" t="s">
        <v>23</v>
      </c>
      <c r="O34" s="56" t="s">
        <v>23</v>
      </c>
      <c r="P34" s="304"/>
    </row>
    <row r="35" spans="1:16" ht="24" hidden="1" x14ac:dyDescent="0.25">
      <c r="A35" s="38">
        <v>21383</v>
      </c>
      <c r="B35" s="57" t="s">
        <v>32</v>
      </c>
      <c r="C35" s="58">
        <f t="shared" si="10"/>
        <v>0</v>
      </c>
      <c r="D35" s="203" t="s">
        <v>23</v>
      </c>
      <c r="E35" s="477" t="s">
        <v>23</v>
      </c>
      <c r="F35" s="478" t="s">
        <v>23</v>
      </c>
      <c r="G35" s="203" t="s">
        <v>23</v>
      </c>
      <c r="H35" s="237" t="s">
        <v>23</v>
      </c>
      <c r="I35" s="61" t="s">
        <v>23</v>
      </c>
      <c r="J35" s="246"/>
      <c r="K35" s="60"/>
      <c r="L35" s="275">
        <f>J35+K35</f>
        <v>0</v>
      </c>
      <c r="M35" s="286" t="s">
        <v>23</v>
      </c>
      <c r="N35" s="59" t="s">
        <v>23</v>
      </c>
      <c r="O35" s="61" t="s">
        <v>23</v>
      </c>
      <c r="P35" s="305"/>
    </row>
    <row r="36" spans="1:16" s="21" customFormat="1" ht="25.5" customHeight="1" x14ac:dyDescent="0.25">
      <c r="A36" s="51">
        <v>21390</v>
      </c>
      <c r="B36" s="46" t="s">
        <v>307</v>
      </c>
      <c r="C36" s="47">
        <f t="shared" si="10"/>
        <v>2632</v>
      </c>
      <c r="D36" s="201" t="s">
        <v>23</v>
      </c>
      <c r="E36" s="473" t="s">
        <v>23</v>
      </c>
      <c r="F36" s="474" t="s">
        <v>23</v>
      </c>
      <c r="G36" s="201" t="s">
        <v>23</v>
      </c>
      <c r="H36" s="235" t="s">
        <v>23</v>
      </c>
      <c r="I36" s="49" t="s">
        <v>23</v>
      </c>
      <c r="J36" s="105">
        <f>SUM(J37:J40)</f>
        <v>2632</v>
      </c>
      <c r="K36" s="50">
        <f t="shared" ref="K36:L36" si="14">SUM(K37:K40)</f>
        <v>0</v>
      </c>
      <c r="L36" s="116">
        <f t="shared" si="14"/>
        <v>2632</v>
      </c>
      <c r="M36" s="284" t="s">
        <v>23</v>
      </c>
      <c r="N36" s="48" t="s">
        <v>23</v>
      </c>
      <c r="O36" s="49" t="s">
        <v>23</v>
      </c>
      <c r="P36" s="303"/>
    </row>
    <row r="37" spans="1:16" ht="24" hidden="1" x14ac:dyDescent="0.25">
      <c r="A37" s="33">
        <v>21391</v>
      </c>
      <c r="B37" s="52" t="s">
        <v>33</v>
      </c>
      <c r="C37" s="53">
        <f t="shared" si="10"/>
        <v>0</v>
      </c>
      <c r="D37" s="202" t="s">
        <v>23</v>
      </c>
      <c r="E37" s="475" t="s">
        <v>23</v>
      </c>
      <c r="F37" s="476" t="s">
        <v>23</v>
      </c>
      <c r="G37" s="202" t="s">
        <v>23</v>
      </c>
      <c r="H37" s="236" t="s">
        <v>23</v>
      </c>
      <c r="I37" s="56" t="s">
        <v>23</v>
      </c>
      <c r="J37" s="245"/>
      <c r="K37" s="55"/>
      <c r="L37" s="322">
        <f>J37+K37</f>
        <v>0</v>
      </c>
      <c r="M37" s="285" t="s">
        <v>23</v>
      </c>
      <c r="N37" s="54" t="s">
        <v>23</v>
      </c>
      <c r="O37" s="56" t="s">
        <v>23</v>
      </c>
      <c r="P37" s="304"/>
    </row>
    <row r="38" spans="1:16" hidden="1" x14ac:dyDescent="0.25">
      <c r="A38" s="38">
        <v>21393</v>
      </c>
      <c r="B38" s="57" t="s">
        <v>34</v>
      </c>
      <c r="C38" s="58">
        <f t="shared" si="10"/>
        <v>0</v>
      </c>
      <c r="D38" s="203" t="s">
        <v>23</v>
      </c>
      <c r="E38" s="477" t="s">
        <v>23</v>
      </c>
      <c r="F38" s="478" t="s">
        <v>23</v>
      </c>
      <c r="G38" s="203" t="s">
        <v>23</v>
      </c>
      <c r="H38" s="237" t="s">
        <v>23</v>
      </c>
      <c r="I38" s="61" t="s">
        <v>23</v>
      </c>
      <c r="J38" s="246"/>
      <c r="K38" s="60"/>
      <c r="L38" s="275">
        <f>J38+K38</f>
        <v>0</v>
      </c>
      <c r="M38" s="286" t="s">
        <v>23</v>
      </c>
      <c r="N38" s="59" t="s">
        <v>23</v>
      </c>
      <c r="O38" s="61" t="s">
        <v>23</v>
      </c>
      <c r="P38" s="305"/>
    </row>
    <row r="39" spans="1:16" hidden="1" x14ac:dyDescent="0.25">
      <c r="A39" s="38">
        <v>21395</v>
      </c>
      <c r="B39" s="57" t="s">
        <v>35</v>
      </c>
      <c r="C39" s="58">
        <f t="shared" si="10"/>
        <v>0</v>
      </c>
      <c r="D39" s="203" t="s">
        <v>23</v>
      </c>
      <c r="E39" s="477" t="s">
        <v>23</v>
      </c>
      <c r="F39" s="478" t="s">
        <v>23</v>
      </c>
      <c r="G39" s="203" t="s">
        <v>23</v>
      </c>
      <c r="H39" s="237" t="s">
        <v>23</v>
      </c>
      <c r="I39" s="61" t="s">
        <v>23</v>
      </c>
      <c r="J39" s="246"/>
      <c r="K39" s="60"/>
      <c r="L39" s="275">
        <f>J39+K39</f>
        <v>0</v>
      </c>
      <c r="M39" s="286" t="s">
        <v>23</v>
      </c>
      <c r="N39" s="59" t="s">
        <v>23</v>
      </c>
      <c r="O39" s="61" t="s">
        <v>23</v>
      </c>
      <c r="P39" s="305"/>
    </row>
    <row r="40" spans="1:16" ht="24" x14ac:dyDescent="0.25">
      <c r="A40" s="179">
        <v>21399</v>
      </c>
      <c r="B40" s="158" t="s">
        <v>36</v>
      </c>
      <c r="C40" s="159">
        <f t="shared" si="10"/>
        <v>2632</v>
      </c>
      <c r="D40" s="205" t="s">
        <v>23</v>
      </c>
      <c r="E40" s="482" t="s">
        <v>23</v>
      </c>
      <c r="F40" s="483" t="s">
        <v>23</v>
      </c>
      <c r="G40" s="205" t="s">
        <v>23</v>
      </c>
      <c r="H40" s="239" t="s">
        <v>23</v>
      </c>
      <c r="I40" s="181" t="s">
        <v>23</v>
      </c>
      <c r="J40" s="260">
        <v>2632</v>
      </c>
      <c r="K40" s="180"/>
      <c r="L40" s="484">
        <f>J40+K40</f>
        <v>2632</v>
      </c>
      <c r="M40" s="288" t="s">
        <v>23</v>
      </c>
      <c r="N40" s="75" t="s">
        <v>23</v>
      </c>
      <c r="O40" s="181" t="s">
        <v>23</v>
      </c>
      <c r="P40" s="307"/>
    </row>
    <row r="41" spans="1:16" s="21" customFormat="1" ht="26.25" hidden="1" customHeight="1" x14ac:dyDescent="0.25">
      <c r="A41" s="182">
        <v>21420</v>
      </c>
      <c r="B41" s="183" t="s">
        <v>37</v>
      </c>
      <c r="C41" s="81">
        <f>F41</f>
        <v>0</v>
      </c>
      <c r="D41" s="78">
        <f>SUM(D42)</f>
        <v>0</v>
      </c>
      <c r="E41" s="485">
        <f t="shared" ref="E41:F41" si="15">SUM(E42)</f>
        <v>0</v>
      </c>
      <c r="F41" s="486">
        <f t="shared" si="15"/>
        <v>0</v>
      </c>
      <c r="G41" s="207" t="s">
        <v>23</v>
      </c>
      <c r="H41" s="240" t="s">
        <v>23</v>
      </c>
      <c r="I41" s="178" t="s">
        <v>23</v>
      </c>
      <c r="J41" s="240" t="s">
        <v>23</v>
      </c>
      <c r="K41" s="79" t="s">
        <v>23</v>
      </c>
      <c r="L41" s="178" t="s">
        <v>23</v>
      </c>
      <c r="M41" s="289" t="s">
        <v>23</v>
      </c>
      <c r="N41" s="79" t="s">
        <v>23</v>
      </c>
      <c r="O41" s="178" t="s">
        <v>23</v>
      </c>
      <c r="P41" s="308"/>
    </row>
    <row r="42" spans="1:16" s="21" customFormat="1" ht="26.25" hidden="1" customHeight="1" x14ac:dyDescent="0.25">
      <c r="A42" s="179">
        <v>21429</v>
      </c>
      <c r="B42" s="158" t="s">
        <v>310</v>
      </c>
      <c r="C42" s="159">
        <f>F42</f>
        <v>0</v>
      </c>
      <c r="D42" s="206"/>
      <c r="E42" s="487"/>
      <c r="F42" s="488">
        <f>D42+E42</f>
        <v>0</v>
      </c>
      <c r="G42" s="205" t="s">
        <v>23</v>
      </c>
      <c r="H42" s="239" t="s">
        <v>23</v>
      </c>
      <c r="I42" s="181" t="s">
        <v>23</v>
      </c>
      <c r="J42" s="239" t="s">
        <v>23</v>
      </c>
      <c r="K42" s="75" t="s">
        <v>23</v>
      </c>
      <c r="L42" s="181" t="s">
        <v>23</v>
      </c>
      <c r="M42" s="288" t="s">
        <v>23</v>
      </c>
      <c r="N42" s="75" t="s">
        <v>23</v>
      </c>
      <c r="O42" s="181" t="s">
        <v>23</v>
      </c>
      <c r="P42" s="307"/>
    </row>
    <row r="43" spans="1:16" s="21" customFormat="1" ht="24" x14ac:dyDescent="0.25">
      <c r="A43" s="51">
        <v>21490</v>
      </c>
      <c r="B43" s="46" t="s">
        <v>38</v>
      </c>
      <c r="C43" s="68">
        <f>F43+I43+L43</f>
        <v>70</v>
      </c>
      <c r="D43" s="73">
        <f>D44</f>
        <v>0</v>
      </c>
      <c r="E43" s="489">
        <f t="shared" ref="E43:L43" si="16">E44</f>
        <v>0</v>
      </c>
      <c r="F43" s="490">
        <f t="shared" si="16"/>
        <v>0</v>
      </c>
      <c r="G43" s="73">
        <f t="shared" si="16"/>
        <v>0</v>
      </c>
      <c r="H43" s="187">
        <f t="shared" si="16"/>
        <v>0</v>
      </c>
      <c r="I43" s="261">
        <f t="shared" si="16"/>
        <v>0</v>
      </c>
      <c r="J43" s="187">
        <f t="shared" si="16"/>
        <v>70</v>
      </c>
      <c r="K43" s="74">
        <f t="shared" si="16"/>
        <v>0</v>
      </c>
      <c r="L43" s="261">
        <f t="shared" si="16"/>
        <v>70</v>
      </c>
      <c r="M43" s="284" t="s">
        <v>23</v>
      </c>
      <c r="N43" s="48" t="s">
        <v>23</v>
      </c>
      <c r="O43" s="49" t="s">
        <v>23</v>
      </c>
      <c r="P43" s="303"/>
    </row>
    <row r="44" spans="1:16" s="21" customFormat="1" ht="24" x14ac:dyDescent="0.25">
      <c r="A44" s="38">
        <v>21499</v>
      </c>
      <c r="B44" s="57" t="s">
        <v>39</v>
      </c>
      <c r="C44" s="191">
        <f>F44+I44+L44</f>
        <v>70</v>
      </c>
      <c r="D44" s="268"/>
      <c r="E44" s="491"/>
      <c r="F44" s="481">
        <f>D44+E44</f>
        <v>0</v>
      </c>
      <c r="G44" s="268"/>
      <c r="H44" s="269"/>
      <c r="I44" s="324">
        <f>G44+H44</f>
        <v>0</v>
      </c>
      <c r="J44" s="269">
        <v>70</v>
      </c>
      <c r="K44" s="70"/>
      <c r="L44" s="324">
        <f>J44+K44</f>
        <v>70</v>
      </c>
      <c r="M44" s="287" t="s">
        <v>23</v>
      </c>
      <c r="N44" s="65" t="s">
        <v>23</v>
      </c>
      <c r="O44" s="67" t="s">
        <v>23</v>
      </c>
      <c r="P44" s="306"/>
    </row>
    <row r="45" spans="1:16" ht="12.75" hidden="1" customHeight="1" x14ac:dyDescent="0.25">
      <c r="A45" s="71">
        <v>23000</v>
      </c>
      <c r="B45" s="72" t="s">
        <v>40</v>
      </c>
      <c r="C45" s="68">
        <f>O45</f>
        <v>0</v>
      </c>
      <c r="D45" s="201" t="s">
        <v>23</v>
      </c>
      <c r="E45" s="473" t="s">
        <v>23</v>
      </c>
      <c r="F45" s="474" t="s">
        <v>23</v>
      </c>
      <c r="G45" s="201" t="s">
        <v>23</v>
      </c>
      <c r="H45" s="235" t="s">
        <v>23</v>
      </c>
      <c r="I45" s="49" t="s">
        <v>23</v>
      </c>
      <c r="J45" s="235" t="s">
        <v>23</v>
      </c>
      <c r="K45" s="48" t="s">
        <v>23</v>
      </c>
      <c r="L45" s="49" t="s">
        <v>23</v>
      </c>
      <c r="M45" s="68">
        <f>SUM(M46:M47)</f>
        <v>0</v>
      </c>
      <c r="N45" s="74">
        <f t="shared" ref="N45:O45" si="17">SUM(N46:N47)</f>
        <v>0</v>
      </c>
      <c r="O45" s="261">
        <f t="shared" si="17"/>
        <v>0</v>
      </c>
      <c r="P45" s="309"/>
    </row>
    <row r="46" spans="1:16" ht="24" hidden="1" x14ac:dyDescent="0.25">
      <c r="A46" s="76">
        <v>23410</v>
      </c>
      <c r="B46" s="77" t="s">
        <v>41</v>
      </c>
      <c r="C46" s="81">
        <f t="shared" ref="C46:C47" si="18">O46</f>
        <v>0</v>
      </c>
      <c r="D46" s="207" t="s">
        <v>23</v>
      </c>
      <c r="E46" s="492" t="s">
        <v>23</v>
      </c>
      <c r="F46" s="493" t="s">
        <v>23</v>
      </c>
      <c r="G46" s="207" t="s">
        <v>23</v>
      </c>
      <c r="H46" s="240" t="s">
        <v>23</v>
      </c>
      <c r="I46" s="178" t="s">
        <v>23</v>
      </c>
      <c r="J46" s="240" t="s">
        <v>23</v>
      </c>
      <c r="K46" s="79" t="s">
        <v>23</v>
      </c>
      <c r="L46" s="178" t="s">
        <v>23</v>
      </c>
      <c r="M46" s="290"/>
      <c r="N46" s="270"/>
      <c r="O46" s="162">
        <f>M46+N46</f>
        <v>0</v>
      </c>
      <c r="P46" s="80"/>
    </row>
    <row r="47" spans="1:16" ht="24" hidden="1" x14ac:dyDescent="0.25">
      <c r="A47" s="76">
        <v>23510</v>
      </c>
      <c r="B47" s="77" t="s">
        <v>42</v>
      </c>
      <c r="C47" s="81">
        <f t="shared" si="18"/>
        <v>0</v>
      </c>
      <c r="D47" s="207" t="s">
        <v>23</v>
      </c>
      <c r="E47" s="492" t="s">
        <v>23</v>
      </c>
      <c r="F47" s="493" t="s">
        <v>23</v>
      </c>
      <c r="G47" s="207" t="s">
        <v>23</v>
      </c>
      <c r="H47" s="240" t="s">
        <v>23</v>
      </c>
      <c r="I47" s="178" t="s">
        <v>23</v>
      </c>
      <c r="J47" s="240" t="s">
        <v>23</v>
      </c>
      <c r="K47" s="79" t="s">
        <v>23</v>
      </c>
      <c r="L47" s="178" t="s">
        <v>23</v>
      </c>
      <c r="M47" s="290"/>
      <c r="N47" s="270"/>
      <c r="O47" s="162">
        <f>M47+N47</f>
        <v>0</v>
      </c>
      <c r="P47" s="80"/>
    </row>
    <row r="48" spans="1:16" x14ac:dyDescent="0.25">
      <c r="A48" s="82"/>
      <c r="B48" s="77"/>
      <c r="C48" s="83"/>
      <c r="D48" s="325"/>
      <c r="E48" s="494"/>
      <c r="F48" s="493"/>
      <c r="G48" s="325"/>
      <c r="H48" s="328"/>
      <c r="I48" s="275"/>
      <c r="J48" s="330"/>
      <c r="K48" s="270"/>
      <c r="L48" s="162"/>
      <c r="M48" s="290"/>
      <c r="N48" s="270"/>
      <c r="O48" s="162"/>
      <c r="P48" s="80"/>
    </row>
    <row r="49" spans="1:16" s="21" customFormat="1" x14ac:dyDescent="0.25">
      <c r="A49" s="84"/>
      <c r="B49" s="85" t="s">
        <v>43</v>
      </c>
      <c r="C49" s="86"/>
      <c r="D49" s="326"/>
      <c r="E49" s="495"/>
      <c r="F49" s="496"/>
      <c r="G49" s="326"/>
      <c r="H49" s="329"/>
      <c r="I49" s="163"/>
      <c r="J49" s="329"/>
      <c r="K49" s="327"/>
      <c r="L49" s="163"/>
      <c r="M49" s="332"/>
      <c r="N49" s="327"/>
      <c r="O49" s="163"/>
      <c r="P49" s="310"/>
    </row>
    <row r="50" spans="1:16" s="21" customFormat="1" ht="12.75" thickBot="1" x14ac:dyDescent="0.3">
      <c r="A50" s="87"/>
      <c r="B50" s="22" t="s">
        <v>44</v>
      </c>
      <c r="C50" s="88">
        <f t="shared" si="4"/>
        <v>626098</v>
      </c>
      <c r="D50" s="208">
        <f>SUM(D51,D283)</f>
        <v>448851</v>
      </c>
      <c r="E50" s="497">
        <f t="shared" ref="E50:F50" si="19">SUM(E51,E283)</f>
        <v>0</v>
      </c>
      <c r="F50" s="498">
        <f t="shared" si="19"/>
        <v>448851</v>
      </c>
      <c r="G50" s="208">
        <f>SUM(G51,G283)</f>
        <v>165745</v>
      </c>
      <c r="H50" s="241">
        <f t="shared" ref="H50:I50" si="20">SUM(H51,H283)</f>
        <v>994</v>
      </c>
      <c r="I50" s="90">
        <f t="shared" si="20"/>
        <v>166739</v>
      </c>
      <c r="J50" s="241">
        <f>SUM(J51,J283)</f>
        <v>10508</v>
      </c>
      <c r="K50" s="89">
        <f t="shared" ref="K50:L50" si="21">SUM(K51,K283)</f>
        <v>0</v>
      </c>
      <c r="L50" s="90">
        <f t="shared" si="21"/>
        <v>10508</v>
      </c>
      <c r="M50" s="88">
        <f>SUM(M51,M283)</f>
        <v>0</v>
      </c>
      <c r="N50" s="89">
        <f t="shared" ref="N50:O50" si="22">SUM(N51,N283)</f>
        <v>0</v>
      </c>
      <c r="O50" s="90">
        <f t="shared" si="22"/>
        <v>0</v>
      </c>
      <c r="P50" s="311"/>
    </row>
    <row r="51" spans="1:16" s="21" customFormat="1" ht="36.75" thickTop="1" x14ac:dyDescent="0.25">
      <c r="A51" s="91"/>
      <c r="B51" s="92" t="s">
        <v>45</v>
      </c>
      <c r="C51" s="93">
        <f t="shared" si="4"/>
        <v>626098</v>
      </c>
      <c r="D51" s="209">
        <f>SUM(D52,D194)</f>
        <v>448851</v>
      </c>
      <c r="E51" s="499">
        <f t="shared" ref="E51:F51" si="23">SUM(E52,E194)</f>
        <v>0</v>
      </c>
      <c r="F51" s="500">
        <f t="shared" si="23"/>
        <v>448851</v>
      </c>
      <c r="G51" s="209">
        <f>SUM(G52,G194)</f>
        <v>165745</v>
      </c>
      <c r="H51" s="242">
        <f t="shared" ref="H51:I51" si="24">SUM(H52,H194)</f>
        <v>994</v>
      </c>
      <c r="I51" s="95">
        <f t="shared" si="24"/>
        <v>166739</v>
      </c>
      <c r="J51" s="242">
        <f>SUM(J52,J194)</f>
        <v>10508</v>
      </c>
      <c r="K51" s="94">
        <f t="shared" ref="K51:L51" si="25">SUM(K52,K194)</f>
        <v>0</v>
      </c>
      <c r="L51" s="95">
        <f t="shared" si="25"/>
        <v>10508</v>
      </c>
      <c r="M51" s="93">
        <f>SUM(M52,M194)</f>
        <v>0</v>
      </c>
      <c r="N51" s="94">
        <f t="shared" ref="N51:O51" si="26">SUM(N52,N194)</f>
        <v>0</v>
      </c>
      <c r="O51" s="95">
        <f t="shared" si="26"/>
        <v>0</v>
      </c>
      <c r="P51" s="312"/>
    </row>
    <row r="52" spans="1:16" s="21" customFormat="1" ht="24" x14ac:dyDescent="0.25">
      <c r="A52" s="96"/>
      <c r="B52" s="16" t="s">
        <v>46</v>
      </c>
      <c r="C52" s="97">
        <f t="shared" si="4"/>
        <v>621356</v>
      </c>
      <c r="D52" s="210">
        <f>SUM(D53,D75,D173,D187)</f>
        <v>446311</v>
      </c>
      <c r="E52" s="501">
        <f t="shared" ref="E52:F52" si="27">SUM(E53,E75,E173,E187)</f>
        <v>0</v>
      </c>
      <c r="F52" s="502">
        <f t="shared" si="27"/>
        <v>446311</v>
      </c>
      <c r="G52" s="210">
        <f>SUM(G53,G75,G173,G187)</f>
        <v>164143</v>
      </c>
      <c r="H52" s="243">
        <f t="shared" ref="H52:I52" si="28">SUM(H53,H75,H173,H187)</f>
        <v>994</v>
      </c>
      <c r="I52" s="99">
        <f t="shared" si="28"/>
        <v>165137</v>
      </c>
      <c r="J52" s="243">
        <f>SUM(J53,J75,J173,J187)</f>
        <v>9908</v>
      </c>
      <c r="K52" s="98">
        <f t="shared" ref="K52:L52" si="29">SUM(K53,K75,K173,K187)</f>
        <v>0</v>
      </c>
      <c r="L52" s="99">
        <f t="shared" si="29"/>
        <v>9908</v>
      </c>
      <c r="M52" s="97">
        <f>SUM(M53,M75,M173,M187)</f>
        <v>0</v>
      </c>
      <c r="N52" s="98">
        <f t="shared" ref="N52:O52" si="30">SUM(N53,N75,N173,N187)</f>
        <v>0</v>
      </c>
      <c r="O52" s="99">
        <f t="shared" si="30"/>
        <v>0</v>
      </c>
      <c r="P52" s="313"/>
    </row>
    <row r="53" spans="1:16" s="21" customFormat="1" x14ac:dyDescent="0.25">
      <c r="A53" s="100">
        <v>1000</v>
      </c>
      <c r="B53" s="100" t="s">
        <v>47</v>
      </c>
      <c r="C53" s="101">
        <f t="shared" si="4"/>
        <v>504234</v>
      </c>
      <c r="D53" s="211">
        <f>SUM(D54,D67)</f>
        <v>341567</v>
      </c>
      <c r="E53" s="503">
        <f t="shared" ref="E53:F53" si="31">SUM(E54,E67)</f>
        <v>0</v>
      </c>
      <c r="F53" s="504">
        <f t="shared" si="31"/>
        <v>341567</v>
      </c>
      <c r="G53" s="211">
        <f>SUM(G54,G67)</f>
        <v>162667</v>
      </c>
      <c r="H53" s="244">
        <f t="shared" ref="H53:I53" si="32">SUM(H54,H67)</f>
        <v>0</v>
      </c>
      <c r="I53" s="103">
        <f t="shared" si="32"/>
        <v>162667</v>
      </c>
      <c r="J53" s="244">
        <f>SUM(J54,J67)</f>
        <v>0</v>
      </c>
      <c r="K53" s="102">
        <f t="shared" ref="K53:L53" si="33">SUM(K54,K67)</f>
        <v>0</v>
      </c>
      <c r="L53" s="103">
        <f t="shared" si="33"/>
        <v>0</v>
      </c>
      <c r="M53" s="101">
        <f>SUM(M54,M67)</f>
        <v>0</v>
      </c>
      <c r="N53" s="102">
        <f t="shared" ref="N53:O53" si="34">SUM(N54,N67)</f>
        <v>0</v>
      </c>
      <c r="O53" s="103">
        <f t="shared" si="34"/>
        <v>0</v>
      </c>
      <c r="P53" s="314"/>
    </row>
    <row r="54" spans="1:16" x14ac:dyDescent="0.25">
      <c r="A54" s="46">
        <v>1100</v>
      </c>
      <c r="B54" s="104" t="s">
        <v>48</v>
      </c>
      <c r="C54" s="47">
        <f t="shared" si="4"/>
        <v>378493</v>
      </c>
      <c r="D54" s="212">
        <f>SUM(D55,D58,D66)</f>
        <v>248065</v>
      </c>
      <c r="E54" s="505">
        <f t="shared" ref="E54:F54" si="35">SUM(E55,E58,E66)</f>
        <v>0</v>
      </c>
      <c r="F54" s="472">
        <f t="shared" si="35"/>
        <v>248065</v>
      </c>
      <c r="G54" s="212">
        <f>SUM(G55,G58,G66)</f>
        <v>130428</v>
      </c>
      <c r="H54" s="105">
        <f t="shared" ref="H54:I54" si="36">SUM(H55,H58,H66)</f>
        <v>0</v>
      </c>
      <c r="I54" s="116">
        <f t="shared" si="36"/>
        <v>130428</v>
      </c>
      <c r="J54" s="105">
        <f>SUM(J55,J58,J66)</f>
        <v>0</v>
      </c>
      <c r="K54" s="50">
        <f t="shared" ref="K54:L54" si="37">SUM(K55,K58,K66)</f>
        <v>0</v>
      </c>
      <c r="L54" s="116">
        <f t="shared" si="37"/>
        <v>0</v>
      </c>
      <c r="M54" s="129">
        <f>SUM(M55,M58,M66)</f>
        <v>0</v>
      </c>
      <c r="N54" s="130">
        <f t="shared" ref="N54:O54" si="38">SUM(N55,N58,N66)</f>
        <v>0</v>
      </c>
      <c r="O54" s="262">
        <f t="shared" si="38"/>
        <v>0</v>
      </c>
      <c r="P54" s="315"/>
    </row>
    <row r="55" spans="1:16" x14ac:dyDescent="0.25">
      <c r="A55" s="106">
        <v>1110</v>
      </c>
      <c r="B55" s="77" t="s">
        <v>49</v>
      </c>
      <c r="C55" s="83">
        <f t="shared" si="4"/>
        <v>343044</v>
      </c>
      <c r="D55" s="131">
        <f>SUM(D56:D57)</f>
        <v>216444</v>
      </c>
      <c r="E55" s="506">
        <f t="shared" ref="E55:F55" si="39">SUM(E56:E57)</f>
        <v>0</v>
      </c>
      <c r="F55" s="507">
        <f t="shared" si="39"/>
        <v>216444</v>
      </c>
      <c r="G55" s="131">
        <f>SUM(G56:G57)</f>
        <v>126600</v>
      </c>
      <c r="H55" s="190">
        <f t="shared" ref="H55:I55" si="40">SUM(H56:H57)</f>
        <v>0</v>
      </c>
      <c r="I55" s="108">
        <f t="shared" si="40"/>
        <v>126600</v>
      </c>
      <c r="J55" s="190">
        <f>SUM(J56:J57)</f>
        <v>0</v>
      </c>
      <c r="K55" s="107">
        <f t="shared" ref="K55:L55" si="41">SUM(K56:K57)</f>
        <v>0</v>
      </c>
      <c r="L55" s="108">
        <f t="shared" si="41"/>
        <v>0</v>
      </c>
      <c r="M55" s="83">
        <f>SUM(M56:M57)</f>
        <v>0</v>
      </c>
      <c r="N55" s="107">
        <f t="shared" ref="N55:O55" si="42">SUM(N56:N57)</f>
        <v>0</v>
      </c>
      <c r="O55" s="108">
        <f t="shared" si="42"/>
        <v>0</v>
      </c>
      <c r="P55" s="115"/>
    </row>
    <row r="56" spans="1:16" hidden="1" x14ac:dyDescent="0.25">
      <c r="A56" s="33">
        <v>1111</v>
      </c>
      <c r="B56" s="52" t="s">
        <v>50</v>
      </c>
      <c r="C56" s="53">
        <f t="shared" si="4"/>
        <v>0</v>
      </c>
      <c r="D56" s="213"/>
      <c r="E56" s="508"/>
      <c r="F56" s="509">
        <f t="shared" ref="F56:F57" si="43">D56+E56</f>
        <v>0</v>
      </c>
      <c r="G56" s="213"/>
      <c r="H56" s="245"/>
      <c r="I56" s="119">
        <f t="shared" ref="I56:I57" si="44">G56+H56</f>
        <v>0</v>
      </c>
      <c r="J56" s="245"/>
      <c r="K56" s="55"/>
      <c r="L56" s="119">
        <f t="shared" ref="L56:L57" si="45">J56+K56</f>
        <v>0</v>
      </c>
      <c r="M56" s="291"/>
      <c r="N56" s="55"/>
      <c r="O56" s="119">
        <f>M56+N56</f>
        <v>0</v>
      </c>
      <c r="P56" s="109"/>
    </row>
    <row r="57" spans="1:16" ht="18" customHeight="1" x14ac:dyDescent="0.25">
      <c r="A57" s="38">
        <v>1119</v>
      </c>
      <c r="B57" s="57" t="s">
        <v>51</v>
      </c>
      <c r="C57" s="58">
        <f t="shared" si="4"/>
        <v>343044</v>
      </c>
      <c r="D57" s="214">
        <v>216444</v>
      </c>
      <c r="E57" s="510"/>
      <c r="F57" s="468">
        <f t="shared" si="43"/>
        <v>216444</v>
      </c>
      <c r="G57" s="214">
        <v>126600</v>
      </c>
      <c r="H57" s="246"/>
      <c r="I57" s="113">
        <f t="shared" si="44"/>
        <v>126600</v>
      </c>
      <c r="J57" s="246"/>
      <c r="K57" s="60"/>
      <c r="L57" s="113">
        <f t="shared" si="45"/>
        <v>0</v>
      </c>
      <c r="M57" s="292"/>
      <c r="N57" s="60"/>
      <c r="O57" s="113">
        <f>M57+N57</f>
        <v>0</v>
      </c>
      <c r="P57" s="335"/>
    </row>
    <row r="58" spans="1:16" x14ac:dyDescent="0.25">
      <c r="A58" s="111">
        <v>1140</v>
      </c>
      <c r="B58" s="57" t="s">
        <v>295</v>
      </c>
      <c r="C58" s="58">
        <f t="shared" si="4"/>
        <v>32599</v>
      </c>
      <c r="D58" s="215">
        <f>SUM(D59:D65)</f>
        <v>28771</v>
      </c>
      <c r="E58" s="511">
        <f t="shared" ref="E58:F58" si="46">SUM(E59:E65)</f>
        <v>0</v>
      </c>
      <c r="F58" s="468">
        <f t="shared" si="46"/>
        <v>28771</v>
      </c>
      <c r="G58" s="215">
        <f>SUM(G59:G65)</f>
        <v>3828</v>
      </c>
      <c r="H58" s="120">
        <f t="shared" ref="H58:I58" si="47">SUM(H59:H65)</f>
        <v>0</v>
      </c>
      <c r="I58" s="113">
        <f t="shared" si="47"/>
        <v>3828</v>
      </c>
      <c r="J58" s="120">
        <f>SUM(J59:J65)</f>
        <v>0</v>
      </c>
      <c r="K58" s="112">
        <f t="shared" ref="K58:L58" si="48">SUM(K59:K65)</f>
        <v>0</v>
      </c>
      <c r="L58" s="113">
        <f t="shared" si="48"/>
        <v>0</v>
      </c>
      <c r="M58" s="58">
        <f>SUM(M59:M65)</f>
        <v>0</v>
      </c>
      <c r="N58" s="112">
        <f t="shared" ref="N58:O58" si="49">SUM(N59:N65)</f>
        <v>0</v>
      </c>
      <c r="O58" s="113">
        <f t="shared" si="49"/>
        <v>0</v>
      </c>
      <c r="P58" s="110"/>
    </row>
    <row r="59" spans="1:16" x14ac:dyDescent="0.25">
      <c r="A59" s="38">
        <v>1141</v>
      </c>
      <c r="B59" s="57" t="s">
        <v>52</v>
      </c>
      <c r="C59" s="58">
        <f t="shared" si="4"/>
        <v>4153</v>
      </c>
      <c r="D59" s="214">
        <v>4153</v>
      </c>
      <c r="E59" s="510"/>
      <c r="F59" s="468">
        <f t="shared" ref="F59:F66" si="50">D59+E59</f>
        <v>4153</v>
      </c>
      <c r="G59" s="214"/>
      <c r="H59" s="246"/>
      <c r="I59" s="113">
        <f t="shared" ref="I59:I66" si="51">G59+H59</f>
        <v>0</v>
      </c>
      <c r="J59" s="246"/>
      <c r="K59" s="60"/>
      <c r="L59" s="113">
        <f t="shared" ref="L59:L66" si="52">J59+K59</f>
        <v>0</v>
      </c>
      <c r="M59" s="292"/>
      <c r="N59" s="60"/>
      <c r="O59" s="113">
        <f t="shared" ref="O59:O66" si="53">M59+N59</f>
        <v>0</v>
      </c>
      <c r="P59" s="110"/>
    </row>
    <row r="60" spans="1:16" ht="24.75" customHeight="1" x14ac:dyDescent="0.25">
      <c r="A60" s="38">
        <v>1142</v>
      </c>
      <c r="B60" s="57" t="s">
        <v>53</v>
      </c>
      <c r="C60" s="58">
        <f t="shared" si="4"/>
        <v>1093</v>
      </c>
      <c r="D60" s="214">
        <v>1093</v>
      </c>
      <c r="E60" s="510"/>
      <c r="F60" s="468">
        <f t="shared" si="50"/>
        <v>1093</v>
      </c>
      <c r="G60" s="214"/>
      <c r="H60" s="246"/>
      <c r="I60" s="113">
        <f t="shared" si="51"/>
        <v>0</v>
      </c>
      <c r="J60" s="246"/>
      <c r="K60" s="60"/>
      <c r="L60" s="113">
        <f>J60+K60</f>
        <v>0</v>
      </c>
      <c r="M60" s="292"/>
      <c r="N60" s="60"/>
      <c r="O60" s="113">
        <f t="shared" si="53"/>
        <v>0</v>
      </c>
      <c r="P60" s="110"/>
    </row>
    <row r="61" spans="1:16" ht="24" hidden="1" x14ac:dyDescent="0.25">
      <c r="A61" s="38">
        <v>1145</v>
      </c>
      <c r="B61" s="57" t="s">
        <v>54</v>
      </c>
      <c r="C61" s="58">
        <f t="shared" si="4"/>
        <v>0</v>
      </c>
      <c r="D61" s="214"/>
      <c r="E61" s="510"/>
      <c r="F61" s="468">
        <f t="shared" si="50"/>
        <v>0</v>
      </c>
      <c r="G61" s="214"/>
      <c r="H61" s="246"/>
      <c r="I61" s="113">
        <f t="shared" si="51"/>
        <v>0</v>
      </c>
      <c r="J61" s="246"/>
      <c r="K61" s="60"/>
      <c r="L61" s="113">
        <f t="shared" si="52"/>
        <v>0</v>
      </c>
      <c r="M61" s="292"/>
      <c r="N61" s="60"/>
      <c r="O61" s="113">
        <f>M61+N61</f>
        <v>0</v>
      </c>
      <c r="P61" s="110"/>
    </row>
    <row r="62" spans="1:16" ht="27.75" hidden="1" customHeight="1" x14ac:dyDescent="0.25">
      <c r="A62" s="38">
        <v>1146</v>
      </c>
      <c r="B62" s="57" t="s">
        <v>55</v>
      </c>
      <c r="C62" s="58">
        <f t="shared" si="4"/>
        <v>0</v>
      </c>
      <c r="D62" s="214"/>
      <c r="E62" s="510"/>
      <c r="F62" s="468">
        <f t="shared" si="50"/>
        <v>0</v>
      </c>
      <c r="G62" s="214"/>
      <c r="H62" s="246"/>
      <c r="I62" s="113">
        <f t="shared" si="51"/>
        <v>0</v>
      </c>
      <c r="J62" s="246"/>
      <c r="K62" s="60"/>
      <c r="L62" s="113">
        <f t="shared" si="52"/>
        <v>0</v>
      </c>
      <c r="M62" s="292"/>
      <c r="N62" s="60"/>
      <c r="O62" s="113">
        <f t="shared" si="53"/>
        <v>0</v>
      </c>
      <c r="P62" s="110"/>
    </row>
    <row r="63" spans="1:16" x14ac:dyDescent="0.25">
      <c r="A63" s="38">
        <v>1147</v>
      </c>
      <c r="B63" s="57" t="s">
        <v>56</v>
      </c>
      <c r="C63" s="58">
        <f t="shared" si="4"/>
        <v>3059</v>
      </c>
      <c r="D63" s="214">
        <v>3059</v>
      </c>
      <c r="E63" s="510"/>
      <c r="F63" s="468">
        <f t="shared" si="50"/>
        <v>3059</v>
      </c>
      <c r="G63" s="214"/>
      <c r="H63" s="246"/>
      <c r="I63" s="113">
        <f t="shared" si="51"/>
        <v>0</v>
      </c>
      <c r="J63" s="246"/>
      <c r="K63" s="60"/>
      <c r="L63" s="113">
        <f t="shared" si="52"/>
        <v>0</v>
      </c>
      <c r="M63" s="292"/>
      <c r="N63" s="60"/>
      <c r="O63" s="113">
        <f t="shared" si="53"/>
        <v>0</v>
      </c>
      <c r="P63" s="110"/>
    </row>
    <row r="64" spans="1:16" x14ac:dyDescent="0.25">
      <c r="A64" s="38">
        <v>1148</v>
      </c>
      <c r="B64" s="57" t="s">
        <v>57</v>
      </c>
      <c r="C64" s="58">
        <f t="shared" si="4"/>
        <v>18525</v>
      </c>
      <c r="D64" s="214">
        <v>18525</v>
      </c>
      <c r="E64" s="510"/>
      <c r="F64" s="468">
        <f t="shared" si="50"/>
        <v>18525</v>
      </c>
      <c r="G64" s="214"/>
      <c r="H64" s="246"/>
      <c r="I64" s="113">
        <f t="shared" si="51"/>
        <v>0</v>
      </c>
      <c r="J64" s="246"/>
      <c r="K64" s="60"/>
      <c r="L64" s="113">
        <f t="shared" si="52"/>
        <v>0</v>
      </c>
      <c r="M64" s="292"/>
      <c r="N64" s="60"/>
      <c r="O64" s="113">
        <f t="shared" si="53"/>
        <v>0</v>
      </c>
      <c r="P64" s="110"/>
    </row>
    <row r="65" spans="1:16" ht="26.25" customHeight="1" x14ac:dyDescent="0.25">
      <c r="A65" s="38">
        <v>1149</v>
      </c>
      <c r="B65" s="57" t="s">
        <v>58</v>
      </c>
      <c r="C65" s="58">
        <f>F65+I65+L65+O65</f>
        <v>5769</v>
      </c>
      <c r="D65" s="214">
        <v>1941</v>
      </c>
      <c r="E65" s="510"/>
      <c r="F65" s="468">
        <f t="shared" si="50"/>
        <v>1941</v>
      </c>
      <c r="G65" s="214">
        <v>3828</v>
      </c>
      <c r="H65" s="246"/>
      <c r="I65" s="113">
        <f t="shared" si="51"/>
        <v>3828</v>
      </c>
      <c r="J65" s="246"/>
      <c r="K65" s="60"/>
      <c r="L65" s="113">
        <f t="shared" si="52"/>
        <v>0</v>
      </c>
      <c r="M65" s="292"/>
      <c r="N65" s="60"/>
      <c r="O65" s="113">
        <f t="shared" si="53"/>
        <v>0</v>
      </c>
      <c r="P65" s="335"/>
    </row>
    <row r="66" spans="1:16" ht="36" x14ac:dyDescent="0.25">
      <c r="A66" s="106">
        <v>1150</v>
      </c>
      <c r="B66" s="77" t="s">
        <v>59</v>
      </c>
      <c r="C66" s="83">
        <f>F66+I66+L66+O66</f>
        <v>2850</v>
      </c>
      <c r="D66" s="216">
        <v>2850</v>
      </c>
      <c r="E66" s="513"/>
      <c r="F66" s="507">
        <f t="shared" si="50"/>
        <v>2850</v>
      </c>
      <c r="G66" s="216"/>
      <c r="H66" s="247"/>
      <c r="I66" s="108">
        <f t="shared" si="51"/>
        <v>0</v>
      </c>
      <c r="J66" s="247"/>
      <c r="K66" s="114"/>
      <c r="L66" s="108">
        <f t="shared" si="52"/>
        <v>0</v>
      </c>
      <c r="M66" s="293"/>
      <c r="N66" s="114"/>
      <c r="O66" s="108">
        <f t="shared" si="53"/>
        <v>0</v>
      </c>
      <c r="P66" s="115"/>
    </row>
    <row r="67" spans="1:16" ht="24" x14ac:dyDescent="0.25">
      <c r="A67" s="46">
        <v>1200</v>
      </c>
      <c r="B67" s="104" t="s">
        <v>296</v>
      </c>
      <c r="C67" s="47">
        <f t="shared" si="4"/>
        <v>125741</v>
      </c>
      <c r="D67" s="212">
        <f>SUM(D68:D69)</f>
        <v>93502</v>
      </c>
      <c r="E67" s="505">
        <f t="shared" ref="E67:F67" si="54">SUM(E68:E69)</f>
        <v>0</v>
      </c>
      <c r="F67" s="472">
        <f t="shared" si="54"/>
        <v>93502</v>
      </c>
      <c r="G67" s="212">
        <f>SUM(G68:G69)</f>
        <v>32239</v>
      </c>
      <c r="H67" s="105">
        <f t="shared" ref="H67:I67" si="55">SUM(H68:H69)</f>
        <v>0</v>
      </c>
      <c r="I67" s="116">
        <f t="shared" si="55"/>
        <v>32239</v>
      </c>
      <c r="J67" s="105">
        <f>SUM(J68:J69)</f>
        <v>0</v>
      </c>
      <c r="K67" s="50">
        <f t="shared" ref="K67:L67" si="56">SUM(K68:K69)</f>
        <v>0</v>
      </c>
      <c r="L67" s="116">
        <f t="shared" si="56"/>
        <v>0</v>
      </c>
      <c r="M67" s="47">
        <f>SUM(M68:M69)</f>
        <v>0</v>
      </c>
      <c r="N67" s="50">
        <f t="shared" ref="N67:O67" si="57">SUM(N68:N69)</f>
        <v>0</v>
      </c>
      <c r="O67" s="116">
        <f t="shared" si="57"/>
        <v>0</v>
      </c>
      <c r="P67" s="122"/>
    </row>
    <row r="68" spans="1:16" ht="24" x14ac:dyDescent="0.25">
      <c r="A68" s="340">
        <v>1210</v>
      </c>
      <c r="B68" s="52" t="s">
        <v>60</v>
      </c>
      <c r="C68" s="53">
        <f t="shared" si="4"/>
        <v>95219</v>
      </c>
      <c r="D68" s="213">
        <v>63640</v>
      </c>
      <c r="E68" s="508"/>
      <c r="F68" s="509">
        <f>D68+E68</f>
        <v>63640</v>
      </c>
      <c r="G68" s="213">
        <v>31579</v>
      </c>
      <c r="H68" s="245"/>
      <c r="I68" s="119">
        <f>G68+H68</f>
        <v>31579</v>
      </c>
      <c r="J68" s="245"/>
      <c r="K68" s="55"/>
      <c r="L68" s="119">
        <f>J68+K68</f>
        <v>0</v>
      </c>
      <c r="M68" s="291"/>
      <c r="N68" s="55"/>
      <c r="O68" s="119">
        <f>M68+N68</f>
        <v>0</v>
      </c>
      <c r="P68" s="353"/>
    </row>
    <row r="69" spans="1:16" ht="24" x14ac:dyDescent="0.25">
      <c r="A69" s="111">
        <v>1220</v>
      </c>
      <c r="B69" s="57" t="s">
        <v>61</v>
      </c>
      <c r="C69" s="58">
        <f t="shared" si="4"/>
        <v>30522</v>
      </c>
      <c r="D69" s="215">
        <f>SUM(D70:D74)</f>
        <v>29862</v>
      </c>
      <c r="E69" s="511">
        <f t="shared" ref="E69:F69" si="58">SUM(E70:E74)</f>
        <v>0</v>
      </c>
      <c r="F69" s="468">
        <f t="shared" si="58"/>
        <v>29862</v>
      </c>
      <c r="G69" s="215">
        <f>SUM(G70:G74)</f>
        <v>660</v>
      </c>
      <c r="H69" s="120">
        <f t="shared" ref="H69:I69" si="59">SUM(H70:H74)</f>
        <v>0</v>
      </c>
      <c r="I69" s="113">
        <f t="shared" si="59"/>
        <v>660</v>
      </c>
      <c r="J69" s="120">
        <f>SUM(J70:J74)</f>
        <v>0</v>
      </c>
      <c r="K69" s="112">
        <f t="shared" ref="K69:L69" si="60">SUM(K70:K74)</f>
        <v>0</v>
      </c>
      <c r="L69" s="113">
        <f t="shared" si="60"/>
        <v>0</v>
      </c>
      <c r="M69" s="58">
        <f>SUM(M70:M74)</f>
        <v>0</v>
      </c>
      <c r="N69" s="112">
        <f t="shared" ref="N69:O69" si="61">SUM(N70:N74)</f>
        <v>0</v>
      </c>
      <c r="O69" s="113">
        <f t="shared" si="61"/>
        <v>0</v>
      </c>
      <c r="P69" s="110"/>
    </row>
    <row r="70" spans="1:16" ht="48" x14ac:dyDescent="0.25">
      <c r="A70" s="38">
        <v>1221</v>
      </c>
      <c r="B70" s="57" t="s">
        <v>297</v>
      </c>
      <c r="C70" s="58">
        <f t="shared" si="4"/>
        <v>18850</v>
      </c>
      <c r="D70" s="214">
        <v>18190</v>
      </c>
      <c r="E70" s="510"/>
      <c r="F70" s="468">
        <f t="shared" ref="F70:F74" si="62">D70+E70</f>
        <v>18190</v>
      </c>
      <c r="G70" s="214">
        <v>660</v>
      </c>
      <c r="H70" s="246"/>
      <c r="I70" s="113">
        <f t="shared" ref="I70:I74" si="63">G70+H70</f>
        <v>660</v>
      </c>
      <c r="J70" s="246"/>
      <c r="K70" s="60"/>
      <c r="L70" s="113">
        <f t="shared" ref="L70:L74" si="64">J70+K70</f>
        <v>0</v>
      </c>
      <c r="M70" s="292"/>
      <c r="N70" s="60"/>
      <c r="O70" s="113">
        <f t="shared" ref="O70:O74" si="65">M70+N70</f>
        <v>0</v>
      </c>
      <c r="P70" s="110"/>
    </row>
    <row r="71" spans="1:16" hidden="1" x14ac:dyDescent="0.25">
      <c r="A71" s="38">
        <v>1223</v>
      </c>
      <c r="B71" s="57" t="s">
        <v>62</v>
      </c>
      <c r="C71" s="58">
        <f t="shared" si="4"/>
        <v>0</v>
      </c>
      <c r="D71" s="214"/>
      <c r="E71" s="510"/>
      <c r="F71" s="468">
        <f t="shared" si="62"/>
        <v>0</v>
      </c>
      <c r="G71" s="214"/>
      <c r="H71" s="246"/>
      <c r="I71" s="113">
        <f t="shared" si="63"/>
        <v>0</v>
      </c>
      <c r="J71" s="246"/>
      <c r="K71" s="60"/>
      <c r="L71" s="113">
        <f t="shared" si="64"/>
        <v>0</v>
      </c>
      <c r="M71" s="292"/>
      <c r="N71" s="60"/>
      <c r="O71" s="113">
        <f t="shared" si="65"/>
        <v>0</v>
      </c>
      <c r="P71" s="110"/>
    </row>
    <row r="72" spans="1:16" hidden="1" x14ac:dyDescent="0.25">
      <c r="A72" s="38">
        <v>1225</v>
      </c>
      <c r="B72" s="57" t="s">
        <v>63</v>
      </c>
      <c r="C72" s="58">
        <f t="shared" si="4"/>
        <v>0</v>
      </c>
      <c r="D72" s="214"/>
      <c r="E72" s="510"/>
      <c r="F72" s="468">
        <f t="shared" si="62"/>
        <v>0</v>
      </c>
      <c r="G72" s="214"/>
      <c r="H72" s="246"/>
      <c r="I72" s="113">
        <f t="shared" si="63"/>
        <v>0</v>
      </c>
      <c r="J72" s="246"/>
      <c r="K72" s="60"/>
      <c r="L72" s="113">
        <f t="shared" si="64"/>
        <v>0</v>
      </c>
      <c r="M72" s="292"/>
      <c r="N72" s="60"/>
      <c r="O72" s="113">
        <f t="shared" si="65"/>
        <v>0</v>
      </c>
      <c r="P72" s="110"/>
    </row>
    <row r="73" spans="1:16" ht="36" x14ac:dyDescent="0.25">
      <c r="A73" s="38">
        <v>1227</v>
      </c>
      <c r="B73" s="57" t="s">
        <v>64</v>
      </c>
      <c r="C73" s="58">
        <f t="shared" si="4"/>
        <v>10672</v>
      </c>
      <c r="D73" s="214">
        <v>10672</v>
      </c>
      <c r="E73" s="510"/>
      <c r="F73" s="468">
        <f t="shared" si="62"/>
        <v>10672</v>
      </c>
      <c r="G73" s="214"/>
      <c r="H73" s="246"/>
      <c r="I73" s="113">
        <f t="shared" si="63"/>
        <v>0</v>
      </c>
      <c r="J73" s="246"/>
      <c r="K73" s="60"/>
      <c r="L73" s="113">
        <f t="shared" si="64"/>
        <v>0</v>
      </c>
      <c r="M73" s="292"/>
      <c r="N73" s="60"/>
      <c r="O73" s="113">
        <f t="shared" si="65"/>
        <v>0</v>
      </c>
      <c r="P73" s="110"/>
    </row>
    <row r="74" spans="1:16" ht="48" x14ac:dyDescent="0.25">
      <c r="A74" s="38">
        <v>1228</v>
      </c>
      <c r="B74" s="57" t="s">
        <v>298</v>
      </c>
      <c r="C74" s="58">
        <f t="shared" si="4"/>
        <v>1000</v>
      </c>
      <c r="D74" s="214">
        <v>1000</v>
      </c>
      <c r="E74" s="510"/>
      <c r="F74" s="468">
        <f t="shared" si="62"/>
        <v>1000</v>
      </c>
      <c r="G74" s="214"/>
      <c r="H74" s="246"/>
      <c r="I74" s="113">
        <f t="shared" si="63"/>
        <v>0</v>
      </c>
      <c r="J74" s="246"/>
      <c r="K74" s="60"/>
      <c r="L74" s="113">
        <f t="shared" si="64"/>
        <v>0</v>
      </c>
      <c r="M74" s="292"/>
      <c r="N74" s="60"/>
      <c r="O74" s="113">
        <f t="shared" si="65"/>
        <v>0</v>
      </c>
      <c r="P74" s="335"/>
    </row>
    <row r="75" spans="1:16" x14ac:dyDescent="0.25">
      <c r="A75" s="100">
        <v>2000</v>
      </c>
      <c r="B75" s="100" t="s">
        <v>65</v>
      </c>
      <c r="C75" s="101">
        <f t="shared" si="4"/>
        <v>117122</v>
      </c>
      <c r="D75" s="211">
        <f>SUM(D76,D83,D130,D164,D165,D172)</f>
        <v>104744</v>
      </c>
      <c r="E75" s="503">
        <f t="shared" ref="E75:F75" si="66">SUM(E76,E83,E130,E164,E165,E172)</f>
        <v>0</v>
      </c>
      <c r="F75" s="504">
        <f t="shared" si="66"/>
        <v>104744</v>
      </c>
      <c r="G75" s="211">
        <f>SUM(G76,G83,G130,G164,G165,G172)</f>
        <v>1476</v>
      </c>
      <c r="H75" s="244">
        <f t="shared" ref="H75:I75" si="67">SUM(H76,H83,H130,H164,H165,H172)</f>
        <v>994</v>
      </c>
      <c r="I75" s="103">
        <f t="shared" si="67"/>
        <v>2470</v>
      </c>
      <c r="J75" s="244">
        <f>SUM(J76,J83,J130,J164,J165,J172)</f>
        <v>9908</v>
      </c>
      <c r="K75" s="102">
        <f t="shared" ref="K75:L75" si="68">SUM(K76,K83,K130,K164,K165,K172)</f>
        <v>0</v>
      </c>
      <c r="L75" s="103">
        <f t="shared" si="68"/>
        <v>9908</v>
      </c>
      <c r="M75" s="101">
        <f>SUM(M76,M83,M130,M164,M165,M172)</f>
        <v>0</v>
      </c>
      <c r="N75" s="102">
        <f t="shared" ref="N75:O75" si="69">SUM(N76,N83,N130,N164,N165,N172)</f>
        <v>0</v>
      </c>
      <c r="O75" s="103">
        <f t="shared" si="69"/>
        <v>0</v>
      </c>
      <c r="P75" s="314"/>
    </row>
    <row r="76" spans="1:16" ht="24" x14ac:dyDescent="0.25">
      <c r="A76" s="46">
        <v>2100</v>
      </c>
      <c r="B76" s="104" t="s">
        <v>66</v>
      </c>
      <c r="C76" s="47">
        <f t="shared" si="4"/>
        <v>189</v>
      </c>
      <c r="D76" s="212">
        <f>SUM(D77,D80)</f>
        <v>189</v>
      </c>
      <c r="E76" s="505">
        <f t="shared" ref="E76:F76" si="70">SUM(E77,E80)</f>
        <v>0</v>
      </c>
      <c r="F76" s="472">
        <f t="shared" si="70"/>
        <v>189</v>
      </c>
      <c r="G76" s="212">
        <f>SUM(G77,G80)</f>
        <v>0</v>
      </c>
      <c r="H76" s="105">
        <f t="shared" ref="H76:I76" si="71">SUM(H77,H80)</f>
        <v>0</v>
      </c>
      <c r="I76" s="116">
        <f t="shared" si="71"/>
        <v>0</v>
      </c>
      <c r="J76" s="105">
        <f>SUM(J77,J80)</f>
        <v>0</v>
      </c>
      <c r="K76" s="50">
        <f t="shared" ref="K76:L76" si="72">SUM(K77,K80)</f>
        <v>0</v>
      </c>
      <c r="L76" s="116">
        <f t="shared" si="72"/>
        <v>0</v>
      </c>
      <c r="M76" s="47">
        <f>SUM(M77,M80)</f>
        <v>0</v>
      </c>
      <c r="N76" s="50">
        <f t="shared" ref="N76:O76" si="73">SUM(N77,N80)</f>
        <v>0</v>
      </c>
      <c r="O76" s="116">
        <f t="shared" si="73"/>
        <v>0</v>
      </c>
      <c r="P76" s="122"/>
    </row>
    <row r="77" spans="1:16" ht="24" x14ac:dyDescent="0.25">
      <c r="A77" s="340">
        <v>2110</v>
      </c>
      <c r="B77" s="52" t="s">
        <v>67</v>
      </c>
      <c r="C77" s="53">
        <f t="shared" si="4"/>
        <v>189</v>
      </c>
      <c r="D77" s="217">
        <f>SUM(D78:D79)</f>
        <v>189</v>
      </c>
      <c r="E77" s="514">
        <f t="shared" ref="E77:F77" si="74">SUM(E78:E79)</f>
        <v>0</v>
      </c>
      <c r="F77" s="509">
        <f t="shared" si="74"/>
        <v>189</v>
      </c>
      <c r="G77" s="217">
        <f>SUM(G78:G79)</f>
        <v>0</v>
      </c>
      <c r="H77" s="248">
        <f t="shared" ref="H77:I77" si="75">SUM(H78:H79)</f>
        <v>0</v>
      </c>
      <c r="I77" s="119">
        <f t="shared" si="75"/>
        <v>0</v>
      </c>
      <c r="J77" s="248">
        <f>SUM(J78:J79)</f>
        <v>0</v>
      </c>
      <c r="K77" s="118">
        <f t="shared" ref="K77:L77" si="76">SUM(K78:K79)</f>
        <v>0</v>
      </c>
      <c r="L77" s="119">
        <f t="shared" si="76"/>
        <v>0</v>
      </c>
      <c r="M77" s="53">
        <f>SUM(M78:M79)</f>
        <v>0</v>
      </c>
      <c r="N77" s="118">
        <f t="shared" ref="N77:O77" si="77">SUM(N78:N79)</f>
        <v>0</v>
      </c>
      <c r="O77" s="119">
        <f t="shared" si="77"/>
        <v>0</v>
      </c>
      <c r="P77" s="109"/>
    </row>
    <row r="78" spans="1:16" hidden="1" x14ac:dyDescent="0.25">
      <c r="A78" s="38">
        <v>2111</v>
      </c>
      <c r="B78" s="57" t="s">
        <v>68</v>
      </c>
      <c r="C78" s="58">
        <f t="shared" si="4"/>
        <v>0</v>
      </c>
      <c r="D78" s="214"/>
      <c r="E78" s="510"/>
      <c r="F78" s="468">
        <f t="shared" ref="F78:F79" si="78">D78+E78</f>
        <v>0</v>
      </c>
      <c r="G78" s="214"/>
      <c r="H78" s="246"/>
      <c r="I78" s="113">
        <f t="shared" ref="I78:I79" si="79">G78+H78</f>
        <v>0</v>
      </c>
      <c r="J78" s="246"/>
      <c r="K78" s="60"/>
      <c r="L78" s="113">
        <f t="shared" ref="L78:L79" si="80">J78+K78</f>
        <v>0</v>
      </c>
      <c r="M78" s="292"/>
      <c r="N78" s="60"/>
      <c r="O78" s="113">
        <f t="shared" ref="O78:O79" si="81">M78+N78</f>
        <v>0</v>
      </c>
      <c r="P78" s="110"/>
    </row>
    <row r="79" spans="1:16" ht="24" x14ac:dyDescent="0.25">
      <c r="A79" s="38">
        <v>2112</v>
      </c>
      <c r="B79" s="57" t="s">
        <v>69</v>
      </c>
      <c r="C79" s="58">
        <f t="shared" si="4"/>
        <v>189</v>
      </c>
      <c r="D79" s="214">
        <v>189</v>
      </c>
      <c r="E79" s="510"/>
      <c r="F79" s="468">
        <f t="shared" si="78"/>
        <v>189</v>
      </c>
      <c r="G79" s="214"/>
      <c r="H79" s="246"/>
      <c r="I79" s="113">
        <f t="shared" si="79"/>
        <v>0</v>
      </c>
      <c r="J79" s="246"/>
      <c r="K79" s="60"/>
      <c r="L79" s="113">
        <f t="shared" si="80"/>
        <v>0</v>
      </c>
      <c r="M79" s="292"/>
      <c r="N79" s="60"/>
      <c r="O79" s="113">
        <f t="shared" si="81"/>
        <v>0</v>
      </c>
      <c r="P79" s="110"/>
    </row>
    <row r="80" spans="1:16" ht="24" hidden="1" x14ac:dyDescent="0.25">
      <c r="A80" s="111">
        <v>2120</v>
      </c>
      <c r="B80" s="57" t="s">
        <v>70</v>
      </c>
      <c r="C80" s="58">
        <f t="shared" si="4"/>
        <v>0</v>
      </c>
      <c r="D80" s="215">
        <f>SUM(D81:D82)</f>
        <v>0</v>
      </c>
      <c r="E80" s="511">
        <f t="shared" ref="E80:F80" si="82">SUM(E81:E82)</f>
        <v>0</v>
      </c>
      <c r="F80" s="468">
        <f t="shared" si="82"/>
        <v>0</v>
      </c>
      <c r="G80" s="215">
        <f>SUM(G81:G82)</f>
        <v>0</v>
      </c>
      <c r="H80" s="120">
        <f t="shared" ref="H80:I80" si="83">SUM(H81:H82)</f>
        <v>0</v>
      </c>
      <c r="I80" s="113">
        <f t="shared" si="83"/>
        <v>0</v>
      </c>
      <c r="J80" s="120">
        <f>SUM(J81:J82)</f>
        <v>0</v>
      </c>
      <c r="K80" s="112">
        <f t="shared" ref="K80:L80" si="84">SUM(K81:K82)</f>
        <v>0</v>
      </c>
      <c r="L80" s="113">
        <f t="shared" si="84"/>
        <v>0</v>
      </c>
      <c r="M80" s="58">
        <f>SUM(M81:M82)</f>
        <v>0</v>
      </c>
      <c r="N80" s="112">
        <f t="shared" ref="N80:O80" si="85">SUM(N81:N82)</f>
        <v>0</v>
      </c>
      <c r="O80" s="113">
        <f t="shared" si="85"/>
        <v>0</v>
      </c>
      <c r="P80" s="110"/>
    </row>
    <row r="81" spans="1:16" hidden="1" x14ac:dyDescent="0.25">
      <c r="A81" s="38">
        <v>2121</v>
      </c>
      <c r="B81" s="57" t="s">
        <v>68</v>
      </c>
      <c r="C81" s="58">
        <f t="shared" si="4"/>
        <v>0</v>
      </c>
      <c r="D81" s="214"/>
      <c r="E81" s="510"/>
      <c r="F81" s="468">
        <f t="shared" ref="F81:F82" si="86">D81+E81</f>
        <v>0</v>
      </c>
      <c r="G81" s="214"/>
      <c r="H81" s="246"/>
      <c r="I81" s="113">
        <f t="shared" ref="I81:I82" si="87">G81+H81</f>
        <v>0</v>
      </c>
      <c r="J81" s="246"/>
      <c r="K81" s="60"/>
      <c r="L81" s="113">
        <f t="shared" ref="L81:L82" si="88">J81+K81</f>
        <v>0</v>
      </c>
      <c r="M81" s="292"/>
      <c r="N81" s="60"/>
      <c r="O81" s="113">
        <f t="shared" ref="O81:O82" si="89">M81+N81</f>
        <v>0</v>
      </c>
      <c r="P81" s="110"/>
    </row>
    <row r="82" spans="1:16" ht="24" hidden="1" x14ac:dyDescent="0.25">
      <c r="A82" s="38">
        <v>2122</v>
      </c>
      <c r="B82" s="57" t="s">
        <v>69</v>
      </c>
      <c r="C82" s="58">
        <f t="shared" si="4"/>
        <v>0</v>
      </c>
      <c r="D82" s="214"/>
      <c r="E82" s="510"/>
      <c r="F82" s="468">
        <f t="shared" si="86"/>
        <v>0</v>
      </c>
      <c r="G82" s="214"/>
      <c r="H82" s="246"/>
      <c r="I82" s="113">
        <f t="shared" si="87"/>
        <v>0</v>
      </c>
      <c r="J82" s="246"/>
      <c r="K82" s="60"/>
      <c r="L82" s="113">
        <f t="shared" si="88"/>
        <v>0</v>
      </c>
      <c r="M82" s="292"/>
      <c r="N82" s="60"/>
      <c r="O82" s="113">
        <f t="shared" si="89"/>
        <v>0</v>
      </c>
      <c r="P82" s="110"/>
    </row>
    <row r="83" spans="1:16" x14ac:dyDescent="0.25">
      <c r="A83" s="46">
        <v>2200</v>
      </c>
      <c r="B83" s="104" t="s">
        <v>71</v>
      </c>
      <c r="C83" s="47">
        <f t="shared" si="4"/>
        <v>101092</v>
      </c>
      <c r="D83" s="212">
        <f>SUM(D84,D89,D95,D103,D112,D116,D122,D128)</f>
        <v>90264</v>
      </c>
      <c r="E83" s="505">
        <f t="shared" ref="E83:F83" si="90">SUM(E84,E89,E95,E103,E112,E116,E122,E128)</f>
        <v>0</v>
      </c>
      <c r="F83" s="472">
        <f t="shared" si="90"/>
        <v>90264</v>
      </c>
      <c r="G83" s="212">
        <f>SUM(G84,G89,G95,G103,G112,G116,G122,G128)</f>
        <v>0</v>
      </c>
      <c r="H83" s="105">
        <f t="shared" ref="H83:I83" si="91">SUM(H84,H89,H95,H103,H112,H116,H122,H128)</f>
        <v>994</v>
      </c>
      <c r="I83" s="116">
        <f t="shared" si="91"/>
        <v>994</v>
      </c>
      <c r="J83" s="105">
        <f>SUM(J84,J89,J95,J103,J112,J116,J122,J128)</f>
        <v>9834</v>
      </c>
      <c r="K83" s="50">
        <f t="shared" ref="K83:L83" si="92">SUM(K84,K89,K95,K103,K112,K116,K122,K128)</f>
        <v>0</v>
      </c>
      <c r="L83" s="116">
        <f t="shared" si="92"/>
        <v>9834</v>
      </c>
      <c r="M83" s="159">
        <f>SUM(M84,M89,M95,M103,M112,M116,M122,M128)</f>
        <v>0</v>
      </c>
      <c r="N83" s="160">
        <f t="shared" ref="N83:O83" si="93">SUM(N84,N89,N95,N103,N112,N116,N122,N128)</f>
        <v>0</v>
      </c>
      <c r="O83" s="161">
        <f t="shared" si="93"/>
        <v>0</v>
      </c>
      <c r="P83" s="316"/>
    </row>
    <row r="84" spans="1:16" ht="24" x14ac:dyDescent="0.25">
      <c r="A84" s="106">
        <v>2210</v>
      </c>
      <c r="B84" s="77" t="s">
        <v>72</v>
      </c>
      <c r="C84" s="83">
        <f t="shared" si="4"/>
        <v>2149</v>
      </c>
      <c r="D84" s="131">
        <f>SUM(D85:D88)</f>
        <v>2079</v>
      </c>
      <c r="E84" s="506">
        <f t="shared" ref="E84:F84" si="94">SUM(E85:E88)</f>
        <v>0</v>
      </c>
      <c r="F84" s="507">
        <f t="shared" si="94"/>
        <v>2079</v>
      </c>
      <c r="G84" s="131">
        <f>SUM(G85:G88)</f>
        <v>0</v>
      </c>
      <c r="H84" s="190">
        <f t="shared" ref="H84:I84" si="95">SUM(H85:H88)</f>
        <v>0</v>
      </c>
      <c r="I84" s="108">
        <f t="shared" si="95"/>
        <v>0</v>
      </c>
      <c r="J84" s="190">
        <f>SUM(J85:J88)</f>
        <v>70</v>
      </c>
      <c r="K84" s="107">
        <f t="shared" ref="K84:L84" si="96">SUM(K85:K88)</f>
        <v>0</v>
      </c>
      <c r="L84" s="108">
        <f t="shared" si="96"/>
        <v>70</v>
      </c>
      <c r="M84" s="83">
        <f>SUM(M85:M88)</f>
        <v>0</v>
      </c>
      <c r="N84" s="107">
        <f t="shared" ref="N84:O84" si="97">SUM(N85:N88)</f>
        <v>0</v>
      </c>
      <c r="O84" s="108">
        <f t="shared" si="97"/>
        <v>0</v>
      </c>
      <c r="P84" s="115"/>
    </row>
    <row r="85" spans="1:16" ht="24" hidden="1" x14ac:dyDescent="0.25">
      <c r="A85" s="33">
        <v>2211</v>
      </c>
      <c r="B85" s="52" t="s">
        <v>73</v>
      </c>
      <c r="C85" s="53">
        <f t="shared" ref="C85:C148" si="98">F85+I85+L85+O85</f>
        <v>0</v>
      </c>
      <c r="D85" s="213"/>
      <c r="E85" s="508"/>
      <c r="F85" s="509">
        <f t="shared" ref="F85:F88" si="99">D85+E85</f>
        <v>0</v>
      </c>
      <c r="G85" s="213"/>
      <c r="H85" s="245"/>
      <c r="I85" s="119">
        <f t="shared" ref="I85:I88" si="100">G85+H85</f>
        <v>0</v>
      </c>
      <c r="J85" s="245"/>
      <c r="K85" s="55"/>
      <c r="L85" s="119">
        <f t="shared" ref="L85:L88" si="101">J85+K85</f>
        <v>0</v>
      </c>
      <c r="M85" s="291"/>
      <c r="N85" s="55"/>
      <c r="O85" s="119">
        <f t="shared" ref="O85:O88" si="102">M85+N85</f>
        <v>0</v>
      </c>
      <c r="P85" s="109"/>
    </row>
    <row r="86" spans="1:16" ht="36" x14ac:dyDescent="0.25">
      <c r="A86" s="38">
        <v>2212</v>
      </c>
      <c r="B86" s="57" t="s">
        <v>74</v>
      </c>
      <c r="C86" s="58">
        <f t="shared" si="98"/>
        <v>1766</v>
      </c>
      <c r="D86" s="214">
        <v>1766</v>
      </c>
      <c r="E86" s="510"/>
      <c r="F86" s="468">
        <f t="shared" si="99"/>
        <v>1766</v>
      </c>
      <c r="G86" s="214"/>
      <c r="H86" s="246"/>
      <c r="I86" s="113">
        <f t="shared" si="100"/>
        <v>0</v>
      </c>
      <c r="J86" s="246"/>
      <c r="K86" s="60"/>
      <c r="L86" s="113">
        <f t="shared" si="101"/>
        <v>0</v>
      </c>
      <c r="M86" s="292"/>
      <c r="N86" s="60"/>
      <c r="O86" s="113">
        <f t="shared" si="102"/>
        <v>0</v>
      </c>
      <c r="P86" s="110"/>
    </row>
    <row r="87" spans="1:16" ht="24" x14ac:dyDescent="0.25">
      <c r="A87" s="38">
        <v>2214</v>
      </c>
      <c r="B87" s="57" t="s">
        <v>75</v>
      </c>
      <c r="C87" s="58">
        <f t="shared" si="98"/>
        <v>309</v>
      </c>
      <c r="D87" s="214">
        <v>239</v>
      </c>
      <c r="E87" s="510"/>
      <c r="F87" s="468">
        <f t="shared" si="99"/>
        <v>239</v>
      </c>
      <c r="G87" s="214"/>
      <c r="H87" s="246"/>
      <c r="I87" s="113">
        <f t="shared" si="100"/>
        <v>0</v>
      </c>
      <c r="J87" s="246">
        <v>70</v>
      </c>
      <c r="K87" s="60"/>
      <c r="L87" s="113">
        <f t="shared" si="101"/>
        <v>70</v>
      </c>
      <c r="M87" s="292"/>
      <c r="N87" s="60"/>
      <c r="O87" s="113">
        <f t="shared" si="102"/>
        <v>0</v>
      </c>
      <c r="P87" s="110"/>
    </row>
    <row r="88" spans="1:16" x14ac:dyDescent="0.25">
      <c r="A88" s="38">
        <v>2219</v>
      </c>
      <c r="B88" s="57" t="s">
        <v>76</v>
      </c>
      <c r="C88" s="58">
        <f t="shared" si="98"/>
        <v>74</v>
      </c>
      <c r="D88" s="214">
        <v>74</v>
      </c>
      <c r="E88" s="510"/>
      <c r="F88" s="468">
        <f t="shared" si="99"/>
        <v>74</v>
      </c>
      <c r="G88" s="214"/>
      <c r="H88" s="246"/>
      <c r="I88" s="113">
        <f t="shared" si="100"/>
        <v>0</v>
      </c>
      <c r="J88" s="246"/>
      <c r="K88" s="60"/>
      <c r="L88" s="113">
        <f t="shared" si="101"/>
        <v>0</v>
      </c>
      <c r="M88" s="292"/>
      <c r="N88" s="60"/>
      <c r="O88" s="113">
        <f t="shared" si="102"/>
        <v>0</v>
      </c>
      <c r="P88" s="110"/>
    </row>
    <row r="89" spans="1:16" ht="24" x14ac:dyDescent="0.25">
      <c r="A89" s="111">
        <v>2220</v>
      </c>
      <c r="B89" s="57" t="s">
        <v>77</v>
      </c>
      <c r="C89" s="58">
        <f t="shared" si="98"/>
        <v>89048</v>
      </c>
      <c r="D89" s="215">
        <f>SUM(D90:D94)</f>
        <v>80116</v>
      </c>
      <c r="E89" s="511">
        <f t="shared" ref="E89:F89" si="103">SUM(E90:E94)</f>
        <v>0</v>
      </c>
      <c r="F89" s="468">
        <f t="shared" si="103"/>
        <v>80116</v>
      </c>
      <c r="G89" s="215">
        <f>SUM(G90:G94)</f>
        <v>0</v>
      </c>
      <c r="H89" s="120">
        <f t="shared" ref="H89:I89" si="104">SUM(H90:H94)</f>
        <v>0</v>
      </c>
      <c r="I89" s="113">
        <f t="shared" si="104"/>
        <v>0</v>
      </c>
      <c r="J89" s="120">
        <f>SUM(J90:J94)</f>
        <v>8932</v>
      </c>
      <c r="K89" s="112">
        <f t="shared" ref="K89:L89" si="105">SUM(K90:K94)</f>
        <v>0</v>
      </c>
      <c r="L89" s="113">
        <f t="shared" si="105"/>
        <v>8932</v>
      </c>
      <c r="M89" s="58">
        <f>SUM(M90:M94)</f>
        <v>0</v>
      </c>
      <c r="N89" s="112">
        <f t="shared" ref="N89:O89" si="106">SUM(N90:N94)</f>
        <v>0</v>
      </c>
      <c r="O89" s="113">
        <f t="shared" si="106"/>
        <v>0</v>
      </c>
      <c r="P89" s="110"/>
    </row>
    <row r="90" spans="1:16" ht="18" customHeight="1" x14ac:dyDescent="0.25">
      <c r="A90" s="38">
        <v>2221</v>
      </c>
      <c r="B90" s="57" t="s">
        <v>289</v>
      </c>
      <c r="C90" s="58">
        <f t="shared" si="98"/>
        <v>68378</v>
      </c>
      <c r="D90" s="214">
        <v>65233</v>
      </c>
      <c r="E90" s="510"/>
      <c r="F90" s="468">
        <f t="shared" ref="F90:F94" si="107">D90+E90</f>
        <v>65233</v>
      </c>
      <c r="G90" s="214"/>
      <c r="H90" s="246"/>
      <c r="I90" s="113">
        <f t="shared" ref="I90:I94" si="108">G90+H90</f>
        <v>0</v>
      </c>
      <c r="J90" s="246">
        <v>3145</v>
      </c>
      <c r="K90" s="60"/>
      <c r="L90" s="113">
        <f t="shared" ref="L90:L94" si="109">J90+K90</f>
        <v>3145</v>
      </c>
      <c r="M90" s="292"/>
      <c r="N90" s="60"/>
      <c r="O90" s="113">
        <f t="shared" ref="O90:O94" si="110">M90+N90</f>
        <v>0</v>
      </c>
      <c r="P90" s="354"/>
    </row>
    <row r="91" spans="1:16" ht="15" x14ac:dyDescent="0.25">
      <c r="A91" s="38">
        <v>2222</v>
      </c>
      <c r="B91" s="57" t="s">
        <v>78</v>
      </c>
      <c r="C91" s="58">
        <f t="shared" si="98"/>
        <v>5272</v>
      </c>
      <c r="D91" s="214">
        <v>3460</v>
      </c>
      <c r="E91" s="510"/>
      <c r="F91" s="468">
        <f t="shared" si="107"/>
        <v>3460</v>
      </c>
      <c r="G91" s="214"/>
      <c r="H91" s="246"/>
      <c r="I91" s="113">
        <f t="shared" si="108"/>
        <v>0</v>
      </c>
      <c r="J91" s="246">
        <v>1812</v>
      </c>
      <c r="K91" s="60"/>
      <c r="L91" s="113">
        <f t="shared" si="109"/>
        <v>1812</v>
      </c>
      <c r="M91" s="292"/>
      <c r="N91" s="60"/>
      <c r="O91" s="113">
        <f t="shared" si="110"/>
        <v>0</v>
      </c>
      <c r="P91" s="354"/>
    </row>
    <row r="92" spans="1:16" ht="15" x14ac:dyDescent="0.25">
      <c r="A92" s="38">
        <v>2223</v>
      </c>
      <c r="B92" s="57" t="s">
        <v>79</v>
      </c>
      <c r="C92" s="58">
        <f t="shared" si="98"/>
        <v>14524</v>
      </c>
      <c r="D92" s="214">
        <v>10712</v>
      </c>
      <c r="E92" s="510"/>
      <c r="F92" s="468">
        <f t="shared" si="107"/>
        <v>10712</v>
      </c>
      <c r="G92" s="214"/>
      <c r="H92" s="246"/>
      <c r="I92" s="113">
        <f t="shared" si="108"/>
        <v>0</v>
      </c>
      <c r="J92" s="246">
        <v>3812</v>
      </c>
      <c r="K92" s="60"/>
      <c r="L92" s="113">
        <f t="shared" si="109"/>
        <v>3812</v>
      </c>
      <c r="M92" s="292"/>
      <c r="N92" s="60"/>
      <c r="O92" s="113">
        <f t="shared" si="110"/>
        <v>0</v>
      </c>
      <c r="P92" s="354"/>
    </row>
    <row r="93" spans="1:16" ht="48" x14ac:dyDescent="0.25">
      <c r="A93" s="38">
        <v>2224</v>
      </c>
      <c r="B93" s="57" t="s">
        <v>299</v>
      </c>
      <c r="C93" s="58">
        <f t="shared" si="98"/>
        <v>874</v>
      </c>
      <c r="D93" s="214">
        <v>711</v>
      </c>
      <c r="E93" s="510"/>
      <c r="F93" s="468">
        <f t="shared" si="107"/>
        <v>711</v>
      </c>
      <c r="G93" s="214"/>
      <c r="H93" s="246"/>
      <c r="I93" s="113">
        <f t="shared" si="108"/>
        <v>0</v>
      </c>
      <c r="J93" s="246">
        <v>163</v>
      </c>
      <c r="K93" s="60"/>
      <c r="L93" s="113">
        <f t="shared" si="109"/>
        <v>163</v>
      </c>
      <c r="M93" s="292"/>
      <c r="N93" s="60"/>
      <c r="O93" s="113">
        <f t="shared" si="110"/>
        <v>0</v>
      </c>
      <c r="P93" s="110"/>
    </row>
    <row r="94" spans="1:16" ht="24" hidden="1" x14ac:dyDescent="0.25">
      <c r="A94" s="38">
        <v>2229</v>
      </c>
      <c r="B94" s="57" t="s">
        <v>80</v>
      </c>
      <c r="C94" s="58">
        <f t="shared" si="98"/>
        <v>0</v>
      </c>
      <c r="D94" s="214"/>
      <c r="E94" s="510"/>
      <c r="F94" s="468">
        <f t="shared" si="107"/>
        <v>0</v>
      </c>
      <c r="G94" s="214"/>
      <c r="H94" s="246"/>
      <c r="I94" s="113">
        <f t="shared" si="108"/>
        <v>0</v>
      </c>
      <c r="J94" s="246"/>
      <c r="K94" s="60"/>
      <c r="L94" s="113">
        <f t="shared" si="109"/>
        <v>0</v>
      </c>
      <c r="M94" s="292"/>
      <c r="N94" s="60"/>
      <c r="O94" s="113">
        <f t="shared" si="110"/>
        <v>0</v>
      </c>
      <c r="P94" s="110"/>
    </row>
    <row r="95" spans="1:16" ht="36" x14ac:dyDescent="0.25">
      <c r="A95" s="111">
        <v>2230</v>
      </c>
      <c r="B95" s="57" t="s">
        <v>81</v>
      </c>
      <c r="C95" s="58">
        <f t="shared" si="98"/>
        <v>1858</v>
      </c>
      <c r="D95" s="215">
        <f>SUM(D96:D102)</f>
        <v>1718</v>
      </c>
      <c r="E95" s="511">
        <f t="shared" ref="E95:F95" si="111">SUM(E96:E102)</f>
        <v>0</v>
      </c>
      <c r="F95" s="468">
        <f t="shared" si="111"/>
        <v>1718</v>
      </c>
      <c r="G95" s="215">
        <f>SUM(G96:G102)</f>
        <v>0</v>
      </c>
      <c r="H95" s="120">
        <f t="shared" ref="H95:I95" si="112">SUM(H96:H102)</f>
        <v>0</v>
      </c>
      <c r="I95" s="113">
        <f t="shared" si="112"/>
        <v>0</v>
      </c>
      <c r="J95" s="120">
        <f>SUM(J96:J102)</f>
        <v>140</v>
      </c>
      <c r="K95" s="112">
        <f t="shared" ref="K95:L95" si="113">SUM(K96:K102)</f>
        <v>0</v>
      </c>
      <c r="L95" s="113">
        <f t="shared" si="113"/>
        <v>140</v>
      </c>
      <c r="M95" s="58">
        <f>SUM(M96:M102)</f>
        <v>0</v>
      </c>
      <c r="N95" s="112">
        <f t="shared" ref="N95:O95" si="114">SUM(N96:N102)</f>
        <v>0</v>
      </c>
      <c r="O95" s="113">
        <f t="shared" si="114"/>
        <v>0</v>
      </c>
      <c r="P95" s="110"/>
    </row>
    <row r="96" spans="1:16" ht="24" hidden="1" x14ac:dyDescent="0.25">
      <c r="A96" s="38">
        <v>2231</v>
      </c>
      <c r="B96" s="57" t="s">
        <v>82</v>
      </c>
      <c r="C96" s="58">
        <f t="shared" si="98"/>
        <v>0</v>
      </c>
      <c r="D96" s="214"/>
      <c r="E96" s="510"/>
      <c r="F96" s="468">
        <f t="shared" ref="F96:F102" si="115">D96+E96</f>
        <v>0</v>
      </c>
      <c r="G96" s="214"/>
      <c r="H96" s="246"/>
      <c r="I96" s="113">
        <f t="shared" ref="I96:I102" si="116">G96+H96</f>
        <v>0</v>
      </c>
      <c r="J96" s="246"/>
      <c r="K96" s="60"/>
      <c r="L96" s="113">
        <f t="shared" ref="L96:L102" si="117">J96+K96</f>
        <v>0</v>
      </c>
      <c r="M96" s="292"/>
      <c r="N96" s="60"/>
      <c r="O96" s="113">
        <f t="shared" ref="O96:O102" si="118">M96+N96</f>
        <v>0</v>
      </c>
      <c r="P96" s="110"/>
    </row>
    <row r="97" spans="1:16" ht="24.75" hidden="1" customHeight="1" x14ac:dyDescent="0.25">
      <c r="A97" s="38">
        <v>2232</v>
      </c>
      <c r="B97" s="57" t="s">
        <v>83</v>
      </c>
      <c r="C97" s="58">
        <f t="shared" si="98"/>
        <v>0</v>
      </c>
      <c r="D97" s="214"/>
      <c r="E97" s="510"/>
      <c r="F97" s="468">
        <f t="shared" si="115"/>
        <v>0</v>
      </c>
      <c r="G97" s="214"/>
      <c r="H97" s="246"/>
      <c r="I97" s="113">
        <f t="shared" si="116"/>
        <v>0</v>
      </c>
      <c r="J97" s="246"/>
      <c r="K97" s="60"/>
      <c r="L97" s="113">
        <f t="shared" si="117"/>
        <v>0</v>
      </c>
      <c r="M97" s="292"/>
      <c r="N97" s="60"/>
      <c r="O97" s="113">
        <f t="shared" si="118"/>
        <v>0</v>
      </c>
      <c r="P97" s="110"/>
    </row>
    <row r="98" spans="1:16" ht="24" hidden="1" x14ac:dyDescent="0.25">
      <c r="A98" s="33">
        <v>2233</v>
      </c>
      <c r="B98" s="52" t="s">
        <v>84</v>
      </c>
      <c r="C98" s="53">
        <f t="shared" si="98"/>
        <v>0</v>
      </c>
      <c r="D98" s="213"/>
      <c r="E98" s="508"/>
      <c r="F98" s="509">
        <f t="shared" si="115"/>
        <v>0</v>
      </c>
      <c r="G98" s="213"/>
      <c r="H98" s="245"/>
      <c r="I98" s="119">
        <f t="shared" si="116"/>
        <v>0</v>
      </c>
      <c r="J98" s="245"/>
      <c r="K98" s="55"/>
      <c r="L98" s="119">
        <f t="shared" si="117"/>
        <v>0</v>
      </c>
      <c r="M98" s="291"/>
      <c r="N98" s="55"/>
      <c r="O98" s="119">
        <f t="shared" si="118"/>
        <v>0</v>
      </c>
      <c r="P98" s="109"/>
    </row>
    <row r="99" spans="1:16" ht="36" hidden="1" x14ac:dyDescent="0.25">
      <c r="A99" s="38">
        <v>2234</v>
      </c>
      <c r="B99" s="57" t="s">
        <v>85</v>
      </c>
      <c r="C99" s="58">
        <f t="shared" si="98"/>
        <v>0</v>
      </c>
      <c r="D99" s="214"/>
      <c r="E99" s="510"/>
      <c r="F99" s="468">
        <f t="shared" si="115"/>
        <v>0</v>
      </c>
      <c r="G99" s="214"/>
      <c r="H99" s="246"/>
      <c r="I99" s="113">
        <f t="shared" si="116"/>
        <v>0</v>
      </c>
      <c r="J99" s="246"/>
      <c r="K99" s="60"/>
      <c r="L99" s="113">
        <f t="shared" si="117"/>
        <v>0</v>
      </c>
      <c r="M99" s="292"/>
      <c r="N99" s="60"/>
      <c r="O99" s="113">
        <f t="shared" si="118"/>
        <v>0</v>
      </c>
      <c r="P99" s="110"/>
    </row>
    <row r="100" spans="1:16" ht="24" hidden="1" x14ac:dyDescent="0.25">
      <c r="A100" s="38">
        <v>2235</v>
      </c>
      <c r="B100" s="57" t="s">
        <v>86</v>
      </c>
      <c r="C100" s="58">
        <f t="shared" si="98"/>
        <v>0</v>
      </c>
      <c r="D100" s="214"/>
      <c r="E100" s="510"/>
      <c r="F100" s="468">
        <f t="shared" si="115"/>
        <v>0</v>
      </c>
      <c r="G100" s="214"/>
      <c r="H100" s="246"/>
      <c r="I100" s="113">
        <f t="shared" si="116"/>
        <v>0</v>
      </c>
      <c r="J100" s="246"/>
      <c r="K100" s="60"/>
      <c r="L100" s="113">
        <f t="shared" si="117"/>
        <v>0</v>
      </c>
      <c r="M100" s="292"/>
      <c r="N100" s="60"/>
      <c r="O100" s="113">
        <f t="shared" si="118"/>
        <v>0</v>
      </c>
      <c r="P100" s="110"/>
    </row>
    <row r="101" spans="1:16" hidden="1" x14ac:dyDescent="0.25">
      <c r="A101" s="38">
        <v>2236</v>
      </c>
      <c r="B101" s="57" t="s">
        <v>87</v>
      </c>
      <c r="C101" s="58">
        <f t="shared" si="98"/>
        <v>0</v>
      </c>
      <c r="D101" s="214"/>
      <c r="E101" s="510"/>
      <c r="F101" s="468">
        <f t="shared" si="115"/>
        <v>0</v>
      </c>
      <c r="G101" s="214"/>
      <c r="H101" s="246"/>
      <c r="I101" s="113">
        <f t="shared" si="116"/>
        <v>0</v>
      </c>
      <c r="J101" s="246"/>
      <c r="K101" s="60"/>
      <c r="L101" s="113">
        <f t="shared" si="117"/>
        <v>0</v>
      </c>
      <c r="M101" s="292"/>
      <c r="N101" s="60"/>
      <c r="O101" s="113">
        <f t="shared" si="118"/>
        <v>0</v>
      </c>
      <c r="P101" s="110"/>
    </row>
    <row r="102" spans="1:16" ht="24" x14ac:dyDescent="0.25">
      <c r="A102" s="38">
        <v>2239</v>
      </c>
      <c r="B102" s="57" t="s">
        <v>88</v>
      </c>
      <c r="C102" s="58">
        <f t="shared" si="98"/>
        <v>1858</v>
      </c>
      <c r="D102" s="214">
        <v>1718</v>
      </c>
      <c r="E102" s="510"/>
      <c r="F102" s="468">
        <f t="shared" si="115"/>
        <v>1718</v>
      </c>
      <c r="G102" s="214"/>
      <c r="H102" s="246"/>
      <c r="I102" s="113">
        <f t="shared" si="116"/>
        <v>0</v>
      </c>
      <c r="J102" s="246">
        <v>140</v>
      </c>
      <c r="K102" s="60"/>
      <c r="L102" s="113">
        <f t="shared" si="117"/>
        <v>140</v>
      </c>
      <c r="M102" s="292"/>
      <c r="N102" s="60"/>
      <c r="O102" s="113">
        <f t="shared" si="118"/>
        <v>0</v>
      </c>
      <c r="P102" s="110"/>
    </row>
    <row r="103" spans="1:16" ht="36" x14ac:dyDescent="0.25">
      <c r="A103" s="111">
        <v>2240</v>
      </c>
      <c r="B103" s="57" t="s">
        <v>89</v>
      </c>
      <c r="C103" s="58">
        <f t="shared" si="98"/>
        <v>5614</v>
      </c>
      <c r="D103" s="215">
        <f>SUM(D104:D111)</f>
        <v>5614</v>
      </c>
      <c r="E103" s="511">
        <f t="shared" ref="E103:F103" si="119">SUM(E104:E111)</f>
        <v>0</v>
      </c>
      <c r="F103" s="468">
        <f t="shared" si="119"/>
        <v>5614</v>
      </c>
      <c r="G103" s="215">
        <f>SUM(G104:G111)</f>
        <v>0</v>
      </c>
      <c r="H103" s="120">
        <f t="shared" ref="H103:I103" si="120">SUM(H104:H111)</f>
        <v>0</v>
      </c>
      <c r="I103" s="113">
        <f t="shared" si="120"/>
        <v>0</v>
      </c>
      <c r="J103" s="120">
        <f>SUM(J104:J111)</f>
        <v>0</v>
      </c>
      <c r="K103" s="112">
        <f t="shared" ref="K103:L103" si="121">SUM(K104:K111)</f>
        <v>0</v>
      </c>
      <c r="L103" s="113">
        <f t="shared" si="121"/>
        <v>0</v>
      </c>
      <c r="M103" s="58">
        <f>SUM(M104:M111)</f>
        <v>0</v>
      </c>
      <c r="N103" s="112">
        <f t="shared" ref="N103:O103" si="122">SUM(N104:N111)</f>
        <v>0</v>
      </c>
      <c r="O103" s="113">
        <f t="shared" si="122"/>
        <v>0</v>
      </c>
      <c r="P103" s="110"/>
    </row>
    <row r="104" spans="1:16" hidden="1" x14ac:dyDescent="0.25">
      <c r="A104" s="38">
        <v>2241</v>
      </c>
      <c r="B104" s="57" t="s">
        <v>90</v>
      </c>
      <c r="C104" s="58">
        <f t="shared" si="98"/>
        <v>0</v>
      </c>
      <c r="D104" s="214"/>
      <c r="E104" s="510"/>
      <c r="F104" s="468">
        <f t="shared" ref="F104:F111" si="123">D104+E104</f>
        <v>0</v>
      </c>
      <c r="G104" s="214"/>
      <c r="H104" s="246"/>
      <c r="I104" s="113">
        <f t="shared" ref="I104:I111" si="124">G104+H104</f>
        <v>0</v>
      </c>
      <c r="J104" s="246"/>
      <c r="K104" s="60"/>
      <c r="L104" s="113">
        <f t="shared" ref="L104:L111" si="125">J104+K104</f>
        <v>0</v>
      </c>
      <c r="M104" s="292"/>
      <c r="N104" s="60"/>
      <c r="O104" s="113">
        <f t="shared" ref="O104:O111" si="126">M104+N104</f>
        <v>0</v>
      </c>
      <c r="P104" s="110"/>
    </row>
    <row r="105" spans="1:16" ht="24" hidden="1" x14ac:dyDescent="0.25">
      <c r="A105" s="38">
        <v>2242</v>
      </c>
      <c r="B105" s="57" t="s">
        <v>91</v>
      </c>
      <c r="C105" s="58">
        <f t="shared" si="98"/>
        <v>0</v>
      </c>
      <c r="D105" s="214"/>
      <c r="E105" s="510"/>
      <c r="F105" s="468">
        <f t="shared" si="123"/>
        <v>0</v>
      </c>
      <c r="G105" s="214"/>
      <c r="H105" s="246"/>
      <c r="I105" s="113">
        <f t="shared" si="124"/>
        <v>0</v>
      </c>
      <c r="J105" s="246"/>
      <c r="K105" s="60"/>
      <c r="L105" s="113">
        <f t="shared" si="125"/>
        <v>0</v>
      </c>
      <c r="M105" s="292"/>
      <c r="N105" s="60"/>
      <c r="O105" s="113">
        <f t="shared" si="126"/>
        <v>0</v>
      </c>
      <c r="P105" s="110"/>
    </row>
    <row r="106" spans="1:16" ht="24" x14ac:dyDescent="0.25">
      <c r="A106" s="38">
        <v>2243</v>
      </c>
      <c r="B106" s="57" t="s">
        <v>92</v>
      </c>
      <c r="C106" s="58">
        <f t="shared" si="98"/>
        <v>459</v>
      </c>
      <c r="D106" s="214">
        <v>459</v>
      </c>
      <c r="E106" s="510"/>
      <c r="F106" s="468">
        <f t="shared" si="123"/>
        <v>459</v>
      </c>
      <c r="G106" s="214"/>
      <c r="H106" s="246"/>
      <c r="I106" s="113">
        <f t="shared" si="124"/>
        <v>0</v>
      </c>
      <c r="J106" s="246"/>
      <c r="K106" s="60"/>
      <c r="L106" s="113">
        <f t="shared" si="125"/>
        <v>0</v>
      </c>
      <c r="M106" s="292"/>
      <c r="N106" s="60"/>
      <c r="O106" s="113">
        <f t="shared" si="126"/>
        <v>0</v>
      </c>
      <c r="P106" s="110"/>
    </row>
    <row r="107" spans="1:16" x14ac:dyDescent="0.25">
      <c r="A107" s="38">
        <v>2244</v>
      </c>
      <c r="B107" s="57" t="s">
        <v>93</v>
      </c>
      <c r="C107" s="58">
        <f t="shared" si="98"/>
        <v>4780</v>
      </c>
      <c r="D107" s="214">
        <v>4780</v>
      </c>
      <c r="E107" s="510"/>
      <c r="F107" s="468">
        <f t="shared" si="123"/>
        <v>4780</v>
      </c>
      <c r="G107" s="214"/>
      <c r="H107" s="246"/>
      <c r="I107" s="113">
        <f t="shared" si="124"/>
        <v>0</v>
      </c>
      <c r="J107" s="246"/>
      <c r="K107" s="60"/>
      <c r="L107" s="113">
        <f t="shared" si="125"/>
        <v>0</v>
      </c>
      <c r="M107" s="292"/>
      <c r="N107" s="60"/>
      <c r="O107" s="113">
        <f t="shared" si="126"/>
        <v>0</v>
      </c>
      <c r="P107" s="110"/>
    </row>
    <row r="108" spans="1:16" ht="24" hidden="1" x14ac:dyDescent="0.25">
      <c r="A108" s="38">
        <v>2246</v>
      </c>
      <c r="B108" s="57" t="s">
        <v>94</v>
      </c>
      <c r="C108" s="58">
        <f t="shared" si="98"/>
        <v>0</v>
      </c>
      <c r="D108" s="214"/>
      <c r="E108" s="510"/>
      <c r="F108" s="468">
        <f t="shared" si="123"/>
        <v>0</v>
      </c>
      <c r="G108" s="214"/>
      <c r="H108" s="246"/>
      <c r="I108" s="113">
        <f t="shared" si="124"/>
        <v>0</v>
      </c>
      <c r="J108" s="246"/>
      <c r="K108" s="60"/>
      <c r="L108" s="113">
        <f t="shared" si="125"/>
        <v>0</v>
      </c>
      <c r="M108" s="292"/>
      <c r="N108" s="60"/>
      <c r="O108" s="113">
        <f t="shared" si="126"/>
        <v>0</v>
      </c>
      <c r="P108" s="110"/>
    </row>
    <row r="109" spans="1:16" hidden="1" x14ac:dyDescent="0.25">
      <c r="A109" s="38">
        <v>2247</v>
      </c>
      <c r="B109" s="57" t="s">
        <v>95</v>
      </c>
      <c r="C109" s="58">
        <f t="shared" si="98"/>
        <v>0</v>
      </c>
      <c r="D109" s="214"/>
      <c r="E109" s="510"/>
      <c r="F109" s="468">
        <f t="shared" si="123"/>
        <v>0</v>
      </c>
      <c r="G109" s="214"/>
      <c r="H109" s="246"/>
      <c r="I109" s="113">
        <f t="shared" si="124"/>
        <v>0</v>
      </c>
      <c r="J109" s="246"/>
      <c r="K109" s="60"/>
      <c r="L109" s="113">
        <f t="shared" si="125"/>
        <v>0</v>
      </c>
      <c r="M109" s="292"/>
      <c r="N109" s="60"/>
      <c r="O109" s="113">
        <f t="shared" si="126"/>
        <v>0</v>
      </c>
      <c r="P109" s="110"/>
    </row>
    <row r="110" spans="1:16" ht="24" hidden="1" x14ac:dyDescent="0.25">
      <c r="A110" s="38">
        <v>2248</v>
      </c>
      <c r="B110" s="57" t="s">
        <v>300</v>
      </c>
      <c r="C110" s="58">
        <f t="shared" si="98"/>
        <v>0</v>
      </c>
      <c r="D110" s="214"/>
      <c r="E110" s="510"/>
      <c r="F110" s="468">
        <f t="shared" si="123"/>
        <v>0</v>
      </c>
      <c r="G110" s="214"/>
      <c r="H110" s="246"/>
      <c r="I110" s="113">
        <f t="shared" si="124"/>
        <v>0</v>
      </c>
      <c r="J110" s="246"/>
      <c r="K110" s="60"/>
      <c r="L110" s="113">
        <f t="shared" si="125"/>
        <v>0</v>
      </c>
      <c r="M110" s="292"/>
      <c r="N110" s="60"/>
      <c r="O110" s="113">
        <f t="shared" si="126"/>
        <v>0</v>
      </c>
      <c r="P110" s="110"/>
    </row>
    <row r="111" spans="1:16" ht="24" x14ac:dyDescent="0.25">
      <c r="A111" s="38">
        <v>2249</v>
      </c>
      <c r="B111" s="57" t="s">
        <v>96</v>
      </c>
      <c r="C111" s="58">
        <f t="shared" si="98"/>
        <v>375</v>
      </c>
      <c r="D111" s="214">
        <v>375</v>
      </c>
      <c r="E111" s="510"/>
      <c r="F111" s="468">
        <f t="shared" si="123"/>
        <v>375</v>
      </c>
      <c r="G111" s="214"/>
      <c r="H111" s="246"/>
      <c r="I111" s="113">
        <f t="shared" si="124"/>
        <v>0</v>
      </c>
      <c r="J111" s="246"/>
      <c r="K111" s="60"/>
      <c r="L111" s="113">
        <f t="shared" si="125"/>
        <v>0</v>
      </c>
      <c r="M111" s="292"/>
      <c r="N111" s="60"/>
      <c r="O111" s="113">
        <f t="shared" si="126"/>
        <v>0</v>
      </c>
      <c r="P111" s="110"/>
    </row>
    <row r="112" spans="1:16" x14ac:dyDescent="0.25">
      <c r="A112" s="111">
        <v>2250</v>
      </c>
      <c r="B112" s="57" t="s">
        <v>97</v>
      </c>
      <c r="C112" s="58">
        <f t="shared" si="98"/>
        <v>711</v>
      </c>
      <c r="D112" s="215">
        <f>SUM(D113:D115)</f>
        <v>711</v>
      </c>
      <c r="E112" s="511">
        <f t="shared" ref="E112:F112" si="127">SUM(E113:E115)</f>
        <v>0</v>
      </c>
      <c r="F112" s="468">
        <f t="shared" si="127"/>
        <v>711</v>
      </c>
      <c r="G112" s="215">
        <f>SUM(G113:G115)</f>
        <v>0</v>
      </c>
      <c r="H112" s="120">
        <f t="shared" ref="H112:I112" si="128">SUM(H113:H115)</f>
        <v>0</v>
      </c>
      <c r="I112" s="113">
        <f t="shared" si="128"/>
        <v>0</v>
      </c>
      <c r="J112" s="120">
        <f>SUM(J113:J115)</f>
        <v>0</v>
      </c>
      <c r="K112" s="112">
        <f t="shared" ref="K112:L112" si="129">SUM(K113:K115)</f>
        <v>0</v>
      </c>
      <c r="L112" s="113">
        <f t="shared" si="129"/>
        <v>0</v>
      </c>
      <c r="M112" s="58">
        <f>SUM(M113:M115)</f>
        <v>0</v>
      </c>
      <c r="N112" s="112">
        <f t="shared" ref="N112:O112" si="130">SUM(N113:N115)</f>
        <v>0</v>
      </c>
      <c r="O112" s="113">
        <f t="shared" si="130"/>
        <v>0</v>
      </c>
      <c r="P112" s="110"/>
    </row>
    <row r="113" spans="1:16" x14ac:dyDescent="0.25">
      <c r="A113" s="38">
        <v>2251</v>
      </c>
      <c r="B113" s="57" t="s">
        <v>98</v>
      </c>
      <c r="C113" s="58">
        <f t="shared" si="98"/>
        <v>85</v>
      </c>
      <c r="D113" s="214">
        <v>85</v>
      </c>
      <c r="E113" s="510"/>
      <c r="F113" s="468">
        <f t="shared" ref="F113:F115" si="131">D113+E113</f>
        <v>85</v>
      </c>
      <c r="G113" s="214"/>
      <c r="H113" s="246"/>
      <c r="I113" s="113">
        <f t="shared" ref="I113:I115" si="132">G113+H113</f>
        <v>0</v>
      </c>
      <c r="J113" s="246"/>
      <c r="K113" s="60"/>
      <c r="L113" s="113">
        <f t="shared" ref="L113:L115" si="133">J113+K113</f>
        <v>0</v>
      </c>
      <c r="M113" s="292"/>
      <c r="N113" s="60"/>
      <c r="O113" s="113">
        <f t="shared" ref="O113:O115" si="134">M113+N113</f>
        <v>0</v>
      </c>
      <c r="P113" s="110"/>
    </row>
    <row r="114" spans="1:16" ht="24" hidden="1" x14ac:dyDescent="0.25">
      <c r="A114" s="38">
        <v>2252</v>
      </c>
      <c r="B114" s="57" t="s">
        <v>99</v>
      </c>
      <c r="C114" s="58">
        <f t="shared" si="98"/>
        <v>0</v>
      </c>
      <c r="D114" s="214"/>
      <c r="E114" s="510"/>
      <c r="F114" s="468">
        <f t="shared" si="131"/>
        <v>0</v>
      </c>
      <c r="G114" s="214"/>
      <c r="H114" s="246"/>
      <c r="I114" s="113">
        <f t="shared" si="132"/>
        <v>0</v>
      </c>
      <c r="J114" s="246"/>
      <c r="K114" s="60"/>
      <c r="L114" s="113">
        <f t="shared" si="133"/>
        <v>0</v>
      </c>
      <c r="M114" s="292"/>
      <c r="N114" s="60"/>
      <c r="O114" s="113">
        <f t="shared" si="134"/>
        <v>0</v>
      </c>
      <c r="P114" s="110"/>
    </row>
    <row r="115" spans="1:16" ht="24" x14ac:dyDescent="0.25">
      <c r="A115" s="38">
        <v>2259</v>
      </c>
      <c r="B115" s="57" t="s">
        <v>100</v>
      </c>
      <c r="C115" s="58">
        <f t="shared" si="98"/>
        <v>626</v>
      </c>
      <c r="D115" s="214">
        <v>626</v>
      </c>
      <c r="E115" s="510"/>
      <c r="F115" s="468">
        <f t="shared" si="131"/>
        <v>626</v>
      </c>
      <c r="G115" s="214"/>
      <c r="H115" s="246"/>
      <c r="I115" s="113">
        <f t="shared" si="132"/>
        <v>0</v>
      </c>
      <c r="J115" s="246"/>
      <c r="K115" s="60"/>
      <c r="L115" s="113">
        <f t="shared" si="133"/>
        <v>0</v>
      </c>
      <c r="M115" s="292"/>
      <c r="N115" s="60"/>
      <c r="O115" s="113">
        <f t="shared" si="134"/>
        <v>0</v>
      </c>
      <c r="P115" s="110"/>
    </row>
    <row r="116" spans="1:16" x14ac:dyDescent="0.25">
      <c r="A116" s="111">
        <v>2260</v>
      </c>
      <c r="B116" s="57" t="s">
        <v>101</v>
      </c>
      <c r="C116" s="58">
        <f t="shared" si="98"/>
        <v>1413</v>
      </c>
      <c r="D116" s="215">
        <f>SUM(D117:D121)</f>
        <v>26</v>
      </c>
      <c r="E116" s="511">
        <f t="shared" ref="E116:F116" si="135">SUM(E117:E121)</f>
        <v>0</v>
      </c>
      <c r="F116" s="468">
        <f t="shared" si="135"/>
        <v>26</v>
      </c>
      <c r="G116" s="215">
        <f>SUM(G117:G121)</f>
        <v>0</v>
      </c>
      <c r="H116" s="120">
        <f t="shared" ref="H116:I116" si="136">SUM(H117:H121)</f>
        <v>695</v>
      </c>
      <c r="I116" s="113">
        <f t="shared" si="136"/>
        <v>695</v>
      </c>
      <c r="J116" s="120">
        <f>SUM(J117:J121)</f>
        <v>692</v>
      </c>
      <c r="K116" s="112">
        <f t="shared" ref="K116:L116" si="137">SUM(K117:K121)</f>
        <v>0</v>
      </c>
      <c r="L116" s="113">
        <f t="shared" si="137"/>
        <v>692</v>
      </c>
      <c r="M116" s="58">
        <f>SUM(M117:M121)</f>
        <v>0</v>
      </c>
      <c r="N116" s="112">
        <f t="shared" ref="N116:O116" si="138">SUM(N117:N121)</f>
        <v>0</v>
      </c>
      <c r="O116" s="113">
        <f t="shared" si="138"/>
        <v>0</v>
      </c>
      <c r="P116" s="110"/>
    </row>
    <row r="117" spans="1:16" hidden="1" x14ac:dyDescent="0.25">
      <c r="A117" s="38">
        <v>2261</v>
      </c>
      <c r="B117" s="57" t="s">
        <v>102</v>
      </c>
      <c r="C117" s="58">
        <f t="shared" si="98"/>
        <v>0</v>
      </c>
      <c r="D117" s="214"/>
      <c r="E117" s="510"/>
      <c r="F117" s="468">
        <f t="shared" ref="F117:F121" si="139">D117+E117</f>
        <v>0</v>
      </c>
      <c r="G117" s="214"/>
      <c r="H117" s="246"/>
      <c r="I117" s="113">
        <f t="shared" ref="I117:I121" si="140">G117+H117</f>
        <v>0</v>
      </c>
      <c r="J117" s="246"/>
      <c r="K117" s="60"/>
      <c r="L117" s="113">
        <f t="shared" ref="L117:L121" si="141">J117+K117</f>
        <v>0</v>
      </c>
      <c r="M117" s="292"/>
      <c r="N117" s="60"/>
      <c r="O117" s="113">
        <f t="shared" ref="O117:O121" si="142">M117+N117</f>
        <v>0</v>
      </c>
      <c r="P117" s="110"/>
    </row>
    <row r="118" spans="1:16" ht="24" x14ac:dyDescent="0.25">
      <c r="A118" s="38">
        <v>2262</v>
      </c>
      <c r="B118" s="57" t="s">
        <v>103</v>
      </c>
      <c r="C118" s="58">
        <f t="shared" si="98"/>
        <v>1387</v>
      </c>
      <c r="D118" s="214"/>
      <c r="E118" s="510"/>
      <c r="F118" s="468">
        <f t="shared" si="139"/>
        <v>0</v>
      </c>
      <c r="G118" s="214"/>
      <c r="H118" s="246">
        <v>695</v>
      </c>
      <c r="I118" s="113">
        <f t="shared" si="140"/>
        <v>695</v>
      </c>
      <c r="J118" s="246">
        <v>692</v>
      </c>
      <c r="K118" s="60"/>
      <c r="L118" s="113">
        <f t="shared" si="141"/>
        <v>692</v>
      </c>
      <c r="M118" s="292"/>
      <c r="N118" s="60"/>
      <c r="O118" s="113">
        <f t="shared" si="142"/>
        <v>0</v>
      </c>
      <c r="P118" s="335" t="s">
        <v>356</v>
      </c>
    </row>
    <row r="119" spans="1:16" hidden="1" x14ac:dyDescent="0.25">
      <c r="A119" s="38">
        <v>2263</v>
      </c>
      <c r="B119" s="57" t="s">
        <v>104</v>
      </c>
      <c r="C119" s="58">
        <f t="shared" si="98"/>
        <v>0</v>
      </c>
      <c r="D119" s="214"/>
      <c r="E119" s="510"/>
      <c r="F119" s="468">
        <f t="shared" si="139"/>
        <v>0</v>
      </c>
      <c r="G119" s="214"/>
      <c r="H119" s="246"/>
      <c r="I119" s="113">
        <f t="shared" si="140"/>
        <v>0</v>
      </c>
      <c r="J119" s="246"/>
      <c r="K119" s="60"/>
      <c r="L119" s="113">
        <f t="shared" si="141"/>
        <v>0</v>
      </c>
      <c r="M119" s="292"/>
      <c r="N119" s="60"/>
      <c r="O119" s="113">
        <f t="shared" si="142"/>
        <v>0</v>
      </c>
      <c r="P119" s="110"/>
    </row>
    <row r="120" spans="1:16" ht="24" hidden="1" x14ac:dyDescent="0.25">
      <c r="A120" s="38">
        <v>2264</v>
      </c>
      <c r="B120" s="57" t="s">
        <v>105</v>
      </c>
      <c r="C120" s="58">
        <f t="shared" si="98"/>
        <v>0</v>
      </c>
      <c r="D120" s="214"/>
      <c r="E120" s="510"/>
      <c r="F120" s="468">
        <f t="shared" si="139"/>
        <v>0</v>
      </c>
      <c r="G120" s="214"/>
      <c r="H120" s="246"/>
      <c r="I120" s="113">
        <f t="shared" si="140"/>
        <v>0</v>
      </c>
      <c r="J120" s="246"/>
      <c r="K120" s="60"/>
      <c r="L120" s="113">
        <f t="shared" si="141"/>
        <v>0</v>
      </c>
      <c r="M120" s="292"/>
      <c r="N120" s="60"/>
      <c r="O120" s="113">
        <f t="shared" si="142"/>
        <v>0</v>
      </c>
      <c r="P120" s="110"/>
    </row>
    <row r="121" spans="1:16" x14ac:dyDescent="0.25">
      <c r="A121" s="38">
        <v>2269</v>
      </c>
      <c r="B121" s="57" t="s">
        <v>106</v>
      </c>
      <c r="C121" s="58">
        <f t="shared" si="98"/>
        <v>26</v>
      </c>
      <c r="D121" s="214">
        <v>26</v>
      </c>
      <c r="E121" s="510"/>
      <c r="F121" s="468">
        <f t="shared" si="139"/>
        <v>26</v>
      </c>
      <c r="G121" s="214"/>
      <c r="H121" s="246"/>
      <c r="I121" s="113">
        <f t="shared" si="140"/>
        <v>0</v>
      </c>
      <c r="J121" s="246"/>
      <c r="K121" s="60"/>
      <c r="L121" s="113">
        <f t="shared" si="141"/>
        <v>0</v>
      </c>
      <c r="M121" s="292"/>
      <c r="N121" s="60"/>
      <c r="O121" s="113">
        <f t="shared" si="142"/>
        <v>0</v>
      </c>
      <c r="P121" s="110"/>
    </row>
    <row r="122" spans="1:16" x14ac:dyDescent="0.25">
      <c r="A122" s="111">
        <v>2270</v>
      </c>
      <c r="B122" s="57" t="s">
        <v>107</v>
      </c>
      <c r="C122" s="58">
        <f t="shared" si="98"/>
        <v>299</v>
      </c>
      <c r="D122" s="215">
        <f>SUM(D123:D127)</f>
        <v>0</v>
      </c>
      <c r="E122" s="511">
        <f t="shared" ref="E122:F122" si="143">SUM(E123:E127)</f>
        <v>0</v>
      </c>
      <c r="F122" s="468">
        <f t="shared" si="143"/>
        <v>0</v>
      </c>
      <c r="G122" s="215">
        <f>SUM(G123:G127)</f>
        <v>0</v>
      </c>
      <c r="H122" s="120">
        <f t="shared" ref="H122:I122" si="144">SUM(H123:H127)</f>
        <v>299</v>
      </c>
      <c r="I122" s="113">
        <f t="shared" si="144"/>
        <v>299</v>
      </c>
      <c r="J122" s="120">
        <f>SUM(J123:J127)</f>
        <v>0</v>
      </c>
      <c r="K122" s="112">
        <f t="shared" ref="K122:L122" si="145">SUM(K123:K127)</f>
        <v>0</v>
      </c>
      <c r="L122" s="113">
        <f t="shared" si="145"/>
        <v>0</v>
      </c>
      <c r="M122" s="58">
        <f>SUM(M123:M127)</f>
        <v>0</v>
      </c>
      <c r="N122" s="112">
        <f t="shared" ref="N122:O122" si="146">SUM(N123:N127)</f>
        <v>0</v>
      </c>
      <c r="O122" s="113">
        <f t="shared" si="146"/>
        <v>0</v>
      </c>
      <c r="P122" s="110"/>
    </row>
    <row r="123" spans="1:16" hidden="1" x14ac:dyDescent="0.25">
      <c r="A123" s="38">
        <v>2272</v>
      </c>
      <c r="B123" s="141" t="s">
        <v>108</v>
      </c>
      <c r="C123" s="58">
        <f t="shared" si="98"/>
        <v>0</v>
      </c>
      <c r="D123" s="214"/>
      <c r="E123" s="510"/>
      <c r="F123" s="468">
        <f t="shared" ref="F123:F127" si="147">D123+E123</f>
        <v>0</v>
      </c>
      <c r="G123" s="214"/>
      <c r="H123" s="246"/>
      <c r="I123" s="113">
        <f t="shared" ref="I123:I127" si="148">G123+H123</f>
        <v>0</v>
      </c>
      <c r="J123" s="246"/>
      <c r="K123" s="60"/>
      <c r="L123" s="113">
        <f t="shared" ref="L123:L127" si="149">J123+K123</f>
        <v>0</v>
      </c>
      <c r="M123" s="292"/>
      <c r="N123" s="60"/>
      <c r="O123" s="113">
        <f t="shared" ref="O123:O127" si="150">M123+N123</f>
        <v>0</v>
      </c>
      <c r="P123" s="110"/>
    </row>
    <row r="124" spans="1:16" ht="24" hidden="1" x14ac:dyDescent="0.25">
      <c r="A124" s="38">
        <v>2274</v>
      </c>
      <c r="B124" s="175" t="s">
        <v>290</v>
      </c>
      <c r="C124" s="58">
        <f t="shared" si="98"/>
        <v>0</v>
      </c>
      <c r="D124" s="214"/>
      <c r="E124" s="510"/>
      <c r="F124" s="468">
        <f t="shared" si="147"/>
        <v>0</v>
      </c>
      <c r="G124" s="214"/>
      <c r="H124" s="246"/>
      <c r="I124" s="113">
        <f t="shared" si="148"/>
        <v>0</v>
      </c>
      <c r="J124" s="246"/>
      <c r="K124" s="60"/>
      <c r="L124" s="113">
        <f t="shared" si="149"/>
        <v>0</v>
      </c>
      <c r="M124" s="292"/>
      <c r="N124" s="60"/>
      <c r="O124" s="113">
        <f t="shared" si="150"/>
        <v>0</v>
      </c>
      <c r="P124" s="110"/>
    </row>
    <row r="125" spans="1:16" ht="24" hidden="1" x14ac:dyDescent="0.25">
      <c r="A125" s="38">
        <v>2275</v>
      </c>
      <c r="B125" s="57" t="s">
        <v>109</v>
      </c>
      <c r="C125" s="58">
        <f t="shared" si="98"/>
        <v>0</v>
      </c>
      <c r="D125" s="214"/>
      <c r="E125" s="510"/>
      <c r="F125" s="468">
        <f t="shared" si="147"/>
        <v>0</v>
      </c>
      <c r="G125" s="214"/>
      <c r="H125" s="246"/>
      <c r="I125" s="113">
        <f t="shared" si="148"/>
        <v>0</v>
      </c>
      <c r="J125" s="246"/>
      <c r="K125" s="60"/>
      <c r="L125" s="113">
        <f t="shared" si="149"/>
        <v>0</v>
      </c>
      <c r="M125" s="292"/>
      <c r="N125" s="60"/>
      <c r="O125" s="113">
        <f t="shared" si="150"/>
        <v>0</v>
      </c>
      <c r="P125" s="355"/>
    </row>
    <row r="126" spans="1:16" ht="36" hidden="1" x14ac:dyDescent="0.25">
      <c r="A126" s="38">
        <v>2276</v>
      </c>
      <c r="B126" s="57" t="s">
        <v>110</v>
      </c>
      <c r="C126" s="58">
        <f t="shared" si="98"/>
        <v>0</v>
      </c>
      <c r="D126" s="214"/>
      <c r="E126" s="510"/>
      <c r="F126" s="468">
        <f t="shared" si="147"/>
        <v>0</v>
      </c>
      <c r="G126" s="214"/>
      <c r="H126" s="246"/>
      <c r="I126" s="113">
        <f t="shared" si="148"/>
        <v>0</v>
      </c>
      <c r="J126" s="246"/>
      <c r="K126" s="60"/>
      <c r="L126" s="113">
        <f t="shared" si="149"/>
        <v>0</v>
      </c>
      <c r="M126" s="292"/>
      <c r="N126" s="60"/>
      <c r="O126" s="113">
        <f t="shared" si="150"/>
        <v>0</v>
      </c>
      <c r="P126" s="110"/>
    </row>
    <row r="127" spans="1:16" ht="48" x14ac:dyDescent="0.25">
      <c r="A127" s="38">
        <v>2279</v>
      </c>
      <c r="B127" s="57" t="s">
        <v>111</v>
      </c>
      <c r="C127" s="58">
        <f t="shared" si="98"/>
        <v>299</v>
      </c>
      <c r="D127" s="214"/>
      <c r="E127" s="510"/>
      <c r="F127" s="468">
        <f t="shared" si="147"/>
        <v>0</v>
      </c>
      <c r="G127" s="214"/>
      <c r="H127" s="246">
        <v>299</v>
      </c>
      <c r="I127" s="113">
        <f t="shared" si="148"/>
        <v>299</v>
      </c>
      <c r="J127" s="246"/>
      <c r="K127" s="60"/>
      <c r="L127" s="113">
        <f t="shared" si="149"/>
        <v>0</v>
      </c>
      <c r="M127" s="292"/>
      <c r="N127" s="60"/>
      <c r="O127" s="113">
        <f t="shared" si="150"/>
        <v>0</v>
      </c>
      <c r="P127" s="335" t="s">
        <v>357</v>
      </c>
    </row>
    <row r="128" spans="1:16" ht="24" hidden="1" x14ac:dyDescent="0.25">
      <c r="A128" s="340">
        <v>2280</v>
      </c>
      <c r="B128" s="52" t="s">
        <v>301</v>
      </c>
      <c r="C128" s="53">
        <f t="shared" si="98"/>
        <v>0</v>
      </c>
      <c r="D128" s="217">
        <f t="shared" ref="D128:O128" si="151">SUM(D129)</f>
        <v>0</v>
      </c>
      <c r="E128" s="514">
        <f t="shared" si="151"/>
        <v>0</v>
      </c>
      <c r="F128" s="509">
        <f t="shared" si="151"/>
        <v>0</v>
      </c>
      <c r="G128" s="217">
        <f t="shared" si="151"/>
        <v>0</v>
      </c>
      <c r="H128" s="248">
        <f t="shared" si="151"/>
        <v>0</v>
      </c>
      <c r="I128" s="119">
        <f t="shared" si="151"/>
        <v>0</v>
      </c>
      <c r="J128" s="248">
        <f t="shared" si="151"/>
        <v>0</v>
      </c>
      <c r="K128" s="118">
        <f t="shared" si="151"/>
        <v>0</v>
      </c>
      <c r="L128" s="119">
        <f t="shared" si="151"/>
        <v>0</v>
      </c>
      <c r="M128" s="58">
        <f t="shared" si="151"/>
        <v>0</v>
      </c>
      <c r="N128" s="112">
        <f t="shared" si="151"/>
        <v>0</v>
      </c>
      <c r="O128" s="113">
        <f t="shared" si="151"/>
        <v>0</v>
      </c>
      <c r="P128" s="110"/>
    </row>
    <row r="129" spans="1:16" ht="24" hidden="1" x14ac:dyDescent="0.25">
      <c r="A129" s="38">
        <v>2283</v>
      </c>
      <c r="B129" s="57" t="s">
        <v>112</v>
      </c>
      <c r="C129" s="58">
        <f t="shared" si="98"/>
        <v>0</v>
      </c>
      <c r="D129" s="214"/>
      <c r="E129" s="510"/>
      <c r="F129" s="468">
        <f>D129+E129</f>
        <v>0</v>
      </c>
      <c r="G129" s="214"/>
      <c r="H129" s="246"/>
      <c r="I129" s="113">
        <f>G129+H129</f>
        <v>0</v>
      </c>
      <c r="J129" s="246"/>
      <c r="K129" s="60"/>
      <c r="L129" s="113">
        <f>J129+K129</f>
        <v>0</v>
      </c>
      <c r="M129" s="292"/>
      <c r="N129" s="60"/>
      <c r="O129" s="113">
        <f>M129+N129</f>
        <v>0</v>
      </c>
      <c r="P129" s="110"/>
    </row>
    <row r="130" spans="1:16" ht="38.25" customHeight="1" x14ac:dyDescent="0.25">
      <c r="A130" s="46">
        <v>2300</v>
      </c>
      <c r="B130" s="104" t="s">
        <v>113</v>
      </c>
      <c r="C130" s="47">
        <f t="shared" si="98"/>
        <v>15841</v>
      </c>
      <c r="D130" s="212">
        <f>SUM(D131,D136,D140,D141,D144,D151,D159,D160,D163)</f>
        <v>14291</v>
      </c>
      <c r="E130" s="505">
        <f t="shared" ref="E130:F130" si="152">SUM(E131,E136,E140,E141,E144,E151,E159,E160,E163)</f>
        <v>0</v>
      </c>
      <c r="F130" s="472">
        <f t="shared" si="152"/>
        <v>14291</v>
      </c>
      <c r="G130" s="212">
        <f>SUM(G131,G136,G140,G141,G144,G151,G159,G160,G163)</f>
        <v>1476</v>
      </c>
      <c r="H130" s="105">
        <f t="shared" ref="H130:I130" si="153">SUM(H131,H136,H140,H141,H144,H151,H159,H160,H163)</f>
        <v>0</v>
      </c>
      <c r="I130" s="116">
        <f t="shared" si="153"/>
        <v>1476</v>
      </c>
      <c r="J130" s="105">
        <f>SUM(J131,J136,J140,J141,J144,J151,J159,J160,J163)</f>
        <v>74</v>
      </c>
      <c r="K130" s="50">
        <f t="shared" ref="K130:L130" si="154">SUM(K131,K136,K140,K141,K144,K151,K159,K160,K163)</f>
        <v>0</v>
      </c>
      <c r="L130" s="116">
        <f t="shared" si="154"/>
        <v>74</v>
      </c>
      <c r="M130" s="47">
        <f>SUM(M131,M136,M140,M141,M144,M151,M159,M160,M163)</f>
        <v>0</v>
      </c>
      <c r="N130" s="50">
        <f t="shared" ref="N130:O130" si="155">SUM(N131,N136,N140,N141,N144,N151,N159,N160,N163)</f>
        <v>0</v>
      </c>
      <c r="O130" s="116">
        <f t="shared" si="155"/>
        <v>0</v>
      </c>
      <c r="P130" s="122"/>
    </row>
    <row r="131" spans="1:16" ht="24" x14ac:dyDescent="0.25">
      <c r="A131" s="340">
        <v>2310</v>
      </c>
      <c r="B131" s="52" t="s">
        <v>114</v>
      </c>
      <c r="C131" s="53">
        <f t="shared" si="98"/>
        <v>4956</v>
      </c>
      <c r="D131" s="217">
        <f t="shared" ref="D131:O131" si="156">SUM(D132:D135)</f>
        <v>4882</v>
      </c>
      <c r="E131" s="514">
        <f t="shared" si="156"/>
        <v>0</v>
      </c>
      <c r="F131" s="509">
        <f t="shared" si="156"/>
        <v>4882</v>
      </c>
      <c r="G131" s="217">
        <f t="shared" si="156"/>
        <v>0</v>
      </c>
      <c r="H131" s="248">
        <f t="shared" si="156"/>
        <v>0</v>
      </c>
      <c r="I131" s="119">
        <f t="shared" si="156"/>
        <v>0</v>
      </c>
      <c r="J131" s="248">
        <f t="shared" si="156"/>
        <v>74</v>
      </c>
      <c r="K131" s="118">
        <f t="shared" si="156"/>
        <v>0</v>
      </c>
      <c r="L131" s="119">
        <f t="shared" si="156"/>
        <v>74</v>
      </c>
      <c r="M131" s="53">
        <f t="shared" si="156"/>
        <v>0</v>
      </c>
      <c r="N131" s="118">
        <f t="shared" si="156"/>
        <v>0</v>
      </c>
      <c r="O131" s="119">
        <f t="shared" si="156"/>
        <v>0</v>
      </c>
      <c r="P131" s="109"/>
    </row>
    <row r="132" spans="1:16" x14ac:dyDescent="0.25">
      <c r="A132" s="38">
        <v>2311</v>
      </c>
      <c r="B132" s="57" t="s">
        <v>115</v>
      </c>
      <c r="C132" s="58">
        <f t="shared" si="98"/>
        <v>1174</v>
      </c>
      <c r="D132" s="214">
        <v>1100</v>
      </c>
      <c r="E132" s="510"/>
      <c r="F132" s="468">
        <f t="shared" ref="F132:F135" si="157">D132+E132</f>
        <v>1100</v>
      </c>
      <c r="G132" s="214"/>
      <c r="H132" s="246"/>
      <c r="I132" s="113">
        <f t="shared" ref="I132:I135" si="158">G132+H132</f>
        <v>0</v>
      </c>
      <c r="J132" s="246">
        <v>74</v>
      </c>
      <c r="K132" s="60"/>
      <c r="L132" s="113">
        <f t="shared" ref="L132:L135" si="159">J132+K132</f>
        <v>74</v>
      </c>
      <c r="M132" s="292"/>
      <c r="N132" s="60"/>
      <c r="O132" s="113">
        <f t="shared" ref="O132:O135" si="160">M132+N132</f>
        <v>0</v>
      </c>
      <c r="P132" s="110"/>
    </row>
    <row r="133" spans="1:16" x14ac:dyDescent="0.25">
      <c r="A133" s="38">
        <v>2312</v>
      </c>
      <c r="B133" s="57" t="s">
        <v>116</v>
      </c>
      <c r="C133" s="58">
        <f t="shared" si="98"/>
        <v>2972</v>
      </c>
      <c r="D133" s="214">
        <v>2972</v>
      </c>
      <c r="E133" s="510"/>
      <c r="F133" s="468">
        <f t="shared" si="157"/>
        <v>2972</v>
      </c>
      <c r="G133" s="214"/>
      <c r="H133" s="246"/>
      <c r="I133" s="113">
        <f t="shared" si="158"/>
        <v>0</v>
      </c>
      <c r="J133" s="246"/>
      <c r="K133" s="60"/>
      <c r="L133" s="113">
        <f t="shared" si="159"/>
        <v>0</v>
      </c>
      <c r="M133" s="292"/>
      <c r="N133" s="60"/>
      <c r="O133" s="113">
        <f t="shared" si="160"/>
        <v>0</v>
      </c>
      <c r="P133" s="110"/>
    </row>
    <row r="134" spans="1:16" hidden="1" x14ac:dyDescent="0.25">
      <c r="A134" s="38">
        <v>2313</v>
      </c>
      <c r="B134" s="57" t="s">
        <v>117</v>
      </c>
      <c r="C134" s="58">
        <f t="shared" si="98"/>
        <v>0</v>
      </c>
      <c r="D134" s="214"/>
      <c r="E134" s="510"/>
      <c r="F134" s="468">
        <f t="shared" si="157"/>
        <v>0</v>
      </c>
      <c r="G134" s="214"/>
      <c r="H134" s="246"/>
      <c r="I134" s="113">
        <f t="shared" si="158"/>
        <v>0</v>
      </c>
      <c r="J134" s="246"/>
      <c r="K134" s="60"/>
      <c r="L134" s="113">
        <f t="shared" si="159"/>
        <v>0</v>
      </c>
      <c r="M134" s="292"/>
      <c r="N134" s="60"/>
      <c r="O134" s="113">
        <f t="shared" si="160"/>
        <v>0</v>
      </c>
      <c r="P134" s="110"/>
    </row>
    <row r="135" spans="1:16" ht="36" customHeight="1" x14ac:dyDescent="0.25">
      <c r="A135" s="38">
        <v>2314</v>
      </c>
      <c r="B135" s="57" t="s">
        <v>291</v>
      </c>
      <c r="C135" s="58">
        <f t="shared" si="98"/>
        <v>810</v>
      </c>
      <c r="D135" s="214">
        <v>810</v>
      </c>
      <c r="E135" s="510"/>
      <c r="F135" s="468">
        <f t="shared" si="157"/>
        <v>810</v>
      </c>
      <c r="G135" s="214"/>
      <c r="H135" s="246"/>
      <c r="I135" s="113">
        <f t="shared" si="158"/>
        <v>0</v>
      </c>
      <c r="J135" s="246"/>
      <c r="K135" s="60"/>
      <c r="L135" s="113">
        <f t="shared" si="159"/>
        <v>0</v>
      </c>
      <c r="M135" s="292"/>
      <c r="N135" s="60"/>
      <c r="O135" s="113">
        <f t="shared" si="160"/>
        <v>0</v>
      </c>
      <c r="P135" s="110"/>
    </row>
    <row r="136" spans="1:16" hidden="1" x14ac:dyDescent="0.25">
      <c r="A136" s="111">
        <v>2320</v>
      </c>
      <c r="B136" s="57" t="s">
        <v>118</v>
      </c>
      <c r="C136" s="58">
        <f t="shared" si="98"/>
        <v>0</v>
      </c>
      <c r="D136" s="215">
        <f>SUM(D137:D139)</f>
        <v>0</v>
      </c>
      <c r="E136" s="511">
        <f t="shared" ref="E136:F136" si="161">SUM(E137:E139)</f>
        <v>0</v>
      </c>
      <c r="F136" s="468">
        <f t="shared" si="161"/>
        <v>0</v>
      </c>
      <c r="G136" s="215">
        <f>SUM(G137:G139)</f>
        <v>0</v>
      </c>
      <c r="H136" s="120">
        <f t="shared" ref="H136:I136" si="162">SUM(H137:H139)</f>
        <v>0</v>
      </c>
      <c r="I136" s="113">
        <f t="shared" si="162"/>
        <v>0</v>
      </c>
      <c r="J136" s="120">
        <f>SUM(J137:J139)</f>
        <v>0</v>
      </c>
      <c r="K136" s="112">
        <f t="shared" ref="K136:L136" si="163">SUM(K137:K139)</f>
        <v>0</v>
      </c>
      <c r="L136" s="113">
        <f t="shared" si="163"/>
        <v>0</v>
      </c>
      <c r="M136" s="58">
        <f>SUM(M137:M139)</f>
        <v>0</v>
      </c>
      <c r="N136" s="112">
        <f t="shared" ref="N136:O136" si="164">SUM(N137:N139)</f>
        <v>0</v>
      </c>
      <c r="O136" s="113">
        <f t="shared" si="164"/>
        <v>0</v>
      </c>
      <c r="P136" s="110"/>
    </row>
    <row r="137" spans="1:16" hidden="1" x14ac:dyDescent="0.25">
      <c r="A137" s="38">
        <v>2321</v>
      </c>
      <c r="B137" s="57" t="s">
        <v>119</v>
      </c>
      <c r="C137" s="58">
        <f t="shared" si="98"/>
        <v>0</v>
      </c>
      <c r="D137" s="214"/>
      <c r="E137" s="510"/>
      <c r="F137" s="468">
        <f t="shared" ref="F137:F140" si="165">D137+E137</f>
        <v>0</v>
      </c>
      <c r="G137" s="214"/>
      <c r="H137" s="246"/>
      <c r="I137" s="113">
        <f t="shared" ref="I137:I140" si="166">G137+H137</f>
        <v>0</v>
      </c>
      <c r="J137" s="246"/>
      <c r="K137" s="60"/>
      <c r="L137" s="113">
        <f t="shared" ref="L137:L140" si="167">J137+K137</f>
        <v>0</v>
      </c>
      <c r="M137" s="292"/>
      <c r="N137" s="60"/>
      <c r="O137" s="113">
        <f t="shared" ref="O137:O140" si="168">M137+N137</f>
        <v>0</v>
      </c>
      <c r="P137" s="110"/>
    </row>
    <row r="138" spans="1:16" hidden="1" x14ac:dyDescent="0.25">
      <c r="A138" s="38">
        <v>2322</v>
      </c>
      <c r="B138" s="57" t="s">
        <v>120</v>
      </c>
      <c r="C138" s="58">
        <f t="shared" si="98"/>
        <v>0</v>
      </c>
      <c r="D138" s="214"/>
      <c r="E138" s="510"/>
      <c r="F138" s="468">
        <f t="shared" si="165"/>
        <v>0</v>
      </c>
      <c r="G138" s="214"/>
      <c r="H138" s="246"/>
      <c r="I138" s="113">
        <f t="shared" si="166"/>
        <v>0</v>
      </c>
      <c r="J138" s="246"/>
      <c r="K138" s="60"/>
      <c r="L138" s="113">
        <f t="shared" si="167"/>
        <v>0</v>
      </c>
      <c r="M138" s="292"/>
      <c r="N138" s="60"/>
      <c r="O138" s="113">
        <f t="shared" si="168"/>
        <v>0</v>
      </c>
      <c r="P138" s="110"/>
    </row>
    <row r="139" spans="1:16" ht="10.5" hidden="1" customHeight="1" x14ac:dyDescent="0.25">
      <c r="A139" s="38">
        <v>2329</v>
      </c>
      <c r="B139" s="57" t="s">
        <v>121</v>
      </c>
      <c r="C139" s="58">
        <f t="shared" si="98"/>
        <v>0</v>
      </c>
      <c r="D139" s="214"/>
      <c r="E139" s="510"/>
      <c r="F139" s="468">
        <f t="shared" si="165"/>
        <v>0</v>
      </c>
      <c r="G139" s="214"/>
      <c r="H139" s="246"/>
      <c r="I139" s="113">
        <f t="shared" si="166"/>
        <v>0</v>
      </c>
      <c r="J139" s="246"/>
      <c r="K139" s="60"/>
      <c r="L139" s="113">
        <f t="shared" si="167"/>
        <v>0</v>
      </c>
      <c r="M139" s="292"/>
      <c r="N139" s="60"/>
      <c r="O139" s="113">
        <f t="shared" si="168"/>
        <v>0</v>
      </c>
      <c r="P139" s="110"/>
    </row>
    <row r="140" spans="1:16" hidden="1" x14ac:dyDescent="0.25">
      <c r="A140" s="111">
        <v>2330</v>
      </c>
      <c r="B140" s="57" t="s">
        <v>122</v>
      </c>
      <c r="C140" s="58">
        <f t="shared" si="98"/>
        <v>0</v>
      </c>
      <c r="D140" s="214"/>
      <c r="E140" s="510"/>
      <c r="F140" s="468">
        <f t="shared" si="165"/>
        <v>0</v>
      </c>
      <c r="G140" s="214"/>
      <c r="H140" s="246"/>
      <c r="I140" s="113">
        <f t="shared" si="166"/>
        <v>0</v>
      </c>
      <c r="J140" s="246"/>
      <c r="K140" s="60"/>
      <c r="L140" s="113">
        <f t="shared" si="167"/>
        <v>0</v>
      </c>
      <c r="M140" s="292"/>
      <c r="N140" s="60"/>
      <c r="O140" s="113">
        <f t="shared" si="168"/>
        <v>0</v>
      </c>
      <c r="P140" s="110"/>
    </row>
    <row r="141" spans="1:16" ht="48" x14ac:dyDescent="0.25">
      <c r="A141" s="111">
        <v>2340</v>
      </c>
      <c r="B141" s="57" t="s">
        <v>302</v>
      </c>
      <c r="C141" s="58">
        <f t="shared" si="98"/>
        <v>186</v>
      </c>
      <c r="D141" s="215">
        <f>SUM(D142:D143)</f>
        <v>186</v>
      </c>
      <c r="E141" s="511">
        <f t="shared" ref="E141:F141" si="169">SUM(E142:E143)</f>
        <v>0</v>
      </c>
      <c r="F141" s="468">
        <f t="shared" si="169"/>
        <v>186</v>
      </c>
      <c r="G141" s="215">
        <f>SUM(G142:G143)</f>
        <v>0</v>
      </c>
      <c r="H141" s="120">
        <f t="shared" ref="H141:I141" si="170">SUM(H142:H143)</f>
        <v>0</v>
      </c>
      <c r="I141" s="113">
        <f t="shared" si="170"/>
        <v>0</v>
      </c>
      <c r="J141" s="120">
        <f>SUM(J142:J143)</f>
        <v>0</v>
      </c>
      <c r="K141" s="112">
        <f t="shared" ref="K141:L141" si="171">SUM(K142:K143)</f>
        <v>0</v>
      </c>
      <c r="L141" s="113">
        <f t="shared" si="171"/>
        <v>0</v>
      </c>
      <c r="M141" s="58">
        <f>SUM(M142:M143)</f>
        <v>0</v>
      </c>
      <c r="N141" s="112">
        <f t="shared" ref="N141:O141" si="172">SUM(N142:N143)</f>
        <v>0</v>
      </c>
      <c r="O141" s="113">
        <f t="shared" si="172"/>
        <v>0</v>
      </c>
      <c r="P141" s="110"/>
    </row>
    <row r="142" spans="1:16" x14ac:dyDescent="0.25">
      <c r="A142" s="38">
        <v>2341</v>
      </c>
      <c r="B142" s="57" t="s">
        <v>123</v>
      </c>
      <c r="C142" s="58">
        <f t="shared" si="98"/>
        <v>186</v>
      </c>
      <c r="D142" s="214">
        <v>186</v>
      </c>
      <c r="E142" s="510"/>
      <c r="F142" s="468">
        <f t="shared" ref="F142:F143" si="173">D142+E142</f>
        <v>186</v>
      </c>
      <c r="G142" s="214"/>
      <c r="H142" s="246"/>
      <c r="I142" s="113">
        <f t="shared" ref="I142:I143" si="174">G142+H142</f>
        <v>0</v>
      </c>
      <c r="J142" s="246"/>
      <c r="K142" s="60"/>
      <c r="L142" s="113">
        <f t="shared" ref="L142:L143" si="175">J142+K142</f>
        <v>0</v>
      </c>
      <c r="M142" s="292"/>
      <c r="N142" s="60"/>
      <c r="O142" s="113">
        <f t="shared" ref="O142:O143" si="176">M142+N142</f>
        <v>0</v>
      </c>
      <c r="P142" s="110"/>
    </row>
    <row r="143" spans="1:16" ht="24" hidden="1" x14ac:dyDescent="0.25">
      <c r="A143" s="38">
        <v>2344</v>
      </c>
      <c r="B143" s="57" t="s">
        <v>124</v>
      </c>
      <c r="C143" s="58">
        <f t="shared" si="98"/>
        <v>0</v>
      </c>
      <c r="D143" s="214"/>
      <c r="E143" s="510"/>
      <c r="F143" s="468">
        <f t="shared" si="173"/>
        <v>0</v>
      </c>
      <c r="G143" s="214"/>
      <c r="H143" s="246"/>
      <c r="I143" s="113">
        <f t="shared" si="174"/>
        <v>0</v>
      </c>
      <c r="J143" s="246"/>
      <c r="K143" s="60"/>
      <c r="L143" s="113">
        <f t="shared" si="175"/>
        <v>0</v>
      </c>
      <c r="M143" s="292"/>
      <c r="N143" s="60"/>
      <c r="O143" s="113">
        <f t="shared" si="176"/>
        <v>0</v>
      </c>
      <c r="P143" s="110"/>
    </row>
    <row r="144" spans="1:16" ht="24" x14ac:dyDescent="0.25">
      <c r="A144" s="106">
        <v>2350</v>
      </c>
      <c r="B144" s="77" t="s">
        <v>125</v>
      </c>
      <c r="C144" s="83">
        <f t="shared" si="98"/>
        <v>5358</v>
      </c>
      <c r="D144" s="131">
        <f>SUM(D145:D150)</f>
        <v>5358</v>
      </c>
      <c r="E144" s="506">
        <f t="shared" ref="E144:F144" si="177">SUM(E145:E150)</f>
        <v>0</v>
      </c>
      <c r="F144" s="507">
        <f t="shared" si="177"/>
        <v>5358</v>
      </c>
      <c r="G144" s="131">
        <f>SUM(G145:G150)</f>
        <v>0</v>
      </c>
      <c r="H144" s="190">
        <f t="shared" ref="H144:I144" si="178">SUM(H145:H150)</f>
        <v>0</v>
      </c>
      <c r="I144" s="108">
        <f t="shared" si="178"/>
        <v>0</v>
      </c>
      <c r="J144" s="190">
        <f>SUM(J145:J150)</f>
        <v>0</v>
      </c>
      <c r="K144" s="107">
        <f t="shared" ref="K144:L144" si="179">SUM(K145:K150)</f>
        <v>0</v>
      </c>
      <c r="L144" s="108">
        <f t="shared" si="179"/>
        <v>0</v>
      </c>
      <c r="M144" s="83">
        <f>SUM(M145:M150)</f>
        <v>0</v>
      </c>
      <c r="N144" s="107">
        <f t="shared" ref="N144:O144" si="180">SUM(N145:N150)</f>
        <v>0</v>
      </c>
      <c r="O144" s="108">
        <f t="shared" si="180"/>
        <v>0</v>
      </c>
      <c r="P144" s="115"/>
    </row>
    <row r="145" spans="1:16" x14ac:dyDescent="0.25">
      <c r="A145" s="33">
        <v>2351</v>
      </c>
      <c r="B145" s="52" t="s">
        <v>126</v>
      </c>
      <c r="C145" s="53">
        <f t="shared" si="98"/>
        <v>2600</v>
      </c>
      <c r="D145" s="213">
        <v>2600</v>
      </c>
      <c r="E145" s="508"/>
      <c r="F145" s="509">
        <f t="shared" ref="F145:F150" si="181">D145+E145</f>
        <v>2600</v>
      </c>
      <c r="G145" s="213"/>
      <c r="H145" s="245"/>
      <c r="I145" s="119">
        <f t="shared" ref="I145:I150" si="182">G145+H145</f>
        <v>0</v>
      </c>
      <c r="J145" s="245"/>
      <c r="K145" s="55"/>
      <c r="L145" s="119">
        <f t="shared" ref="L145:L150" si="183">J145+K145</f>
        <v>0</v>
      </c>
      <c r="M145" s="291"/>
      <c r="N145" s="55"/>
      <c r="O145" s="119">
        <f t="shared" ref="O145:O150" si="184">M145+N145</f>
        <v>0</v>
      </c>
      <c r="P145" s="109"/>
    </row>
    <row r="146" spans="1:16" x14ac:dyDescent="0.25">
      <c r="A146" s="38">
        <v>2352</v>
      </c>
      <c r="B146" s="57" t="s">
        <v>127</v>
      </c>
      <c r="C146" s="58">
        <f t="shared" si="98"/>
        <v>2458</v>
      </c>
      <c r="D146" s="214">
        <v>2458</v>
      </c>
      <c r="E146" s="510"/>
      <c r="F146" s="468">
        <f t="shared" si="181"/>
        <v>2458</v>
      </c>
      <c r="G146" s="214"/>
      <c r="H146" s="246"/>
      <c r="I146" s="113">
        <f t="shared" si="182"/>
        <v>0</v>
      </c>
      <c r="J146" s="246"/>
      <c r="K146" s="60"/>
      <c r="L146" s="113">
        <f t="shared" si="183"/>
        <v>0</v>
      </c>
      <c r="M146" s="292"/>
      <c r="N146" s="60"/>
      <c r="O146" s="113">
        <f t="shared" si="184"/>
        <v>0</v>
      </c>
      <c r="P146" s="110"/>
    </row>
    <row r="147" spans="1:16" ht="24" hidden="1" x14ac:dyDescent="0.25">
      <c r="A147" s="38">
        <v>2353</v>
      </c>
      <c r="B147" s="57" t="s">
        <v>128</v>
      </c>
      <c r="C147" s="58">
        <f t="shared" si="98"/>
        <v>0</v>
      </c>
      <c r="D147" s="214"/>
      <c r="E147" s="510"/>
      <c r="F147" s="468">
        <f t="shared" si="181"/>
        <v>0</v>
      </c>
      <c r="G147" s="214"/>
      <c r="H147" s="246"/>
      <c r="I147" s="113">
        <f t="shared" si="182"/>
        <v>0</v>
      </c>
      <c r="J147" s="246"/>
      <c r="K147" s="60"/>
      <c r="L147" s="113">
        <f t="shared" si="183"/>
        <v>0</v>
      </c>
      <c r="M147" s="292"/>
      <c r="N147" s="60"/>
      <c r="O147" s="113">
        <f t="shared" si="184"/>
        <v>0</v>
      </c>
      <c r="P147" s="110"/>
    </row>
    <row r="148" spans="1:16" ht="24" hidden="1" x14ac:dyDescent="0.25">
      <c r="A148" s="38">
        <v>2354</v>
      </c>
      <c r="B148" s="57" t="s">
        <v>129</v>
      </c>
      <c r="C148" s="58">
        <f t="shared" si="98"/>
        <v>0</v>
      </c>
      <c r="D148" s="214"/>
      <c r="E148" s="510"/>
      <c r="F148" s="468">
        <f t="shared" si="181"/>
        <v>0</v>
      </c>
      <c r="G148" s="214"/>
      <c r="H148" s="246"/>
      <c r="I148" s="113">
        <f t="shared" si="182"/>
        <v>0</v>
      </c>
      <c r="J148" s="246"/>
      <c r="K148" s="60"/>
      <c r="L148" s="113">
        <f t="shared" si="183"/>
        <v>0</v>
      </c>
      <c r="M148" s="292"/>
      <c r="N148" s="60"/>
      <c r="O148" s="113">
        <f t="shared" si="184"/>
        <v>0</v>
      </c>
      <c r="P148" s="110"/>
    </row>
    <row r="149" spans="1:16" ht="24" x14ac:dyDescent="0.25">
      <c r="A149" s="38">
        <v>2355</v>
      </c>
      <c r="B149" s="57" t="s">
        <v>130</v>
      </c>
      <c r="C149" s="58">
        <f t="shared" ref="C149:C212" si="185">F149+I149+L149+O149</f>
        <v>300</v>
      </c>
      <c r="D149" s="214">
        <v>300</v>
      </c>
      <c r="E149" s="510"/>
      <c r="F149" s="468">
        <f t="shared" si="181"/>
        <v>300</v>
      </c>
      <c r="G149" s="214"/>
      <c r="H149" s="246"/>
      <c r="I149" s="113">
        <f t="shared" si="182"/>
        <v>0</v>
      </c>
      <c r="J149" s="246"/>
      <c r="K149" s="60"/>
      <c r="L149" s="113">
        <f t="shared" si="183"/>
        <v>0</v>
      </c>
      <c r="M149" s="292"/>
      <c r="N149" s="60"/>
      <c r="O149" s="113">
        <f t="shared" si="184"/>
        <v>0</v>
      </c>
      <c r="P149" s="110"/>
    </row>
    <row r="150" spans="1:16" ht="24" hidden="1" x14ac:dyDescent="0.25">
      <c r="A150" s="38">
        <v>2359</v>
      </c>
      <c r="B150" s="57" t="s">
        <v>131</v>
      </c>
      <c r="C150" s="58">
        <f t="shared" si="185"/>
        <v>0</v>
      </c>
      <c r="D150" s="214"/>
      <c r="E150" s="510"/>
      <c r="F150" s="468">
        <f t="shared" si="181"/>
        <v>0</v>
      </c>
      <c r="G150" s="214"/>
      <c r="H150" s="246"/>
      <c r="I150" s="113">
        <f t="shared" si="182"/>
        <v>0</v>
      </c>
      <c r="J150" s="246"/>
      <c r="K150" s="60"/>
      <c r="L150" s="113">
        <f t="shared" si="183"/>
        <v>0</v>
      </c>
      <c r="M150" s="292"/>
      <c r="N150" s="60"/>
      <c r="O150" s="113">
        <f t="shared" si="184"/>
        <v>0</v>
      </c>
      <c r="P150" s="110"/>
    </row>
    <row r="151" spans="1:16" ht="24.75" customHeight="1" x14ac:dyDescent="0.25">
      <c r="A151" s="111">
        <v>2360</v>
      </c>
      <c r="B151" s="57" t="s">
        <v>132</v>
      </c>
      <c r="C151" s="58">
        <f t="shared" si="185"/>
        <v>225</v>
      </c>
      <c r="D151" s="215">
        <f>SUM(D152:D158)</f>
        <v>225</v>
      </c>
      <c r="E151" s="511">
        <f t="shared" ref="E151:F151" si="186">SUM(E152:E158)</f>
        <v>0</v>
      </c>
      <c r="F151" s="468">
        <f t="shared" si="186"/>
        <v>225</v>
      </c>
      <c r="G151" s="215">
        <f>SUM(G152:G158)</f>
        <v>0</v>
      </c>
      <c r="H151" s="120">
        <f t="shared" ref="H151:I151" si="187">SUM(H152:H158)</f>
        <v>0</v>
      </c>
      <c r="I151" s="113">
        <f t="shared" si="187"/>
        <v>0</v>
      </c>
      <c r="J151" s="120">
        <f>SUM(J152:J158)</f>
        <v>0</v>
      </c>
      <c r="K151" s="112">
        <f t="shared" ref="K151:L151" si="188">SUM(K152:K158)</f>
        <v>0</v>
      </c>
      <c r="L151" s="113">
        <f t="shared" si="188"/>
        <v>0</v>
      </c>
      <c r="M151" s="58">
        <f>SUM(M152:M158)</f>
        <v>0</v>
      </c>
      <c r="N151" s="112">
        <f t="shared" ref="N151:O151" si="189">SUM(N152:N158)</f>
        <v>0</v>
      </c>
      <c r="O151" s="113">
        <f t="shared" si="189"/>
        <v>0</v>
      </c>
      <c r="P151" s="110"/>
    </row>
    <row r="152" spans="1:16" x14ac:dyDescent="0.25">
      <c r="A152" s="37">
        <v>2361</v>
      </c>
      <c r="B152" s="57" t="s">
        <v>133</v>
      </c>
      <c r="C152" s="58">
        <f t="shared" si="185"/>
        <v>225</v>
      </c>
      <c r="D152" s="214">
        <v>225</v>
      </c>
      <c r="E152" s="510"/>
      <c r="F152" s="468">
        <f t="shared" ref="F152:F159" si="190">D152+E152</f>
        <v>225</v>
      </c>
      <c r="G152" s="214"/>
      <c r="H152" s="246"/>
      <c r="I152" s="113">
        <f t="shared" ref="I152:I159" si="191">G152+H152</f>
        <v>0</v>
      </c>
      <c r="J152" s="246"/>
      <c r="K152" s="60"/>
      <c r="L152" s="113">
        <f t="shared" ref="L152:L159" si="192">J152+K152</f>
        <v>0</v>
      </c>
      <c r="M152" s="292"/>
      <c r="N152" s="60"/>
      <c r="O152" s="113">
        <f t="shared" ref="O152:O159" si="193">M152+N152</f>
        <v>0</v>
      </c>
      <c r="P152" s="110"/>
    </row>
    <row r="153" spans="1:16" ht="24" hidden="1" x14ac:dyDescent="0.25">
      <c r="A153" s="37">
        <v>2362</v>
      </c>
      <c r="B153" s="57" t="s">
        <v>134</v>
      </c>
      <c r="C153" s="58">
        <f t="shared" si="185"/>
        <v>0</v>
      </c>
      <c r="D153" s="214"/>
      <c r="E153" s="510"/>
      <c r="F153" s="468">
        <f t="shared" si="190"/>
        <v>0</v>
      </c>
      <c r="G153" s="214"/>
      <c r="H153" s="246"/>
      <c r="I153" s="113">
        <f t="shared" si="191"/>
        <v>0</v>
      </c>
      <c r="J153" s="246"/>
      <c r="K153" s="60"/>
      <c r="L153" s="113">
        <f t="shared" si="192"/>
        <v>0</v>
      </c>
      <c r="M153" s="292"/>
      <c r="N153" s="60"/>
      <c r="O153" s="113">
        <f t="shared" si="193"/>
        <v>0</v>
      </c>
      <c r="P153" s="110"/>
    </row>
    <row r="154" spans="1:16" hidden="1" x14ac:dyDescent="0.25">
      <c r="A154" s="37">
        <v>2363</v>
      </c>
      <c r="B154" s="57" t="s">
        <v>135</v>
      </c>
      <c r="C154" s="58">
        <f t="shared" si="185"/>
        <v>0</v>
      </c>
      <c r="D154" s="214"/>
      <c r="E154" s="510"/>
      <c r="F154" s="468">
        <f t="shared" si="190"/>
        <v>0</v>
      </c>
      <c r="G154" s="214"/>
      <c r="H154" s="246"/>
      <c r="I154" s="113">
        <f t="shared" si="191"/>
        <v>0</v>
      </c>
      <c r="J154" s="246"/>
      <c r="K154" s="60"/>
      <c r="L154" s="113">
        <f t="shared" si="192"/>
        <v>0</v>
      </c>
      <c r="M154" s="292"/>
      <c r="N154" s="60"/>
      <c r="O154" s="113">
        <f t="shared" si="193"/>
        <v>0</v>
      </c>
      <c r="P154" s="110"/>
    </row>
    <row r="155" spans="1:16" hidden="1" x14ac:dyDescent="0.25">
      <c r="A155" s="37">
        <v>2364</v>
      </c>
      <c r="B155" s="57" t="s">
        <v>136</v>
      </c>
      <c r="C155" s="58">
        <f t="shared" si="185"/>
        <v>0</v>
      </c>
      <c r="D155" s="214"/>
      <c r="E155" s="510"/>
      <c r="F155" s="468">
        <f t="shared" si="190"/>
        <v>0</v>
      </c>
      <c r="G155" s="214"/>
      <c r="H155" s="246"/>
      <c r="I155" s="113">
        <f t="shared" si="191"/>
        <v>0</v>
      </c>
      <c r="J155" s="246"/>
      <c r="K155" s="60"/>
      <c r="L155" s="113">
        <f t="shared" si="192"/>
        <v>0</v>
      </c>
      <c r="M155" s="292"/>
      <c r="N155" s="60"/>
      <c r="O155" s="113">
        <f t="shared" si="193"/>
        <v>0</v>
      </c>
      <c r="P155" s="110"/>
    </row>
    <row r="156" spans="1:16" ht="12.75" hidden="1" customHeight="1" x14ac:dyDescent="0.25">
      <c r="A156" s="37">
        <v>2365</v>
      </c>
      <c r="B156" s="57" t="s">
        <v>137</v>
      </c>
      <c r="C156" s="58">
        <f t="shared" si="185"/>
        <v>0</v>
      </c>
      <c r="D156" s="214"/>
      <c r="E156" s="510"/>
      <c r="F156" s="468">
        <f t="shared" si="190"/>
        <v>0</v>
      </c>
      <c r="G156" s="214"/>
      <c r="H156" s="246"/>
      <c r="I156" s="113">
        <f t="shared" si="191"/>
        <v>0</v>
      </c>
      <c r="J156" s="246"/>
      <c r="K156" s="60"/>
      <c r="L156" s="113">
        <f t="shared" si="192"/>
        <v>0</v>
      </c>
      <c r="M156" s="292"/>
      <c r="N156" s="60"/>
      <c r="O156" s="113">
        <f t="shared" si="193"/>
        <v>0</v>
      </c>
      <c r="P156" s="110"/>
    </row>
    <row r="157" spans="1:16" ht="36" hidden="1" x14ac:dyDescent="0.25">
      <c r="A157" s="37">
        <v>2366</v>
      </c>
      <c r="B157" s="57" t="s">
        <v>138</v>
      </c>
      <c r="C157" s="58">
        <f t="shared" si="185"/>
        <v>0</v>
      </c>
      <c r="D157" s="214"/>
      <c r="E157" s="510"/>
      <c r="F157" s="468">
        <f t="shared" si="190"/>
        <v>0</v>
      </c>
      <c r="G157" s="214"/>
      <c r="H157" s="246"/>
      <c r="I157" s="113">
        <f t="shared" si="191"/>
        <v>0</v>
      </c>
      <c r="J157" s="246"/>
      <c r="K157" s="60"/>
      <c r="L157" s="113">
        <f t="shared" si="192"/>
        <v>0</v>
      </c>
      <c r="M157" s="292"/>
      <c r="N157" s="60"/>
      <c r="O157" s="113">
        <f t="shared" si="193"/>
        <v>0</v>
      </c>
      <c r="P157" s="110"/>
    </row>
    <row r="158" spans="1:16" ht="48" hidden="1" x14ac:dyDescent="0.25">
      <c r="A158" s="37">
        <v>2369</v>
      </c>
      <c r="B158" s="57" t="s">
        <v>139</v>
      </c>
      <c r="C158" s="58">
        <f t="shared" si="185"/>
        <v>0</v>
      </c>
      <c r="D158" s="214"/>
      <c r="E158" s="510"/>
      <c r="F158" s="468">
        <f t="shared" si="190"/>
        <v>0</v>
      </c>
      <c r="G158" s="214"/>
      <c r="H158" s="246"/>
      <c r="I158" s="113">
        <f t="shared" si="191"/>
        <v>0</v>
      </c>
      <c r="J158" s="246"/>
      <c r="K158" s="60"/>
      <c r="L158" s="113">
        <f t="shared" si="192"/>
        <v>0</v>
      </c>
      <c r="M158" s="292"/>
      <c r="N158" s="60"/>
      <c r="O158" s="113">
        <f t="shared" si="193"/>
        <v>0</v>
      </c>
      <c r="P158" s="110"/>
    </row>
    <row r="159" spans="1:16" ht="15.75" x14ac:dyDescent="0.25">
      <c r="A159" s="106">
        <v>2370</v>
      </c>
      <c r="B159" s="77" t="s">
        <v>140</v>
      </c>
      <c r="C159" s="83">
        <f t="shared" si="185"/>
        <v>5116</v>
      </c>
      <c r="D159" s="216">
        <v>3640</v>
      </c>
      <c r="E159" s="513"/>
      <c r="F159" s="507">
        <f t="shared" si="190"/>
        <v>3640</v>
      </c>
      <c r="G159" s="216">
        <v>1476</v>
      </c>
      <c r="H159" s="247"/>
      <c r="I159" s="108">
        <f t="shared" si="191"/>
        <v>1476</v>
      </c>
      <c r="J159" s="247"/>
      <c r="K159" s="114"/>
      <c r="L159" s="108">
        <f t="shared" si="192"/>
        <v>0</v>
      </c>
      <c r="M159" s="293"/>
      <c r="N159" s="114"/>
      <c r="O159" s="108">
        <f t="shared" si="193"/>
        <v>0</v>
      </c>
      <c r="P159" s="356"/>
    </row>
    <row r="160" spans="1:16" hidden="1" x14ac:dyDescent="0.25">
      <c r="A160" s="106">
        <v>2380</v>
      </c>
      <c r="B160" s="77" t="s">
        <v>141</v>
      </c>
      <c r="C160" s="83">
        <f t="shared" si="185"/>
        <v>0</v>
      </c>
      <c r="D160" s="131">
        <f>SUM(D161:D162)</f>
        <v>0</v>
      </c>
      <c r="E160" s="506">
        <f t="shared" ref="E160:F160" si="194">SUM(E161:E162)</f>
        <v>0</v>
      </c>
      <c r="F160" s="507">
        <f t="shared" si="194"/>
        <v>0</v>
      </c>
      <c r="G160" s="131">
        <f>SUM(G161:G162)</f>
        <v>0</v>
      </c>
      <c r="H160" s="190">
        <f t="shared" ref="H160:I160" si="195">SUM(H161:H162)</f>
        <v>0</v>
      </c>
      <c r="I160" s="108">
        <f t="shared" si="195"/>
        <v>0</v>
      </c>
      <c r="J160" s="190">
        <f>SUM(J161:J162)</f>
        <v>0</v>
      </c>
      <c r="K160" s="107">
        <f t="shared" ref="K160:L160" si="196">SUM(K161:K162)</f>
        <v>0</v>
      </c>
      <c r="L160" s="108">
        <f t="shared" si="196"/>
        <v>0</v>
      </c>
      <c r="M160" s="83">
        <f>SUM(M161:M162)</f>
        <v>0</v>
      </c>
      <c r="N160" s="107">
        <f t="shared" ref="N160:O160" si="197">SUM(N161:N162)</f>
        <v>0</v>
      </c>
      <c r="O160" s="108">
        <f t="shared" si="197"/>
        <v>0</v>
      </c>
      <c r="P160" s="115"/>
    </row>
    <row r="161" spans="1:16" hidden="1" x14ac:dyDescent="0.25">
      <c r="A161" s="32">
        <v>2381</v>
      </c>
      <c r="B161" s="52" t="s">
        <v>142</v>
      </c>
      <c r="C161" s="53">
        <f t="shared" si="185"/>
        <v>0</v>
      </c>
      <c r="D161" s="213"/>
      <c r="E161" s="508"/>
      <c r="F161" s="509">
        <f t="shared" ref="F161:F164" si="198">D161+E161</f>
        <v>0</v>
      </c>
      <c r="G161" s="213"/>
      <c r="H161" s="245"/>
      <c r="I161" s="119">
        <f t="shared" ref="I161:I164" si="199">G161+H161</f>
        <v>0</v>
      </c>
      <c r="J161" s="245"/>
      <c r="K161" s="55"/>
      <c r="L161" s="119">
        <f t="shared" ref="L161:L164" si="200">J161+K161</f>
        <v>0</v>
      </c>
      <c r="M161" s="291"/>
      <c r="N161" s="55"/>
      <c r="O161" s="119">
        <f t="shared" ref="O161:O164" si="201">M161+N161</f>
        <v>0</v>
      </c>
      <c r="P161" s="109"/>
    </row>
    <row r="162" spans="1:16" ht="24" hidden="1" x14ac:dyDescent="0.25">
      <c r="A162" s="37">
        <v>2389</v>
      </c>
      <c r="B162" s="57" t="s">
        <v>143</v>
      </c>
      <c r="C162" s="58">
        <f t="shared" si="185"/>
        <v>0</v>
      </c>
      <c r="D162" s="214"/>
      <c r="E162" s="510"/>
      <c r="F162" s="468">
        <f t="shared" si="198"/>
        <v>0</v>
      </c>
      <c r="G162" s="214"/>
      <c r="H162" s="246"/>
      <c r="I162" s="113">
        <f t="shared" si="199"/>
        <v>0</v>
      </c>
      <c r="J162" s="246"/>
      <c r="K162" s="60"/>
      <c r="L162" s="113">
        <f t="shared" si="200"/>
        <v>0</v>
      </c>
      <c r="M162" s="292"/>
      <c r="N162" s="60"/>
      <c r="O162" s="113">
        <f t="shared" si="201"/>
        <v>0</v>
      </c>
      <c r="P162" s="110"/>
    </row>
    <row r="163" spans="1:16" hidden="1" x14ac:dyDescent="0.25">
      <c r="A163" s="106">
        <v>2390</v>
      </c>
      <c r="B163" s="77" t="s">
        <v>144</v>
      </c>
      <c r="C163" s="83">
        <f t="shared" si="185"/>
        <v>0</v>
      </c>
      <c r="D163" s="216"/>
      <c r="E163" s="513"/>
      <c r="F163" s="507">
        <f t="shared" si="198"/>
        <v>0</v>
      </c>
      <c r="G163" s="216"/>
      <c r="H163" s="247"/>
      <c r="I163" s="108">
        <f t="shared" si="199"/>
        <v>0</v>
      </c>
      <c r="J163" s="247"/>
      <c r="K163" s="114"/>
      <c r="L163" s="108">
        <f t="shared" si="200"/>
        <v>0</v>
      </c>
      <c r="M163" s="293"/>
      <c r="N163" s="114"/>
      <c r="O163" s="108">
        <f t="shared" si="201"/>
        <v>0</v>
      </c>
      <c r="P163" s="115"/>
    </row>
    <row r="164" spans="1:16" hidden="1" x14ac:dyDescent="0.25">
      <c r="A164" s="46">
        <v>2400</v>
      </c>
      <c r="B164" s="104" t="s">
        <v>145</v>
      </c>
      <c r="C164" s="47">
        <f t="shared" si="185"/>
        <v>0</v>
      </c>
      <c r="D164" s="218"/>
      <c r="E164" s="516"/>
      <c r="F164" s="472">
        <f t="shared" si="198"/>
        <v>0</v>
      </c>
      <c r="G164" s="218"/>
      <c r="H164" s="249"/>
      <c r="I164" s="116">
        <f t="shared" si="199"/>
        <v>0</v>
      </c>
      <c r="J164" s="249"/>
      <c r="K164" s="121"/>
      <c r="L164" s="116">
        <f t="shared" si="200"/>
        <v>0</v>
      </c>
      <c r="M164" s="294"/>
      <c r="N164" s="121"/>
      <c r="O164" s="116">
        <f t="shared" si="201"/>
        <v>0</v>
      </c>
      <c r="P164" s="122"/>
    </row>
    <row r="165" spans="1:16" ht="24" hidden="1" x14ac:dyDescent="0.25">
      <c r="A165" s="46">
        <v>2500</v>
      </c>
      <c r="B165" s="104" t="s">
        <v>146</v>
      </c>
      <c r="C165" s="47">
        <f t="shared" si="185"/>
        <v>0</v>
      </c>
      <c r="D165" s="212">
        <f>SUM(D166,D171)</f>
        <v>0</v>
      </c>
      <c r="E165" s="505">
        <f t="shared" ref="E165:O165" si="202">SUM(E166,E171)</f>
        <v>0</v>
      </c>
      <c r="F165" s="472">
        <f t="shared" si="202"/>
        <v>0</v>
      </c>
      <c r="G165" s="212">
        <f t="shared" si="202"/>
        <v>0</v>
      </c>
      <c r="H165" s="105">
        <f t="shared" si="202"/>
        <v>0</v>
      </c>
      <c r="I165" s="116">
        <f t="shared" si="202"/>
        <v>0</v>
      </c>
      <c r="J165" s="105">
        <f t="shared" si="202"/>
        <v>0</v>
      </c>
      <c r="K165" s="50">
        <f t="shared" si="202"/>
        <v>0</v>
      </c>
      <c r="L165" s="116">
        <f t="shared" si="202"/>
        <v>0</v>
      </c>
      <c r="M165" s="129">
        <f t="shared" si="202"/>
        <v>0</v>
      </c>
      <c r="N165" s="130">
        <f t="shared" si="202"/>
        <v>0</v>
      </c>
      <c r="O165" s="262">
        <f t="shared" si="202"/>
        <v>0</v>
      </c>
      <c r="P165" s="315"/>
    </row>
    <row r="166" spans="1:16" ht="16.5" hidden="1" customHeight="1" x14ac:dyDescent="0.25">
      <c r="A166" s="340">
        <v>2510</v>
      </c>
      <c r="B166" s="52" t="s">
        <v>147</v>
      </c>
      <c r="C166" s="53">
        <f t="shared" si="185"/>
        <v>0</v>
      </c>
      <c r="D166" s="217">
        <f>SUM(D167:D170)</f>
        <v>0</v>
      </c>
      <c r="E166" s="514">
        <f t="shared" ref="E166:O166" si="203">SUM(E167:E170)</f>
        <v>0</v>
      </c>
      <c r="F166" s="509">
        <f t="shared" si="203"/>
        <v>0</v>
      </c>
      <c r="G166" s="217">
        <f t="shared" si="203"/>
        <v>0</v>
      </c>
      <c r="H166" s="248">
        <f t="shared" si="203"/>
        <v>0</v>
      </c>
      <c r="I166" s="119">
        <f t="shared" si="203"/>
        <v>0</v>
      </c>
      <c r="J166" s="248">
        <f t="shared" si="203"/>
        <v>0</v>
      </c>
      <c r="K166" s="118">
        <f t="shared" si="203"/>
        <v>0</v>
      </c>
      <c r="L166" s="119">
        <f t="shared" si="203"/>
        <v>0</v>
      </c>
      <c r="M166" s="64">
        <f t="shared" si="203"/>
        <v>0</v>
      </c>
      <c r="N166" s="271">
        <f t="shared" si="203"/>
        <v>0</v>
      </c>
      <c r="O166" s="276">
        <f t="shared" si="203"/>
        <v>0</v>
      </c>
      <c r="P166" s="148"/>
    </row>
    <row r="167" spans="1:16" ht="24" hidden="1" x14ac:dyDescent="0.25">
      <c r="A167" s="38">
        <v>2512</v>
      </c>
      <c r="B167" s="57" t="s">
        <v>148</v>
      </c>
      <c r="C167" s="58">
        <f t="shared" si="185"/>
        <v>0</v>
      </c>
      <c r="D167" s="214"/>
      <c r="E167" s="510"/>
      <c r="F167" s="468">
        <f t="shared" ref="F167:F172" si="204">D167+E167</f>
        <v>0</v>
      </c>
      <c r="G167" s="214"/>
      <c r="H167" s="246"/>
      <c r="I167" s="113">
        <f t="shared" ref="I167:I172" si="205">G167+H167</f>
        <v>0</v>
      </c>
      <c r="J167" s="246"/>
      <c r="K167" s="60"/>
      <c r="L167" s="113">
        <f t="shared" ref="L167:L172" si="206">J167+K167</f>
        <v>0</v>
      </c>
      <c r="M167" s="292"/>
      <c r="N167" s="60"/>
      <c r="O167" s="113">
        <f t="shared" ref="O167:O172" si="207">M167+N167</f>
        <v>0</v>
      </c>
      <c r="P167" s="110"/>
    </row>
    <row r="168" spans="1:16" ht="36" hidden="1" x14ac:dyDescent="0.25">
      <c r="A168" s="38">
        <v>2513</v>
      </c>
      <c r="B168" s="57" t="s">
        <v>149</v>
      </c>
      <c r="C168" s="58">
        <f t="shared" si="185"/>
        <v>0</v>
      </c>
      <c r="D168" s="214"/>
      <c r="E168" s="510"/>
      <c r="F168" s="468">
        <f t="shared" si="204"/>
        <v>0</v>
      </c>
      <c r="G168" s="214"/>
      <c r="H168" s="246"/>
      <c r="I168" s="113">
        <f t="shared" si="205"/>
        <v>0</v>
      </c>
      <c r="J168" s="246"/>
      <c r="K168" s="60"/>
      <c r="L168" s="113">
        <f t="shared" si="206"/>
        <v>0</v>
      </c>
      <c r="M168" s="292"/>
      <c r="N168" s="60"/>
      <c r="O168" s="113">
        <f t="shared" si="207"/>
        <v>0</v>
      </c>
      <c r="P168" s="110"/>
    </row>
    <row r="169" spans="1:16" ht="24" hidden="1" x14ac:dyDescent="0.25">
      <c r="A169" s="38">
        <v>2515</v>
      </c>
      <c r="B169" s="57" t="s">
        <v>150</v>
      </c>
      <c r="C169" s="58">
        <f t="shared" si="185"/>
        <v>0</v>
      </c>
      <c r="D169" s="214"/>
      <c r="E169" s="510"/>
      <c r="F169" s="468">
        <f t="shared" si="204"/>
        <v>0</v>
      </c>
      <c r="G169" s="214"/>
      <c r="H169" s="246"/>
      <c r="I169" s="113">
        <f t="shared" si="205"/>
        <v>0</v>
      </c>
      <c r="J169" s="246"/>
      <c r="K169" s="60"/>
      <c r="L169" s="113">
        <f t="shared" si="206"/>
        <v>0</v>
      </c>
      <c r="M169" s="292"/>
      <c r="N169" s="60"/>
      <c r="O169" s="113">
        <f t="shared" si="207"/>
        <v>0</v>
      </c>
      <c r="P169" s="110"/>
    </row>
    <row r="170" spans="1:16" ht="24" hidden="1" x14ac:dyDescent="0.25">
      <c r="A170" s="38">
        <v>2519</v>
      </c>
      <c r="B170" s="57" t="s">
        <v>151</v>
      </c>
      <c r="C170" s="58">
        <f t="shared" si="185"/>
        <v>0</v>
      </c>
      <c r="D170" s="214"/>
      <c r="E170" s="510"/>
      <c r="F170" s="468">
        <f t="shared" si="204"/>
        <v>0</v>
      </c>
      <c r="G170" s="214"/>
      <c r="H170" s="246"/>
      <c r="I170" s="113">
        <f t="shared" si="205"/>
        <v>0</v>
      </c>
      <c r="J170" s="246"/>
      <c r="K170" s="60"/>
      <c r="L170" s="113">
        <f t="shared" si="206"/>
        <v>0</v>
      </c>
      <c r="M170" s="292"/>
      <c r="N170" s="60"/>
      <c r="O170" s="113">
        <f t="shared" si="207"/>
        <v>0</v>
      </c>
      <c r="P170" s="110"/>
    </row>
    <row r="171" spans="1:16" ht="24" hidden="1" x14ac:dyDescent="0.25">
      <c r="A171" s="111">
        <v>2520</v>
      </c>
      <c r="B171" s="57" t="s">
        <v>152</v>
      </c>
      <c r="C171" s="58">
        <f t="shared" si="185"/>
        <v>0</v>
      </c>
      <c r="D171" s="214"/>
      <c r="E171" s="510"/>
      <c r="F171" s="468">
        <f t="shared" si="204"/>
        <v>0</v>
      </c>
      <c r="G171" s="214"/>
      <c r="H171" s="246"/>
      <c r="I171" s="113">
        <f t="shared" si="205"/>
        <v>0</v>
      </c>
      <c r="J171" s="246"/>
      <c r="K171" s="60"/>
      <c r="L171" s="113">
        <f t="shared" si="206"/>
        <v>0</v>
      </c>
      <c r="M171" s="292"/>
      <c r="N171" s="60"/>
      <c r="O171" s="113">
        <f t="shared" si="207"/>
        <v>0</v>
      </c>
      <c r="P171" s="110"/>
    </row>
    <row r="172" spans="1:16" s="123" customFormat="1" ht="36" hidden="1" customHeight="1" x14ac:dyDescent="0.25">
      <c r="A172" s="17">
        <v>2800</v>
      </c>
      <c r="B172" s="52" t="s">
        <v>153</v>
      </c>
      <c r="C172" s="53">
        <f t="shared" si="185"/>
        <v>0</v>
      </c>
      <c r="D172" s="197"/>
      <c r="E172" s="465"/>
      <c r="F172" s="466">
        <f t="shared" si="204"/>
        <v>0</v>
      </c>
      <c r="G172" s="197"/>
      <c r="H172" s="232"/>
      <c r="I172" s="322">
        <f t="shared" si="205"/>
        <v>0</v>
      </c>
      <c r="J172" s="232"/>
      <c r="K172" s="35"/>
      <c r="L172" s="322">
        <f t="shared" si="206"/>
        <v>0</v>
      </c>
      <c r="M172" s="282"/>
      <c r="N172" s="35"/>
      <c r="O172" s="322">
        <f t="shared" si="207"/>
        <v>0</v>
      </c>
      <c r="P172" s="36"/>
    </row>
    <row r="173" spans="1:16" hidden="1" x14ac:dyDescent="0.25">
      <c r="A173" s="100">
        <v>3000</v>
      </c>
      <c r="B173" s="100" t="s">
        <v>154</v>
      </c>
      <c r="C173" s="101">
        <f t="shared" si="185"/>
        <v>0</v>
      </c>
      <c r="D173" s="211">
        <f>SUM(D174,D184)</f>
        <v>0</v>
      </c>
      <c r="E173" s="503">
        <f t="shared" ref="E173:F173" si="208">SUM(E174,E184)</f>
        <v>0</v>
      </c>
      <c r="F173" s="504">
        <f t="shared" si="208"/>
        <v>0</v>
      </c>
      <c r="G173" s="211">
        <f>SUM(G174,G184)</f>
        <v>0</v>
      </c>
      <c r="H173" s="244">
        <f t="shared" ref="H173:I173" si="209">SUM(H174,H184)</f>
        <v>0</v>
      </c>
      <c r="I173" s="103">
        <f t="shared" si="209"/>
        <v>0</v>
      </c>
      <c r="J173" s="244">
        <f>SUM(J174,J184)</f>
        <v>0</v>
      </c>
      <c r="K173" s="102">
        <f t="shared" ref="K173:L173" si="210">SUM(K174,K184)</f>
        <v>0</v>
      </c>
      <c r="L173" s="103">
        <f t="shared" si="210"/>
        <v>0</v>
      </c>
      <c r="M173" s="101">
        <f>SUM(M174,M184)</f>
        <v>0</v>
      </c>
      <c r="N173" s="102">
        <f t="shared" ref="N173:O173" si="211">SUM(N174,N184)</f>
        <v>0</v>
      </c>
      <c r="O173" s="103">
        <f t="shared" si="211"/>
        <v>0</v>
      </c>
      <c r="P173" s="314"/>
    </row>
    <row r="174" spans="1:16" ht="24" hidden="1" x14ac:dyDescent="0.25">
      <c r="A174" s="46">
        <v>3200</v>
      </c>
      <c r="B174" s="124" t="s">
        <v>155</v>
      </c>
      <c r="C174" s="47">
        <f t="shared" si="185"/>
        <v>0</v>
      </c>
      <c r="D174" s="212">
        <f>SUM(D175,D179)</f>
        <v>0</v>
      </c>
      <c r="E174" s="505">
        <f t="shared" ref="E174:O174" si="212">SUM(E175,E179)</f>
        <v>0</v>
      </c>
      <c r="F174" s="472">
        <f t="shared" si="212"/>
        <v>0</v>
      </c>
      <c r="G174" s="212">
        <f t="shared" si="212"/>
        <v>0</v>
      </c>
      <c r="H174" s="105">
        <f t="shared" si="212"/>
        <v>0</v>
      </c>
      <c r="I174" s="116">
        <f t="shared" si="212"/>
        <v>0</v>
      </c>
      <c r="J174" s="105">
        <f t="shared" si="212"/>
        <v>0</v>
      </c>
      <c r="K174" s="50">
        <f t="shared" si="212"/>
        <v>0</v>
      </c>
      <c r="L174" s="116">
        <f t="shared" si="212"/>
        <v>0</v>
      </c>
      <c r="M174" s="129">
        <f t="shared" si="212"/>
        <v>0</v>
      </c>
      <c r="N174" s="130">
        <f t="shared" si="212"/>
        <v>0</v>
      </c>
      <c r="O174" s="262">
        <f t="shared" si="212"/>
        <v>0</v>
      </c>
      <c r="P174" s="315"/>
    </row>
    <row r="175" spans="1:16" ht="36" hidden="1" x14ac:dyDescent="0.25">
      <c r="A175" s="340">
        <v>3260</v>
      </c>
      <c r="B175" s="52" t="s">
        <v>156</v>
      </c>
      <c r="C175" s="53">
        <f t="shared" si="185"/>
        <v>0</v>
      </c>
      <c r="D175" s="217">
        <f>SUM(D176:D178)</f>
        <v>0</v>
      </c>
      <c r="E175" s="514">
        <f t="shared" ref="E175:F175" si="213">SUM(E176:E178)</f>
        <v>0</v>
      </c>
      <c r="F175" s="509">
        <f t="shared" si="213"/>
        <v>0</v>
      </c>
      <c r="G175" s="217">
        <f>SUM(G176:G178)</f>
        <v>0</v>
      </c>
      <c r="H175" s="248">
        <f t="shared" ref="H175:I175" si="214">SUM(H176:H178)</f>
        <v>0</v>
      </c>
      <c r="I175" s="119">
        <f t="shared" si="214"/>
        <v>0</v>
      </c>
      <c r="J175" s="248">
        <f>SUM(J176:J178)</f>
        <v>0</v>
      </c>
      <c r="K175" s="118">
        <f t="shared" ref="K175:L175" si="215">SUM(K176:K178)</f>
        <v>0</v>
      </c>
      <c r="L175" s="119">
        <f t="shared" si="215"/>
        <v>0</v>
      </c>
      <c r="M175" s="53">
        <f>SUM(M176:M178)</f>
        <v>0</v>
      </c>
      <c r="N175" s="118">
        <f t="shared" ref="N175:O175" si="216">SUM(N176:N178)</f>
        <v>0</v>
      </c>
      <c r="O175" s="119">
        <f t="shared" si="216"/>
        <v>0</v>
      </c>
      <c r="P175" s="109"/>
    </row>
    <row r="176" spans="1:16" ht="24" hidden="1" x14ac:dyDescent="0.25">
      <c r="A176" s="38">
        <v>3261</v>
      </c>
      <c r="B176" s="57" t="s">
        <v>157</v>
      </c>
      <c r="C176" s="58">
        <f t="shared" si="185"/>
        <v>0</v>
      </c>
      <c r="D176" s="214"/>
      <c r="E176" s="510"/>
      <c r="F176" s="468">
        <f t="shared" ref="F176:F178" si="217">D176+E176</f>
        <v>0</v>
      </c>
      <c r="G176" s="214"/>
      <c r="H176" s="246"/>
      <c r="I176" s="113">
        <f t="shared" ref="I176:I178" si="218">G176+H176</f>
        <v>0</v>
      </c>
      <c r="J176" s="246"/>
      <c r="K176" s="60"/>
      <c r="L176" s="113">
        <f t="shared" ref="L176:L178" si="219">J176+K176</f>
        <v>0</v>
      </c>
      <c r="M176" s="292"/>
      <c r="N176" s="60"/>
      <c r="O176" s="113">
        <f t="shared" ref="O176:O178" si="220">M176+N176</f>
        <v>0</v>
      </c>
      <c r="P176" s="110"/>
    </row>
    <row r="177" spans="1:16" ht="36" hidden="1" x14ac:dyDescent="0.25">
      <c r="A177" s="38">
        <v>3262</v>
      </c>
      <c r="B177" s="57" t="s">
        <v>158</v>
      </c>
      <c r="C177" s="58">
        <f t="shared" si="185"/>
        <v>0</v>
      </c>
      <c r="D177" s="214"/>
      <c r="E177" s="510"/>
      <c r="F177" s="468">
        <f t="shared" si="217"/>
        <v>0</v>
      </c>
      <c r="G177" s="214"/>
      <c r="H177" s="246"/>
      <c r="I177" s="113">
        <f t="shared" si="218"/>
        <v>0</v>
      </c>
      <c r="J177" s="246"/>
      <c r="K177" s="60"/>
      <c r="L177" s="113">
        <f t="shared" si="219"/>
        <v>0</v>
      </c>
      <c r="M177" s="292"/>
      <c r="N177" s="60"/>
      <c r="O177" s="113">
        <f t="shared" si="220"/>
        <v>0</v>
      </c>
      <c r="P177" s="110"/>
    </row>
    <row r="178" spans="1:16" ht="24" hidden="1" x14ac:dyDescent="0.25">
      <c r="A178" s="38">
        <v>3263</v>
      </c>
      <c r="B178" s="57" t="s">
        <v>159</v>
      </c>
      <c r="C178" s="58">
        <f t="shared" si="185"/>
        <v>0</v>
      </c>
      <c r="D178" s="214"/>
      <c r="E178" s="510"/>
      <c r="F178" s="468">
        <f t="shared" si="217"/>
        <v>0</v>
      </c>
      <c r="G178" s="214"/>
      <c r="H178" s="246"/>
      <c r="I178" s="113">
        <f t="shared" si="218"/>
        <v>0</v>
      </c>
      <c r="J178" s="246"/>
      <c r="K178" s="60"/>
      <c r="L178" s="113">
        <f t="shared" si="219"/>
        <v>0</v>
      </c>
      <c r="M178" s="292"/>
      <c r="N178" s="60"/>
      <c r="O178" s="113">
        <f t="shared" si="220"/>
        <v>0</v>
      </c>
      <c r="P178" s="110"/>
    </row>
    <row r="179" spans="1:16" ht="84" hidden="1" x14ac:dyDescent="0.25">
      <c r="A179" s="340">
        <v>3290</v>
      </c>
      <c r="B179" s="52" t="s">
        <v>286</v>
      </c>
      <c r="C179" s="126">
        <f t="shared" si="185"/>
        <v>0</v>
      </c>
      <c r="D179" s="217">
        <f>SUM(D180:D183)</f>
        <v>0</v>
      </c>
      <c r="E179" s="514">
        <f t="shared" ref="E179:O179" si="221">SUM(E180:E183)</f>
        <v>0</v>
      </c>
      <c r="F179" s="509">
        <f t="shared" si="221"/>
        <v>0</v>
      </c>
      <c r="G179" s="217">
        <f t="shared" si="221"/>
        <v>0</v>
      </c>
      <c r="H179" s="248">
        <f t="shared" si="221"/>
        <v>0</v>
      </c>
      <c r="I179" s="119">
        <f t="shared" si="221"/>
        <v>0</v>
      </c>
      <c r="J179" s="248">
        <f t="shared" si="221"/>
        <v>0</v>
      </c>
      <c r="K179" s="118">
        <f t="shared" si="221"/>
        <v>0</v>
      </c>
      <c r="L179" s="119">
        <f t="shared" si="221"/>
        <v>0</v>
      </c>
      <c r="M179" s="126">
        <f t="shared" si="221"/>
        <v>0</v>
      </c>
      <c r="N179" s="272">
        <f t="shared" si="221"/>
        <v>0</v>
      </c>
      <c r="O179" s="277">
        <f t="shared" si="221"/>
        <v>0</v>
      </c>
      <c r="P179" s="151"/>
    </row>
    <row r="180" spans="1:16" ht="72" hidden="1" x14ac:dyDescent="0.25">
      <c r="A180" s="38">
        <v>3291</v>
      </c>
      <c r="B180" s="57" t="s">
        <v>160</v>
      </c>
      <c r="C180" s="58">
        <f t="shared" si="185"/>
        <v>0</v>
      </c>
      <c r="D180" s="214"/>
      <c r="E180" s="510"/>
      <c r="F180" s="468">
        <f t="shared" ref="F180:F183" si="222">D180+E180</f>
        <v>0</v>
      </c>
      <c r="G180" s="214"/>
      <c r="H180" s="246"/>
      <c r="I180" s="113">
        <f t="shared" ref="I180:I183" si="223">G180+H180</f>
        <v>0</v>
      </c>
      <c r="J180" s="246"/>
      <c r="K180" s="60"/>
      <c r="L180" s="113">
        <f t="shared" ref="L180:L183" si="224">J180+K180</f>
        <v>0</v>
      </c>
      <c r="M180" s="292"/>
      <c r="N180" s="60"/>
      <c r="O180" s="113">
        <f t="shared" ref="O180:O183" si="225">M180+N180</f>
        <v>0</v>
      </c>
      <c r="P180" s="110"/>
    </row>
    <row r="181" spans="1:16" ht="72" hidden="1" x14ac:dyDescent="0.25">
      <c r="A181" s="38">
        <v>3292</v>
      </c>
      <c r="B181" s="57" t="s">
        <v>161</v>
      </c>
      <c r="C181" s="58">
        <f t="shared" si="185"/>
        <v>0</v>
      </c>
      <c r="D181" s="214"/>
      <c r="E181" s="510"/>
      <c r="F181" s="468">
        <f t="shared" si="222"/>
        <v>0</v>
      </c>
      <c r="G181" s="214"/>
      <c r="H181" s="246"/>
      <c r="I181" s="113">
        <f t="shared" si="223"/>
        <v>0</v>
      </c>
      <c r="J181" s="246"/>
      <c r="K181" s="60"/>
      <c r="L181" s="113">
        <f t="shared" si="224"/>
        <v>0</v>
      </c>
      <c r="M181" s="292"/>
      <c r="N181" s="60"/>
      <c r="O181" s="113">
        <f t="shared" si="225"/>
        <v>0</v>
      </c>
      <c r="P181" s="110"/>
    </row>
    <row r="182" spans="1:16" ht="72" hidden="1" x14ac:dyDescent="0.25">
      <c r="A182" s="38">
        <v>3293</v>
      </c>
      <c r="B182" s="57" t="s">
        <v>162</v>
      </c>
      <c r="C182" s="58">
        <f t="shared" si="185"/>
        <v>0</v>
      </c>
      <c r="D182" s="214"/>
      <c r="E182" s="510"/>
      <c r="F182" s="468">
        <f t="shared" si="222"/>
        <v>0</v>
      </c>
      <c r="G182" s="214"/>
      <c r="H182" s="246"/>
      <c r="I182" s="113">
        <f t="shared" si="223"/>
        <v>0</v>
      </c>
      <c r="J182" s="246"/>
      <c r="K182" s="60"/>
      <c r="L182" s="113">
        <f t="shared" si="224"/>
        <v>0</v>
      </c>
      <c r="M182" s="292"/>
      <c r="N182" s="60"/>
      <c r="O182" s="113">
        <f t="shared" si="225"/>
        <v>0</v>
      </c>
      <c r="P182" s="110"/>
    </row>
    <row r="183" spans="1:16" ht="60" hidden="1" x14ac:dyDescent="0.25">
      <c r="A183" s="127">
        <v>3294</v>
      </c>
      <c r="B183" s="57" t="s">
        <v>163</v>
      </c>
      <c r="C183" s="126">
        <f t="shared" si="185"/>
        <v>0</v>
      </c>
      <c r="D183" s="219"/>
      <c r="E183" s="517"/>
      <c r="F183" s="518">
        <f t="shared" si="222"/>
        <v>0</v>
      </c>
      <c r="G183" s="219"/>
      <c r="H183" s="250"/>
      <c r="I183" s="277">
        <f t="shared" si="223"/>
        <v>0</v>
      </c>
      <c r="J183" s="250"/>
      <c r="K183" s="128"/>
      <c r="L183" s="277">
        <f t="shared" si="224"/>
        <v>0</v>
      </c>
      <c r="M183" s="295"/>
      <c r="N183" s="128"/>
      <c r="O183" s="277">
        <f t="shared" si="225"/>
        <v>0</v>
      </c>
      <c r="P183" s="151"/>
    </row>
    <row r="184" spans="1:16" ht="48" hidden="1" x14ac:dyDescent="0.25">
      <c r="A184" s="69">
        <v>3300</v>
      </c>
      <c r="B184" s="124" t="s">
        <v>164</v>
      </c>
      <c r="C184" s="129">
        <f t="shared" si="185"/>
        <v>0</v>
      </c>
      <c r="D184" s="220">
        <f>SUM(D185:D186)</f>
        <v>0</v>
      </c>
      <c r="E184" s="519">
        <f t="shared" ref="E184:O184" si="226">SUM(E185:E186)</f>
        <v>0</v>
      </c>
      <c r="F184" s="520">
        <f t="shared" si="226"/>
        <v>0</v>
      </c>
      <c r="G184" s="220">
        <f t="shared" si="226"/>
        <v>0</v>
      </c>
      <c r="H184" s="251">
        <f t="shared" si="226"/>
        <v>0</v>
      </c>
      <c r="I184" s="262">
        <f t="shared" si="226"/>
        <v>0</v>
      </c>
      <c r="J184" s="251">
        <f t="shared" si="226"/>
        <v>0</v>
      </c>
      <c r="K184" s="130">
        <f t="shared" si="226"/>
        <v>0</v>
      </c>
      <c r="L184" s="262">
        <f t="shared" si="226"/>
        <v>0</v>
      </c>
      <c r="M184" s="129">
        <f t="shared" si="226"/>
        <v>0</v>
      </c>
      <c r="N184" s="130">
        <f t="shared" si="226"/>
        <v>0</v>
      </c>
      <c r="O184" s="262">
        <f t="shared" si="226"/>
        <v>0</v>
      </c>
      <c r="P184" s="315"/>
    </row>
    <row r="185" spans="1:16" ht="48" hidden="1" x14ac:dyDescent="0.25">
      <c r="A185" s="76">
        <v>3310</v>
      </c>
      <c r="B185" s="77" t="s">
        <v>165</v>
      </c>
      <c r="C185" s="83">
        <f t="shared" si="185"/>
        <v>0</v>
      </c>
      <c r="D185" s="216"/>
      <c r="E185" s="513"/>
      <c r="F185" s="507">
        <f t="shared" ref="F185:F186" si="227">D185+E185</f>
        <v>0</v>
      </c>
      <c r="G185" s="216"/>
      <c r="H185" s="247"/>
      <c r="I185" s="108">
        <f t="shared" ref="I185:I186" si="228">G185+H185</f>
        <v>0</v>
      </c>
      <c r="J185" s="247"/>
      <c r="K185" s="114"/>
      <c r="L185" s="108">
        <f t="shared" ref="L185:L186" si="229">J185+K185</f>
        <v>0</v>
      </c>
      <c r="M185" s="293"/>
      <c r="N185" s="114"/>
      <c r="O185" s="108">
        <f t="shared" ref="O185:O186" si="230">M185+N185</f>
        <v>0</v>
      </c>
      <c r="P185" s="115"/>
    </row>
    <row r="186" spans="1:16" ht="48.75" hidden="1" customHeight="1" x14ac:dyDescent="0.25">
      <c r="A186" s="33">
        <v>3320</v>
      </c>
      <c r="B186" s="52" t="s">
        <v>166</v>
      </c>
      <c r="C186" s="53">
        <f t="shared" si="185"/>
        <v>0</v>
      </c>
      <c r="D186" s="213"/>
      <c r="E186" s="508"/>
      <c r="F186" s="509">
        <f t="shared" si="227"/>
        <v>0</v>
      </c>
      <c r="G186" s="213"/>
      <c r="H186" s="245"/>
      <c r="I186" s="119">
        <f t="shared" si="228"/>
        <v>0</v>
      </c>
      <c r="J186" s="245"/>
      <c r="K186" s="55"/>
      <c r="L186" s="119">
        <f t="shared" si="229"/>
        <v>0</v>
      </c>
      <c r="M186" s="291"/>
      <c r="N186" s="55"/>
      <c r="O186" s="119">
        <f t="shared" si="230"/>
        <v>0</v>
      </c>
      <c r="P186" s="109"/>
    </row>
    <row r="187" spans="1:16" hidden="1" x14ac:dyDescent="0.25">
      <c r="A187" s="132">
        <v>4000</v>
      </c>
      <c r="B187" s="100" t="s">
        <v>167</v>
      </c>
      <c r="C187" s="101">
        <f t="shared" si="185"/>
        <v>0</v>
      </c>
      <c r="D187" s="211">
        <f>SUM(D188,D191)</f>
        <v>0</v>
      </c>
      <c r="E187" s="503">
        <f t="shared" ref="E187:F187" si="231">SUM(E188,E191)</f>
        <v>0</v>
      </c>
      <c r="F187" s="504">
        <f t="shared" si="231"/>
        <v>0</v>
      </c>
      <c r="G187" s="211">
        <f>SUM(G188,G191)</f>
        <v>0</v>
      </c>
      <c r="H187" s="244">
        <f t="shared" ref="H187:I187" si="232">SUM(H188,H191)</f>
        <v>0</v>
      </c>
      <c r="I187" s="103">
        <f t="shared" si="232"/>
        <v>0</v>
      </c>
      <c r="J187" s="244">
        <f>SUM(J188,J191)</f>
        <v>0</v>
      </c>
      <c r="K187" s="102">
        <f t="shared" ref="K187:L187" si="233">SUM(K188,K191)</f>
        <v>0</v>
      </c>
      <c r="L187" s="103">
        <f t="shared" si="233"/>
        <v>0</v>
      </c>
      <c r="M187" s="101">
        <f>SUM(M188,M191)</f>
        <v>0</v>
      </c>
      <c r="N187" s="102">
        <f t="shared" ref="N187:O187" si="234">SUM(N188,N191)</f>
        <v>0</v>
      </c>
      <c r="O187" s="103">
        <f t="shared" si="234"/>
        <v>0</v>
      </c>
      <c r="P187" s="314"/>
    </row>
    <row r="188" spans="1:16" ht="24" hidden="1" x14ac:dyDescent="0.25">
      <c r="A188" s="133">
        <v>4200</v>
      </c>
      <c r="B188" s="104" t="s">
        <v>168</v>
      </c>
      <c r="C188" s="47">
        <f t="shared" si="185"/>
        <v>0</v>
      </c>
      <c r="D188" s="212">
        <f>SUM(D189,D190)</f>
        <v>0</v>
      </c>
      <c r="E188" s="505">
        <f t="shared" ref="E188:F188" si="235">SUM(E189,E190)</f>
        <v>0</v>
      </c>
      <c r="F188" s="472">
        <f t="shared" si="235"/>
        <v>0</v>
      </c>
      <c r="G188" s="212">
        <f>SUM(G189,G190)</f>
        <v>0</v>
      </c>
      <c r="H188" s="105">
        <f t="shared" ref="H188:I188" si="236">SUM(H189,H190)</f>
        <v>0</v>
      </c>
      <c r="I188" s="116">
        <f t="shared" si="236"/>
        <v>0</v>
      </c>
      <c r="J188" s="105">
        <f>SUM(J189,J190)</f>
        <v>0</v>
      </c>
      <c r="K188" s="50">
        <f t="shared" ref="K188:L188" si="237">SUM(K189,K190)</f>
        <v>0</v>
      </c>
      <c r="L188" s="116">
        <f t="shared" si="237"/>
        <v>0</v>
      </c>
      <c r="M188" s="47">
        <f>SUM(M189,M190)</f>
        <v>0</v>
      </c>
      <c r="N188" s="50">
        <f t="shared" ref="N188:O188" si="238">SUM(N189,N190)</f>
        <v>0</v>
      </c>
      <c r="O188" s="116">
        <f t="shared" si="238"/>
        <v>0</v>
      </c>
      <c r="P188" s="122"/>
    </row>
    <row r="189" spans="1:16" ht="36" hidden="1" x14ac:dyDescent="0.25">
      <c r="A189" s="340">
        <v>4240</v>
      </c>
      <c r="B189" s="52" t="s">
        <v>169</v>
      </c>
      <c r="C189" s="53">
        <f t="shared" si="185"/>
        <v>0</v>
      </c>
      <c r="D189" s="213"/>
      <c r="E189" s="508"/>
      <c r="F189" s="509">
        <f t="shared" ref="F189:F190" si="239">D189+E189</f>
        <v>0</v>
      </c>
      <c r="G189" s="213"/>
      <c r="H189" s="245"/>
      <c r="I189" s="119">
        <f t="shared" ref="I189:I190" si="240">G189+H189</f>
        <v>0</v>
      </c>
      <c r="J189" s="245"/>
      <c r="K189" s="55"/>
      <c r="L189" s="119">
        <f t="shared" ref="L189:L190" si="241">J189+K189</f>
        <v>0</v>
      </c>
      <c r="M189" s="291"/>
      <c r="N189" s="55"/>
      <c r="O189" s="119">
        <f t="shared" ref="O189:O190" si="242">M189+N189</f>
        <v>0</v>
      </c>
      <c r="P189" s="109"/>
    </row>
    <row r="190" spans="1:16" ht="24" hidden="1" x14ac:dyDescent="0.25">
      <c r="A190" s="111">
        <v>4250</v>
      </c>
      <c r="B190" s="57" t="s">
        <v>170</v>
      </c>
      <c r="C190" s="58">
        <f t="shared" si="185"/>
        <v>0</v>
      </c>
      <c r="D190" s="214"/>
      <c r="E190" s="510"/>
      <c r="F190" s="468">
        <f t="shared" si="239"/>
        <v>0</v>
      </c>
      <c r="G190" s="214"/>
      <c r="H190" s="246"/>
      <c r="I190" s="113">
        <f t="shared" si="240"/>
        <v>0</v>
      </c>
      <c r="J190" s="246"/>
      <c r="K190" s="60"/>
      <c r="L190" s="113">
        <f t="shared" si="241"/>
        <v>0</v>
      </c>
      <c r="M190" s="292"/>
      <c r="N190" s="60"/>
      <c r="O190" s="113">
        <f t="shared" si="242"/>
        <v>0</v>
      </c>
      <c r="P190" s="110"/>
    </row>
    <row r="191" spans="1:16" hidden="1" x14ac:dyDescent="0.25">
      <c r="A191" s="46">
        <v>4300</v>
      </c>
      <c r="B191" s="104" t="s">
        <v>171</v>
      </c>
      <c r="C191" s="47">
        <f t="shared" si="185"/>
        <v>0</v>
      </c>
      <c r="D191" s="212">
        <f>SUM(D192)</f>
        <v>0</v>
      </c>
      <c r="E191" s="505">
        <f t="shared" ref="E191:F191" si="243">SUM(E192)</f>
        <v>0</v>
      </c>
      <c r="F191" s="472">
        <f t="shared" si="243"/>
        <v>0</v>
      </c>
      <c r="G191" s="212">
        <f>SUM(G192)</f>
        <v>0</v>
      </c>
      <c r="H191" s="105">
        <f t="shared" ref="H191:I191" si="244">SUM(H192)</f>
        <v>0</v>
      </c>
      <c r="I191" s="116">
        <f t="shared" si="244"/>
        <v>0</v>
      </c>
      <c r="J191" s="105">
        <f>SUM(J192)</f>
        <v>0</v>
      </c>
      <c r="K191" s="50">
        <f t="shared" ref="K191:L191" si="245">SUM(K192)</f>
        <v>0</v>
      </c>
      <c r="L191" s="116">
        <f t="shared" si="245"/>
        <v>0</v>
      </c>
      <c r="M191" s="47">
        <f>SUM(M192)</f>
        <v>0</v>
      </c>
      <c r="N191" s="50">
        <f t="shared" ref="N191:O191" si="246">SUM(N192)</f>
        <v>0</v>
      </c>
      <c r="O191" s="116">
        <f t="shared" si="246"/>
        <v>0</v>
      </c>
      <c r="P191" s="122"/>
    </row>
    <row r="192" spans="1:16" ht="24" hidden="1" x14ac:dyDescent="0.25">
      <c r="A192" s="340">
        <v>4310</v>
      </c>
      <c r="B192" s="52" t="s">
        <v>172</v>
      </c>
      <c r="C192" s="53">
        <f t="shared" si="185"/>
        <v>0</v>
      </c>
      <c r="D192" s="217">
        <f>SUM(D193:D193)</f>
        <v>0</v>
      </c>
      <c r="E192" s="514">
        <f t="shared" ref="E192:F192" si="247">SUM(E193:E193)</f>
        <v>0</v>
      </c>
      <c r="F192" s="509">
        <f t="shared" si="247"/>
        <v>0</v>
      </c>
      <c r="G192" s="217">
        <f>SUM(G193:G193)</f>
        <v>0</v>
      </c>
      <c r="H192" s="248">
        <f t="shared" ref="H192:I192" si="248">SUM(H193:H193)</f>
        <v>0</v>
      </c>
      <c r="I192" s="119">
        <f t="shared" si="248"/>
        <v>0</v>
      </c>
      <c r="J192" s="248">
        <f>SUM(J193:J193)</f>
        <v>0</v>
      </c>
      <c r="K192" s="118">
        <f t="shared" ref="K192:L192" si="249">SUM(K193:K193)</f>
        <v>0</v>
      </c>
      <c r="L192" s="119">
        <f t="shared" si="249"/>
        <v>0</v>
      </c>
      <c r="M192" s="53">
        <f>SUM(M193:M193)</f>
        <v>0</v>
      </c>
      <c r="N192" s="118">
        <f t="shared" ref="N192:O192" si="250">SUM(N193:N193)</f>
        <v>0</v>
      </c>
      <c r="O192" s="119">
        <f t="shared" si="250"/>
        <v>0</v>
      </c>
      <c r="P192" s="109"/>
    </row>
    <row r="193" spans="1:16" ht="36" hidden="1" x14ac:dyDescent="0.25">
      <c r="A193" s="38">
        <v>4311</v>
      </c>
      <c r="B193" s="57" t="s">
        <v>173</v>
      </c>
      <c r="C193" s="58">
        <f t="shared" si="185"/>
        <v>0</v>
      </c>
      <c r="D193" s="214"/>
      <c r="E193" s="510"/>
      <c r="F193" s="468">
        <f>D193+E193</f>
        <v>0</v>
      </c>
      <c r="G193" s="214"/>
      <c r="H193" s="246"/>
      <c r="I193" s="113">
        <f>G193+H193</f>
        <v>0</v>
      </c>
      <c r="J193" s="246"/>
      <c r="K193" s="60"/>
      <c r="L193" s="113">
        <f>J193+K193</f>
        <v>0</v>
      </c>
      <c r="M193" s="292"/>
      <c r="N193" s="60"/>
      <c r="O193" s="113">
        <f>M193+N193</f>
        <v>0</v>
      </c>
      <c r="P193" s="110"/>
    </row>
    <row r="194" spans="1:16" s="21" customFormat="1" ht="24" x14ac:dyDescent="0.25">
      <c r="A194" s="134"/>
      <c r="B194" s="17" t="s">
        <v>174</v>
      </c>
      <c r="C194" s="97">
        <f t="shared" si="185"/>
        <v>4742</v>
      </c>
      <c r="D194" s="210">
        <f>SUM(D195,D230,D269)</f>
        <v>2540</v>
      </c>
      <c r="E194" s="501">
        <f t="shared" ref="E194:F194" si="251">SUM(E195,E230,E269)</f>
        <v>0</v>
      </c>
      <c r="F194" s="502">
        <f t="shared" si="251"/>
        <v>2540</v>
      </c>
      <c r="G194" s="210">
        <f>SUM(G195,G230,G269)</f>
        <v>1602</v>
      </c>
      <c r="H194" s="243">
        <f t="shared" ref="H194:I194" si="252">SUM(H195,H230,H269)</f>
        <v>0</v>
      </c>
      <c r="I194" s="99">
        <f t="shared" si="252"/>
        <v>1602</v>
      </c>
      <c r="J194" s="243">
        <f>SUM(J195,J230,J269)</f>
        <v>600</v>
      </c>
      <c r="K194" s="98">
        <f t="shared" ref="K194:L194" si="253">SUM(K195,K230,K269)</f>
        <v>0</v>
      </c>
      <c r="L194" s="99">
        <f t="shared" si="253"/>
        <v>600</v>
      </c>
      <c r="M194" s="296">
        <f>SUM(M195,M230,M269)</f>
        <v>0</v>
      </c>
      <c r="N194" s="273">
        <f t="shared" ref="N194:O194" si="254">SUM(N195,N230,N269)</f>
        <v>0</v>
      </c>
      <c r="O194" s="278">
        <f t="shared" si="254"/>
        <v>0</v>
      </c>
      <c r="P194" s="317"/>
    </row>
    <row r="195" spans="1:16" x14ac:dyDescent="0.25">
      <c r="A195" s="100">
        <v>5000</v>
      </c>
      <c r="B195" s="100" t="s">
        <v>175</v>
      </c>
      <c r="C195" s="101">
        <f t="shared" si="185"/>
        <v>4742</v>
      </c>
      <c r="D195" s="211">
        <f>D196+D204</f>
        <v>2540</v>
      </c>
      <c r="E195" s="503">
        <f t="shared" ref="E195:F195" si="255">E196+E204</f>
        <v>0</v>
      </c>
      <c r="F195" s="504">
        <f t="shared" si="255"/>
        <v>2540</v>
      </c>
      <c r="G195" s="211">
        <f>G196+G204</f>
        <v>1602</v>
      </c>
      <c r="H195" s="244">
        <f t="shared" ref="H195:I195" si="256">H196+H204</f>
        <v>0</v>
      </c>
      <c r="I195" s="103">
        <f t="shared" si="256"/>
        <v>1602</v>
      </c>
      <c r="J195" s="244">
        <f>J196+J204</f>
        <v>600</v>
      </c>
      <c r="K195" s="102">
        <f t="shared" ref="K195:L195" si="257">K196+K204</f>
        <v>0</v>
      </c>
      <c r="L195" s="103">
        <f t="shared" si="257"/>
        <v>600</v>
      </c>
      <c r="M195" s="101">
        <f>M196+M204</f>
        <v>0</v>
      </c>
      <c r="N195" s="102">
        <f t="shared" ref="N195:O195" si="258">N196+N204</f>
        <v>0</v>
      </c>
      <c r="O195" s="103">
        <f t="shared" si="258"/>
        <v>0</v>
      </c>
      <c r="P195" s="314"/>
    </row>
    <row r="196" spans="1:16" x14ac:dyDescent="0.25">
      <c r="A196" s="46">
        <v>5100</v>
      </c>
      <c r="B196" s="104" t="s">
        <v>176</v>
      </c>
      <c r="C196" s="47">
        <f t="shared" si="185"/>
        <v>200</v>
      </c>
      <c r="D196" s="212">
        <f>D197+D198+D201+D202+D203</f>
        <v>200</v>
      </c>
      <c r="E196" s="505">
        <f t="shared" ref="E196:F196" si="259">E197+E198+E201+E202+E203</f>
        <v>0</v>
      </c>
      <c r="F196" s="472">
        <f t="shared" si="259"/>
        <v>200</v>
      </c>
      <c r="G196" s="212">
        <f>G197+G198+G201+G202+G203</f>
        <v>0</v>
      </c>
      <c r="H196" s="105">
        <f t="shared" ref="H196:I196" si="260">H197+H198+H201+H202+H203</f>
        <v>0</v>
      </c>
      <c r="I196" s="116">
        <f t="shared" si="260"/>
        <v>0</v>
      </c>
      <c r="J196" s="105">
        <f>J197+J198+J201+J202+J203</f>
        <v>0</v>
      </c>
      <c r="K196" s="50">
        <f t="shared" ref="K196:L196" si="261">K197+K198+K201+K202+K203</f>
        <v>0</v>
      </c>
      <c r="L196" s="116">
        <f t="shared" si="261"/>
        <v>0</v>
      </c>
      <c r="M196" s="47">
        <f>M197+M198+M201+M202+M203</f>
        <v>0</v>
      </c>
      <c r="N196" s="50">
        <f t="shared" ref="N196:O196" si="262">N197+N198+N201+N202+N203</f>
        <v>0</v>
      </c>
      <c r="O196" s="116">
        <f t="shared" si="262"/>
        <v>0</v>
      </c>
      <c r="P196" s="122"/>
    </row>
    <row r="197" spans="1:16" hidden="1" x14ac:dyDescent="0.25">
      <c r="A197" s="340">
        <v>5110</v>
      </c>
      <c r="B197" s="52" t="s">
        <v>177</v>
      </c>
      <c r="C197" s="53">
        <f t="shared" si="185"/>
        <v>0</v>
      </c>
      <c r="D197" s="213"/>
      <c r="E197" s="508"/>
      <c r="F197" s="509">
        <f>D197+E197</f>
        <v>0</v>
      </c>
      <c r="G197" s="213"/>
      <c r="H197" s="245"/>
      <c r="I197" s="119">
        <f>G197+H197</f>
        <v>0</v>
      </c>
      <c r="J197" s="245"/>
      <c r="K197" s="55"/>
      <c r="L197" s="119">
        <f>J197+K197</f>
        <v>0</v>
      </c>
      <c r="M197" s="291"/>
      <c r="N197" s="55"/>
      <c r="O197" s="119">
        <f>M197+N197</f>
        <v>0</v>
      </c>
      <c r="P197" s="109"/>
    </row>
    <row r="198" spans="1:16" ht="24" x14ac:dyDescent="0.25">
      <c r="A198" s="111">
        <v>5120</v>
      </c>
      <c r="B198" s="57" t="s">
        <v>178</v>
      </c>
      <c r="C198" s="58">
        <f t="shared" si="185"/>
        <v>200</v>
      </c>
      <c r="D198" s="215">
        <f>D199+D200</f>
        <v>200</v>
      </c>
      <c r="E198" s="511">
        <f t="shared" ref="E198:F198" si="263">E199+E200</f>
        <v>0</v>
      </c>
      <c r="F198" s="468">
        <f t="shared" si="263"/>
        <v>200</v>
      </c>
      <c r="G198" s="215">
        <f>G199+G200</f>
        <v>0</v>
      </c>
      <c r="H198" s="120">
        <f t="shared" ref="H198:I198" si="264">H199+H200</f>
        <v>0</v>
      </c>
      <c r="I198" s="113">
        <f t="shared" si="264"/>
        <v>0</v>
      </c>
      <c r="J198" s="120">
        <f>J199+J200</f>
        <v>0</v>
      </c>
      <c r="K198" s="112">
        <f t="shared" ref="K198:L198" si="265">K199+K200</f>
        <v>0</v>
      </c>
      <c r="L198" s="113">
        <f t="shared" si="265"/>
        <v>0</v>
      </c>
      <c r="M198" s="58">
        <f>M199+M200</f>
        <v>0</v>
      </c>
      <c r="N198" s="112">
        <f t="shared" ref="N198:O198" si="266">N199+N200</f>
        <v>0</v>
      </c>
      <c r="O198" s="113">
        <f t="shared" si="266"/>
        <v>0</v>
      </c>
      <c r="P198" s="110"/>
    </row>
    <row r="199" spans="1:16" ht="15" x14ac:dyDescent="0.25">
      <c r="A199" s="38">
        <v>5121</v>
      </c>
      <c r="B199" s="57" t="s">
        <v>179</v>
      </c>
      <c r="C199" s="58">
        <f t="shared" si="185"/>
        <v>200</v>
      </c>
      <c r="D199" s="214">
        <v>200</v>
      </c>
      <c r="E199" s="510"/>
      <c r="F199" s="468">
        <f t="shared" ref="F199:F203" si="267">D199+E199</f>
        <v>200</v>
      </c>
      <c r="G199" s="214"/>
      <c r="H199" s="246"/>
      <c r="I199" s="113">
        <f t="shared" ref="I199:I203" si="268">G199+H199</f>
        <v>0</v>
      </c>
      <c r="J199" s="246"/>
      <c r="K199" s="60"/>
      <c r="L199" s="113">
        <f t="shared" ref="L199:L203" si="269">J199+K199</f>
        <v>0</v>
      </c>
      <c r="M199" s="292"/>
      <c r="N199" s="60"/>
      <c r="O199" s="113">
        <f t="shared" ref="O199:O203" si="270">M199+N199</f>
        <v>0</v>
      </c>
      <c r="P199" s="354"/>
    </row>
    <row r="200" spans="1:16" ht="24" hidden="1" x14ac:dyDescent="0.25">
      <c r="A200" s="38">
        <v>5129</v>
      </c>
      <c r="B200" s="57" t="s">
        <v>180</v>
      </c>
      <c r="C200" s="58">
        <f t="shared" si="185"/>
        <v>0</v>
      </c>
      <c r="D200" s="214"/>
      <c r="E200" s="510"/>
      <c r="F200" s="468">
        <f t="shared" si="267"/>
        <v>0</v>
      </c>
      <c r="G200" s="214"/>
      <c r="H200" s="246"/>
      <c r="I200" s="113">
        <f t="shared" si="268"/>
        <v>0</v>
      </c>
      <c r="J200" s="246"/>
      <c r="K200" s="60"/>
      <c r="L200" s="113">
        <f t="shared" si="269"/>
        <v>0</v>
      </c>
      <c r="M200" s="292"/>
      <c r="N200" s="60"/>
      <c r="O200" s="113">
        <f t="shared" si="270"/>
        <v>0</v>
      </c>
      <c r="P200" s="110"/>
    </row>
    <row r="201" spans="1:16" hidden="1" x14ac:dyDescent="0.25">
      <c r="A201" s="111">
        <v>5130</v>
      </c>
      <c r="B201" s="57" t="s">
        <v>181</v>
      </c>
      <c r="C201" s="58">
        <f t="shared" si="185"/>
        <v>0</v>
      </c>
      <c r="D201" s="214"/>
      <c r="E201" s="510"/>
      <c r="F201" s="468">
        <f t="shared" si="267"/>
        <v>0</v>
      </c>
      <c r="G201" s="214"/>
      <c r="H201" s="246"/>
      <c r="I201" s="113">
        <f t="shared" si="268"/>
        <v>0</v>
      </c>
      <c r="J201" s="246"/>
      <c r="K201" s="60"/>
      <c r="L201" s="113">
        <f t="shared" si="269"/>
        <v>0</v>
      </c>
      <c r="M201" s="292"/>
      <c r="N201" s="60"/>
      <c r="O201" s="113">
        <f t="shared" si="270"/>
        <v>0</v>
      </c>
      <c r="P201" s="110"/>
    </row>
    <row r="202" spans="1:16" hidden="1" x14ac:dyDescent="0.25">
      <c r="A202" s="111">
        <v>5140</v>
      </c>
      <c r="B202" s="57" t="s">
        <v>182</v>
      </c>
      <c r="C202" s="58">
        <f t="shared" si="185"/>
        <v>0</v>
      </c>
      <c r="D202" s="214"/>
      <c r="E202" s="510"/>
      <c r="F202" s="468">
        <f t="shared" si="267"/>
        <v>0</v>
      </c>
      <c r="G202" s="214"/>
      <c r="H202" s="246"/>
      <c r="I202" s="113">
        <f t="shared" si="268"/>
        <v>0</v>
      </c>
      <c r="J202" s="246"/>
      <c r="K202" s="60"/>
      <c r="L202" s="113">
        <f t="shared" si="269"/>
        <v>0</v>
      </c>
      <c r="M202" s="292"/>
      <c r="N202" s="60"/>
      <c r="O202" s="113">
        <f t="shared" si="270"/>
        <v>0</v>
      </c>
      <c r="P202" s="110"/>
    </row>
    <row r="203" spans="1:16" ht="24" hidden="1" x14ac:dyDescent="0.25">
      <c r="A203" s="111">
        <v>5170</v>
      </c>
      <c r="B203" s="57" t="s">
        <v>183</v>
      </c>
      <c r="C203" s="58">
        <f t="shared" si="185"/>
        <v>0</v>
      </c>
      <c r="D203" s="214"/>
      <c r="E203" s="510"/>
      <c r="F203" s="468">
        <f t="shared" si="267"/>
        <v>0</v>
      </c>
      <c r="G203" s="214"/>
      <c r="H203" s="246"/>
      <c r="I203" s="113">
        <f t="shared" si="268"/>
        <v>0</v>
      </c>
      <c r="J203" s="246"/>
      <c r="K203" s="60"/>
      <c r="L203" s="113">
        <f t="shared" si="269"/>
        <v>0</v>
      </c>
      <c r="M203" s="292"/>
      <c r="N203" s="60"/>
      <c r="O203" s="113">
        <f t="shared" si="270"/>
        <v>0</v>
      </c>
      <c r="P203" s="110"/>
    </row>
    <row r="204" spans="1:16" x14ac:dyDescent="0.25">
      <c r="A204" s="46">
        <v>5200</v>
      </c>
      <c r="B204" s="104" t="s">
        <v>184</v>
      </c>
      <c r="C204" s="47">
        <f t="shared" si="185"/>
        <v>4542</v>
      </c>
      <c r="D204" s="212">
        <f>D205+D215+D216+D225+D226+D227+D229</f>
        <v>2340</v>
      </c>
      <c r="E204" s="505">
        <f t="shared" ref="E204:F204" si="271">E205+E215+E216+E225+E226+E227+E229</f>
        <v>0</v>
      </c>
      <c r="F204" s="472">
        <f t="shared" si="271"/>
        <v>2340</v>
      </c>
      <c r="G204" s="212">
        <f>G205+G215+G216+G225+G226+G227+G229</f>
        <v>1602</v>
      </c>
      <c r="H204" s="105">
        <f t="shared" ref="H204:I204" si="272">H205+H215+H216+H225+H226+H227+H229</f>
        <v>0</v>
      </c>
      <c r="I204" s="116">
        <f t="shared" si="272"/>
        <v>1602</v>
      </c>
      <c r="J204" s="105">
        <f>J205+J215+J216+J225+J226+J227+J229</f>
        <v>600</v>
      </c>
      <c r="K204" s="50">
        <f t="shared" ref="K204:L204" si="273">K205+K215+K216+K225+K226+K227+K229</f>
        <v>0</v>
      </c>
      <c r="L204" s="116">
        <f t="shared" si="273"/>
        <v>600</v>
      </c>
      <c r="M204" s="47">
        <f>M205+M215+M216+M225+M226+M227+M229</f>
        <v>0</v>
      </c>
      <c r="N204" s="50">
        <f t="shared" ref="N204:O204" si="274">N205+N215+N216+N225+N226+N227+N229</f>
        <v>0</v>
      </c>
      <c r="O204" s="116">
        <f t="shared" si="274"/>
        <v>0</v>
      </c>
      <c r="P204" s="122"/>
    </row>
    <row r="205" spans="1:16" hidden="1" x14ac:dyDescent="0.25">
      <c r="A205" s="106">
        <v>5210</v>
      </c>
      <c r="B205" s="77" t="s">
        <v>185</v>
      </c>
      <c r="C205" s="83">
        <f t="shared" si="185"/>
        <v>0</v>
      </c>
      <c r="D205" s="131">
        <f>SUM(D206:D214)</f>
        <v>0</v>
      </c>
      <c r="E205" s="506">
        <f t="shared" ref="E205:F205" si="275">SUM(E206:E214)</f>
        <v>0</v>
      </c>
      <c r="F205" s="507">
        <f t="shared" si="275"/>
        <v>0</v>
      </c>
      <c r="G205" s="131">
        <f>SUM(G206:G214)</f>
        <v>0</v>
      </c>
      <c r="H205" s="190">
        <f t="shared" ref="H205:I205" si="276">SUM(H206:H214)</f>
        <v>0</v>
      </c>
      <c r="I205" s="108">
        <f t="shared" si="276"/>
        <v>0</v>
      </c>
      <c r="J205" s="190">
        <f>SUM(J206:J214)</f>
        <v>0</v>
      </c>
      <c r="K205" s="107">
        <f t="shared" ref="K205:L205" si="277">SUM(K206:K214)</f>
        <v>0</v>
      </c>
      <c r="L205" s="108">
        <f t="shared" si="277"/>
        <v>0</v>
      </c>
      <c r="M205" s="83">
        <f>SUM(M206:M214)</f>
        <v>0</v>
      </c>
      <c r="N205" s="107">
        <f t="shared" ref="N205:O205" si="278">SUM(N206:N214)</f>
        <v>0</v>
      </c>
      <c r="O205" s="108">
        <f t="shared" si="278"/>
        <v>0</v>
      </c>
      <c r="P205" s="115"/>
    </row>
    <row r="206" spans="1:16" hidden="1" x14ac:dyDescent="0.25">
      <c r="A206" s="33">
        <v>5211</v>
      </c>
      <c r="B206" s="52" t="s">
        <v>186</v>
      </c>
      <c r="C206" s="53">
        <f t="shared" si="185"/>
        <v>0</v>
      </c>
      <c r="D206" s="213"/>
      <c r="E206" s="508"/>
      <c r="F206" s="509">
        <f t="shared" ref="F206:F215" si="279">D206+E206</f>
        <v>0</v>
      </c>
      <c r="G206" s="213"/>
      <c r="H206" s="245"/>
      <c r="I206" s="119">
        <f t="shared" ref="I206:I215" si="280">G206+H206</f>
        <v>0</v>
      </c>
      <c r="J206" s="245"/>
      <c r="K206" s="55"/>
      <c r="L206" s="119">
        <f t="shared" ref="L206:L215" si="281">J206+K206</f>
        <v>0</v>
      </c>
      <c r="M206" s="291"/>
      <c r="N206" s="55"/>
      <c r="O206" s="119">
        <f t="shared" ref="O206:O215" si="282">M206+N206</f>
        <v>0</v>
      </c>
      <c r="P206" s="109"/>
    </row>
    <row r="207" spans="1:16" hidden="1" x14ac:dyDescent="0.25">
      <c r="A207" s="38">
        <v>5212</v>
      </c>
      <c r="B207" s="57" t="s">
        <v>187</v>
      </c>
      <c r="C207" s="58">
        <f t="shared" si="185"/>
        <v>0</v>
      </c>
      <c r="D207" s="214"/>
      <c r="E207" s="510"/>
      <c r="F207" s="468">
        <f t="shared" si="279"/>
        <v>0</v>
      </c>
      <c r="G207" s="214"/>
      <c r="H207" s="246"/>
      <c r="I207" s="113">
        <f t="shared" si="280"/>
        <v>0</v>
      </c>
      <c r="J207" s="246"/>
      <c r="K207" s="60"/>
      <c r="L207" s="113">
        <f t="shared" si="281"/>
        <v>0</v>
      </c>
      <c r="M207" s="292"/>
      <c r="N207" s="60"/>
      <c r="O207" s="113">
        <f t="shared" si="282"/>
        <v>0</v>
      </c>
      <c r="P207" s="110"/>
    </row>
    <row r="208" spans="1:16" hidden="1" x14ac:dyDescent="0.25">
      <c r="A208" s="38">
        <v>5213</v>
      </c>
      <c r="B208" s="57" t="s">
        <v>188</v>
      </c>
      <c r="C208" s="58">
        <f t="shared" si="185"/>
        <v>0</v>
      </c>
      <c r="D208" s="214"/>
      <c r="E208" s="510"/>
      <c r="F208" s="468">
        <f t="shared" si="279"/>
        <v>0</v>
      </c>
      <c r="G208" s="214"/>
      <c r="H208" s="246"/>
      <c r="I208" s="113">
        <f t="shared" si="280"/>
        <v>0</v>
      </c>
      <c r="J208" s="246"/>
      <c r="K208" s="60"/>
      <c r="L208" s="113">
        <f t="shared" si="281"/>
        <v>0</v>
      </c>
      <c r="M208" s="292"/>
      <c r="N208" s="60"/>
      <c r="O208" s="113">
        <f t="shared" si="282"/>
        <v>0</v>
      </c>
      <c r="P208" s="110"/>
    </row>
    <row r="209" spans="1:16" hidden="1" x14ac:dyDescent="0.25">
      <c r="A209" s="38">
        <v>5214</v>
      </c>
      <c r="B209" s="57" t="s">
        <v>189</v>
      </c>
      <c r="C209" s="58">
        <f t="shared" si="185"/>
        <v>0</v>
      </c>
      <c r="D209" s="214"/>
      <c r="E209" s="510"/>
      <c r="F209" s="468">
        <f t="shared" si="279"/>
        <v>0</v>
      </c>
      <c r="G209" s="214"/>
      <c r="H209" s="246"/>
      <c r="I209" s="113">
        <f t="shared" si="280"/>
        <v>0</v>
      </c>
      <c r="J209" s="246"/>
      <c r="K209" s="60"/>
      <c r="L209" s="113">
        <f t="shared" si="281"/>
        <v>0</v>
      </c>
      <c r="M209" s="292"/>
      <c r="N209" s="60"/>
      <c r="O209" s="113">
        <f t="shared" si="282"/>
        <v>0</v>
      </c>
      <c r="P209" s="110"/>
    </row>
    <row r="210" spans="1:16" hidden="1" x14ac:dyDescent="0.25">
      <c r="A210" s="38">
        <v>5215</v>
      </c>
      <c r="B210" s="57" t="s">
        <v>190</v>
      </c>
      <c r="C210" s="58">
        <f t="shared" si="185"/>
        <v>0</v>
      </c>
      <c r="D210" s="214"/>
      <c r="E210" s="510"/>
      <c r="F210" s="468">
        <f t="shared" si="279"/>
        <v>0</v>
      </c>
      <c r="G210" s="214"/>
      <c r="H210" s="246"/>
      <c r="I210" s="113">
        <f t="shared" si="280"/>
        <v>0</v>
      </c>
      <c r="J210" s="246"/>
      <c r="K210" s="60"/>
      <c r="L210" s="113">
        <f t="shared" si="281"/>
        <v>0</v>
      </c>
      <c r="M210" s="292"/>
      <c r="N210" s="60"/>
      <c r="O210" s="113">
        <f t="shared" si="282"/>
        <v>0</v>
      </c>
      <c r="P210" s="110"/>
    </row>
    <row r="211" spans="1:16" ht="14.25" hidden="1" customHeight="1" x14ac:dyDescent="0.25">
      <c r="A211" s="38">
        <v>5216</v>
      </c>
      <c r="B211" s="57" t="s">
        <v>191</v>
      </c>
      <c r="C211" s="58">
        <f t="shared" si="185"/>
        <v>0</v>
      </c>
      <c r="D211" s="214"/>
      <c r="E211" s="510"/>
      <c r="F211" s="468">
        <f t="shared" si="279"/>
        <v>0</v>
      </c>
      <c r="G211" s="214"/>
      <c r="H211" s="246"/>
      <c r="I211" s="113">
        <f t="shared" si="280"/>
        <v>0</v>
      </c>
      <c r="J211" s="246"/>
      <c r="K211" s="60"/>
      <c r="L211" s="113">
        <f t="shared" si="281"/>
        <v>0</v>
      </c>
      <c r="M211" s="292"/>
      <c r="N211" s="60"/>
      <c r="O211" s="113">
        <f t="shared" si="282"/>
        <v>0</v>
      </c>
      <c r="P211" s="110"/>
    </row>
    <row r="212" spans="1:16" hidden="1" x14ac:dyDescent="0.25">
      <c r="A212" s="38">
        <v>5217</v>
      </c>
      <c r="B212" s="57" t="s">
        <v>192</v>
      </c>
      <c r="C212" s="58">
        <f t="shared" si="185"/>
        <v>0</v>
      </c>
      <c r="D212" s="214"/>
      <c r="E212" s="510"/>
      <c r="F212" s="468">
        <f t="shared" si="279"/>
        <v>0</v>
      </c>
      <c r="G212" s="214"/>
      <c r="H212" s="246"/>
      <c r="I212" s="113">
        <f t="shared" si="280"/>
        <v>0</v>
      </c>
      <c r="J212" s="246"/>
      <c r="K212" s="60"/>
      <c r="L212" s="113">
        <f t="shared" si="281"/>
        <v>0</v>
      </c>
      <c r="M212" s="292"/>
      <c r="N212" s="60"/>
      <c r="O212" s="113">
        <f t="shared" si="282"/>
        <v>0</v>
      </c>
      <c r="P212" s="110"/>
    </row>
    <row r="213" spans="1:16" hidden="1" x14ac:dyDescent="0.25">
      <c r="A213" s="38">
        <v>5218</v>
      </c>
      <c r="B213" s="57" t="s">
        <v>193</v>
      </c>
      <c r="C213" s="58">
        <f t="shared" ref="C213:C276" si="283">F213+I213+L213+O213</f>
        <v>0</v>
      </c>
      <c r="D213" s="214"/>
      <c r="E213" s="510"/>
      <c r="F213" s="468">
        <f t="shared" si="279"/>
        <v>0</v>
      </c>
      <c r="G213" s="214"/>
      <c r="H213" s="246"/>
      <c r="I213" s="113">
        <f t="shared" si="280"/>
        <v>0</v>
      </c>
      <c r="J213" s="246"/>
      <c r="K213" s="60"/>
      <c r="L213" s="113">
        <f t="shared" si="281"/>
        <v>0</v>
      </c>
      <c r="M213" s="292"/>
      <c r="N213" s="60"/>
      <c r="O213" s="113">
        <f t="shared" si="282"/>
        <v>0</v>
      </c>
      <c r="P213" s="110"/>
    </row>
    <row r="214" spans="1:16" hidden="1" x14ac:dyDescent="0.25">
      <c r="A214" s="38">
        <v>5219</v>
      </c>
      <c r="B214" s="57" t="s">
        <v>194</v>
      </c>
      <c r="C214" s="58">
        <f t="shared" si="283"/>
        <v>0</v>
      </c>
      <c r="D214" s="214"/>
      <c r="E214" s="510"/>
      <c r="F214" s="468">
        <f t="shared" si="279"/>
        <v>0</v>
      </c>
      <c r="G214" s="214"/>
      <c r="H214" s="246"/>
      <c r="I214" s="113">
        <f t="shared" si="280"/>
        <v>0</v>
      </c>
      <c r="J214" s="246"/>
      <c r="K214" s="60"/>
      <c r="L214" s="113">
        <f t="shared" si="281"/>
        <v>0</v>
      </c>
      <c r="M214" s="292"/>
      <c r="N214" s="60"/>
      <c r="O214" s="113">
        <f t="shared" si="282"/>
        <v>0</v>
      </c>
      <c r="P214" s="110"/>
    </row>
    <row r="215" spans="1:16" ht="13.5" hidden="1" customHeight="1" x14ac:dyDescent="0.25">
      <c r="A215" s="111">
        <v>5220</v>
      </c>
      <c r="B215" s="57" t="s">
        <v>195</v>
      </c>
      <c r="C215" s="58">
        <f t="shared" si="283"/>
        <v>0</v>
      </c>
      <c r="D215" s="214"/>
      <c r="E215" s="510"/>
      <c r="F215" s="468">
        <f t="shared" si="279"/>
        <v>0</v>
      </c>
      <c r="G215" s="214"/>
      <c r="H215" s="246"/>
      <c r="I215" s="113">
        <f t="shared" si="280"/>
        <v>0</v>
      </c>
      <c r="J215" s="246"/>
      <c r="K215" s="60"/>
      <c r="L215" s="113">
        <f t="shared" si="281"/>
        <v>0</v>
      </c>
      <c r="M215" s="292"/>
      <c r="N215" s="60"/>
      <c r="O215" s="113">
        <f t="shared" si="282"/>
        <v>0</v>
      </c>
      <c r="P215" s="110"/>
    </row>
    <row r="216" spans="1:16" x14ac:dyDescent="0.25">
      <c r="A216" s="111">
        <v>5230</v>
      </c>
      <c r="B216" s="57" t="s">
        <v>196</v>
      </c>
      <c r="C216" s="58">
        <f t="shared" si="283"/>
        <v>4542</v>
      </c>
      <c r="D216" s="215">
        <f>SUM(D217:D224)</f>
        <v>2340</v>
      </c>
      <c r="E216" s="511">
        <f t="shared" ref="E216:F216" si="284">SUM(E217:E224)</f>
        <v>0</v>
      </c>
      <c r="F216" s="468">
        <f t="shared" si="284"/>
        <v>2340</v>
      </c>
      <c r="G216" s="215">
        <f>SUM(G217:G224)</f>
        <v>1602</v>
      </c>
      <c r="H216" s="120">
        <f t="shared" ref="H216:I216" si="285">SUM(H217:H224)</f>
        <v>0</v>
      </c>
      <c r="I216" s="113">
        <f t="shared" si="285"/>
        <v>1602</v>
      </c>
      <c r="J216" s="120">
        <f>SUM(J217:J224)</f>
        <v>600</v>
      </c>
      <c r="K216" s="112">
        <f t="shared" ref="K216:L216" si="286">SUM(K217:K224)</f>
        <v>0</v>
      </c>
      <c r="L216" s="113">
        <f t="shared" si="286"/>
        <v>600</v>
      </c>
      <c r="M216" s="58">
        <f>SUM(M217:M224)</f>
        <v>0</v>
      </c>
      <c r="N216" s="112">
        <f t="shared" ref="N216:O216" si="287">SUM(N217:N224)</f>
        <v>0</v>
      </c>
      <c r="O216" s="113">
        <f t="shared" si="287"/>
        <v>0</v>
      </c>
      <c r="P216" s="110"/>
    </row>
    <row r="217" spans="1:16" hidden="1" x14ac:dyDescent="0.25">
      <c r="A217" s="38">
        <v>5231</v>
      </c>
      <c r="B217" s="57" t="s">
        <v>197</v>
      </c>
      <c r="C217" s="58">
        <f t="shared" si="283"/>
        <v>0</v>
      </c>
      <c r="D217" s="214"/>
      <c r="E217" s="510"/>
      <c r="F217" s="468">
        <f t="shared" ref="F217:F226" si="288">D217+E217</f>
        <v>0</v>
      </c>
      <c r="G217" s="214"/>
      <c r="H217" s="246"/>
      <c r="I217" s="113">
        <f t="shared" ref="I217:I226" si="289">G217+H217</f>
        <v>0</v>
      </c>
      <c r="J217" s="246"/>
      <c r="K217" s="60"/>
      <c r="L217" s="113">
        <f t="shared" ref="L217:L226" si="290">J217+K217</f>
        <v>0</v>
      </c>
      <c r="M217" s="292"/>
      <c r="N217" s="60"/>
      <c r="O217" s="113">
        <f t="shared" ref="O217:O226" si="291">M217+N217</f>
        <v>0</v>
      </c>
      <c r="P217" s="110"/>
    </row>
    <row r="218" spans="1:16" ht="15" x14ac:dyDescent="0.25">
      <c r="A218" s="38">
        <v>5232</v>
      </c>
      <c r="B218" s="57" t="s">
        <v>198</v>
      </c>
      <c r="C218" s="58">
        <f t="shared" si="283"/>
        <v>1360</v>
      </c>
      <c r="D218" s="214">
        <v>1360</v>
      </c>
      <c r="E218" s="510"/>
      <c r="F218" s="468">
        <f t="shared" si="288"/>
        <v>1360</v>
      </c>
      <c r="G218" s="214"/>
      <c r="H218" s="246"/>
      <c r="I218" s="113">
        <f t="shared" si="289"/>
        <v>0</v>
      </c>
      <c r="J218" s="246"/>
      <c r="K218" s="60"/>
      <c r="L218" s="113">
        <f t="shared" si="290"/>
        <v>0</v>
      </c>
      <c r="M218" s="292"/>
      <c r="N218" s="60"/>
      <c r="O218" s="113">
        <f t="shared" si="291"/>
        <v>0</v>
      </c>
      <c r="P218" s="354"/>
    </row>
    <row r="219" spans="1:16" x14ac:dyDescent="0.25">
      <c r="A219" s="38">
        <v>5233</v>
      </c>
      <c r="B219" s="57" t="s">
        <v>199</v>
      </c>
      <c r="C219" s="58">
        <f t="shared" si="283"/>
        <v>2582</v>
      </c>
      <c r="D219" s="214">
        <v>980</v>
      </c>
      <c r="E219" s="510"/>
      <c r="F219" s="468">
        <f t="shared" si="288"/>
        <v>980</v>
      </c>
      <c r="G219" s="214">
        <v>1602</v>
      </c>
      <c r="H219" s="246"/>
      <c r="I219" s="113">
        <f t="shared" si="289"/>
        <v>1602</v>
      </c>
      <c r="J219" s="246"/>
      <c r="K219" s="60"/>
      <c r="L219" s="113">
        <f t="shared" si="290"/>
        <v>0</v>
      </c>
      <c r="M219" s="292"/>
      <c r="N219" s="60"/>
      <c r="O219" s="113">
        <f t="shared" si="291"/>
        <v>0</v>
      </c>
      <c r="P219" s="110"/>
    </row>
    <row r="220" spans="1:16" ht="24" hidden="1" x14ac:dyDescent="0.25">
      <c r="A220" s="38">
        <v>5234</v>
      </c>
      <c r="B220" s="57" t="s">
        <v>200</v>
      </c>
      <c r="C220" s="58">
        <f t="shared" si="283"/>
        <v>0</v>
      </c>
      <c r="D220" s="214"/>
      <c r="E220" s="510"/>
      <c r="F220" s="468">
        <f t="shared" si="288"/>
        <v>0</v>
      </c>
      <c r="G220" s="214"/>
      <c r="H220" s="246"/>
      <c r="I220" s="113">
        <f t="shared" si="289"/>
        <v>0</v>
      </c>
      <c r="J220" s="246"/>
      <c r="K220" s="60"/>
      <c r="L220" s="113">
        <f t="shared" si="290"/>
        <v>0</v>
      </c>
      <c r="M220" s="292"/>
      <c r="N220" s="60"/>
      <c r="O220" s="113">
        <f t="shared" si="291"/>
        <v>0</v>
      </c>
      <c r="P220" s="110"/>
    </row>
    <row r="221" spans="1:16" ht="14.25" hidden="1" customHeight="1" x14ac:dyDescent="0.25">
      <c r="A221" s="38">
        <v>5236</v>
      </c>
      <c r="B221" s="57" t="s">
        <v>201</v>
      </c>
      <c r="C221" s="58">
        <f t="shared" si="283"/>
        <v>0</v>
      </c>
      <c r="D221" s="214"/>
      <c r="E221" s="510"/>
      <c r="F221" s="468">
        <f t="shared" si="288"/>
        <v>0</v>
      </c>
      <c r="G221" s="214"/>
      <c r="H221" s="246"/>
      <c r="I221" s="113">
        <f t="shared" si="289"/>
        <v>0</v>
      </c>
      <c r="J221" s="246"/>
      <c r="K221" s="60"/>
      <c r="L221" s="113">
        <f t="shared" si="290"/>
        <v>0</v>
      </c>
      <c r="M221" s="292"/>
      <c r="N221" s="60"/>
      <c r="O221" s="113">
        <f t="shared" si="291"/>
        <v>0</v>
      </c>
      <c r="P221" s="110"/>
    </row>
    <row r="222" spans="1:16" ht="14.25" hidden="1" customHeight="1" x14ac:dyDescent="0.25">
      <c r="A222" s="38">
        <v>5237</v>
      </c>
      <c r="B222" s="57" t="s">
        <v>202</v>
      </c>
      <c r="C222" s="58">
        <f t="shared" si="283"/>
        <v>0</v>
      </c>
      <c r="D222" s="214"/>
      <c r="E222" s="510"/>
      <c r="F222" s="468">
        <f t="shared" si="288"/>
        <v>0</v>
      </c>
      <c r="G222" s="214"/>
      <c r="H222" s="246"/>
      <c r="I222" s="113">
        <f t="shared" si="289"/>
        <v>0</v>
      </c>
      <c r="J222" s="246"/>
      <c r="K222" s="60"/>
      <c r="L222" s="113">
        <f t="shared" si="290"/>
        <v>0</v>
      </c>
      <c r="M222" s="292"/>
      <c r="N222" s="60"/>
      <c r="O222" s="113">
        <f t="shared" si="291"/>
        <v>0</v>
      </c>
      <c r="P222" s="110"/>
    </row>
    <row r="223" spans="1:16" ht="24" x14ac:dyDescent="0.25">
      <c r="A223" s="38">
        <v>5238</v>
      </c>
      <c r="B223" s="57" t="s">
        <v>203</v>
      </c>
      <c r="C223" s="58">
        <f t="shared" si="283"/>
        <v>600</v>
      </c>
      <c r="D223" s="214"/>
      <c r="E223" s="510"/>
      <c r="F223" s="468">
        <f t="shared" si="288"/>
        <v>0</v>
      </c>
      <c r="G223" s="214"/>
      <c r="H223" s="246"/>
      <c r="I223" s="113">
        <f t="shared" si="289"/>
        <v>0</v>
      </c>
      <c r="J223" s="246">
        <v>600</v>
      </c>
      <c r="K223" s="60"/>
      <c r="L223" s="113">
        <f t="shared" si="290"/>
        <v>600</v>
      </c>
      <c r="M223" s="292"/>
      <c r="N223" s="60"/>
      <c r="O223" s="113">
        <f t="shared" si="291"/>
        <v>0</v>
      </c>
      <c r="P223" s="354"/>
    </row>
    <row r="224" spans="1:16" ht="24" hidden="1" x14ac:dyDescent="0.25">
      <c r="A224" s="38">
        <v>5239</v>
      </c>
      <c r="B224" s="57" t="s">
        <v>204</v>
      </c>
      <c r="C224" s="58">
        <f t="shared" si="283"/>
        <v>0</v>
      </c>
      <c r="D224" s="214"/>
      <c r="E224" s="510"/>
      <c r="F224" s="468">
        <f t="shared" si="288"/>
        <v>0</v>
      </c>
      <c r="G224" s="214"/>
      <c r="H224" s="246"/>
      <c r="I224" s="113">
        <f t="shared" si="289"/>
        <v>0</v>
      </c>
      <c r="J224" s="246"/>
      <c r="K224" s="60"/>
      <c r="L224" s="113">
        <f t="shared" si="290"/>
        <v>0</v>
      </c>
      <c r="M224" s="292"/>
      <c r="N224" s="60"/>
      <c r="O224" s="113">
        <f t="shared" si="291"/>
        <v>0</v>
      </c>
      <c r="P224" s="354"/>
    </row>
    <row r="225" spans="1:16" ht="24" hidden="1" x14ac:dyDescent="0.25">
      <c r="A225" s="111">
        <v>5240</v>
      </c>
      <c r="B225" s="57" t="s">
        <v>205</v>
      </c>
      <c r="C225" s="58">
        <f t="shared" si="283"/>
        <v>0</v>
      </c>
      <c r="D225" s="214"/>
      <c r="E225" s="510"/>
      <c r="F225" s="468">
        <f t="shared" si="288"/>
        <v>0</v>
      </c>
      <c r="G225" s="214"/>
      <c r="H225" s="246"/>
      <c r="I225" s="113">
        <f t="shared" si="289"/>
        <v>0</v>
      </c>
      <c r="J225" s="246"/>
      <c r="K225" s="60"/>
      <c r="L225" s="113">
        <f t="shared" si="290"/>
        <v>0</v>
      </c>
      <c r="M225" s="292"/>
      <c r="N225" s="60"/>
      <c r="O225" s="113">
        <f t="shared" si="291"/>
        <v>0</v>
      </c>
      <c r="P225" s="110"/>
    </row>
    <row r="226" spans="1:16" hidden="1" x14ac:dyDescent="0.25">
      <c r="A226" s="111">
        <v>5250</v>
      </c>
      <c r="B226" s="57" t="s">
        <v>206</v>
      </c>
      <c r="C226" s="58">
        <f t="shared" si="283"/>
        <v>0</v>
      </c>
      <c r="D226" s="214"/>
      <c r="E226" s="510"/>
      <c r="F226" s="468">
        <f t="shared" si="288"/>
        <v>0</v>
      </c>
      <c r="G226" s="214"/>
      <c r="H226" s="246"/>
      <c r="I226" s="113">
        <f t="shared" si="289"/>
        <v>0</v>
      </c>
      <c r="J226" s="246"/>
      <c r="K226" s="60"/>
      <c r="L226" s="113">
        <f t="shared" si="290"/>
        <v>0</v>
      </c>
      <c r="M226" s="292"/>
      <c r="N226" s="60"/>
      <c r="O226" s="113">
        <f t="shared" si="291"/>
        <v>0</v>
      </c>
      <c r="P226" s="110"/>
    </row>
    <row r="227" spans="1:16" hidden="1" x14ac:dyDescent="0.25">
      <c r="A227" s="111">
        <v>5260</v>
      </c>
      <c r="B227" s="57" t="s">
        <v>207</v>
      </c>
      <c r="C227" s="58">
        <f t="shared" si="283"/>
        <v>0</v>
      </c>
      <c r="D227" s="215">
        <f>SUM(D228)</f>
        <v>0</v>
      </c>
      <c r="E227" s="511">
        <f t="shared" ref="E227:F227" si="292">SUM(E228)</f>
        <v>0</v>
      </c>
      <c r="F227" s="468">
        <f t="shared" si="292"/>
        <v>0</v>
      </c>
      <c r="G227" s="215">
        <f>SUM(G228)</f>
        <v>0</v>
      </c>
      <c r="H227" s="120">
        <f t="shared" ref="H227:I227" si="293">SUM(H228)</f>
        <v>0</v>
      </c>
      <c r="I227" s="113">
        <f t="shared" si="293"/>
        <v>0</v>
      </c>
      <c r="J227" s="120">
        <f>SUM(J228)</f>
        <v>0</v>
      </c>
      <c r="K227" s="112">
        <f t="shared" ref="K227:L227" si="294">SUM(K228)</f>
        <v>0</v>
      </c>
      <c r="L227" s="113">
        <f t="shared" si="294"/>
        <v>0</v>
      </c>
      <c r="M227" s="58">
        <f>SUM(M228)</f>
        <v>0</v>
      </c>
      <c r="N227" s="112">
        <f t="shared" ref="N227:O227" si="295">SUM(N228)</f>
        <v>0</v>
      </c>
      <c r="O227" s="113">
        <f t="shared" si="295"/>
        <v>0</v>
      </c>
      <c r="P227" s="110"/>
    </row>
    <row r="228" spans="1:16" ht="24" hidden="1" x14ac:dyDescent="0.25">
      <c r="A228" s="38">
        <v>5269</v>
      </c>
      <c r="B228" s="57" t="s">
        <v>208</v>
      </c>
      <c r="C228" s="58">
        <f t="shared" si="283"/>
        <v>0</v>
      </c>
      <c r="D228" s="214"/>
      <c r="E228" s="510"/>
      <c r="F228" s="468">
        <f t="shared" ref="F228:F229" si="296">D228+E228</f>
        <v>0</v>
      </c>
      <c r="G228" s="214"/>
      <c r="H228" s="246"/>
      <c r="I228" s="113">
        <f t="shared" ref="I228:I229" si="297">G228+H228</f>
        <v>0</v>
      </c>
      <c r="J228" s="246"/>
      <c r="K228" s="60"/>
      <c r="L228" s="113">
        <f t="shared" ref="L228:L229" si="298">J228+K228</f>
        <v>0</v>
      </c>
      <c r="M228" s="292"/>
      <c r="N228" s="60"/>
      <c r="O228" s="113">
        <f t="shared" ref="O228:O229" si="299">M228+N228</f>
        <v>0</v>
      </c>
      <c r="P228" s="110"/>
    </row>
    <row r="229" spans="1:16" ht="24" hidden="1" x14ac:dyDescent="0.25">
      <c r="A229" s="106">
        <v>5270</v>
      </c>
      <c r="B229" s="77" t="s">
        <v>209</v>
      </c>
      <c r="C229" s="83">
        <f t="shared" si="283"/>
        <v>0</v>
      </c>
      <c r="D229" s="216"/>
      <c r="E229" s="513"/>
      <c r="F229" s="507">
        <f t="shared" si="296"/>
        <v>0</v>
      </c>
      <c r="G229" s="216"/>
      <c r="H229" s="247"/>
      <c r="I229" s="108">
        <f t="shared" si="297"/>
        <v>0</v>
      </c>
      <c r="J229" s="247"/>
      <c r="K229" s="114"/>
      <c r="L229" s="108">
        <f t="shared" si="298"/>
        <v>0</v>
      </c>
      <c r="M229" s="293"/>
      <c r="N229" s="114"/>
      <c r="O229" s="108">
        <f t="shared" si="299"/>
        <v>0</v>
      </c>
      <c r="P229" s="115"/>
    </row>
    <row r="230" spans="1:16" hidden="1" x14ac:dyDescent="0.25">
      <c r="A230" s="100">
        <v>6000</v>
      </c>
      <c r="B230" s="100" t="s">
        <v>210</v>
      </c>
      <c r="C230" s="101">
        <f t="shared" si="283"/>
        <v>0</v>
      </c>
      <c r="D230" s="211">
        <f>D231+D251+D259</f>
        <v>0</v>
      </c>
      <c r="E230" s="503">
        <f t="shared" ref="E230:F230" si="300">E231+E251+E259</f>
        <v>0</v>
      </c>
      <c r="F230" s="504">
        <f t="shared" si="300"/>
        <v>0</v>
      </c>
      <c r="G230" s="211">
        <f>G231+G251+G259</f>
        <v>0</v>
      </c>
      <c r="H230" s="244">
        <f t="shared" ref="H230:I230" si="301">H231+H251+H259</f>
        <v>0</v>
      </c>
      <c r="I230" s="103">
        <f t="shared" si="301"/>
        <v>0</v>
      </c>
      <c r="J230" s="244">
        <f>J231+J251+J259</f>
        <v>0</v>
      </c>
      <c r="K230" s="102">
        <f t="shared" ref="K230:L230" si="302">K231+K251+K259</f>
        <v>0</v>
      </c>
      <c r="L230" s="103">
        <f t="shared" si="302"/>
        <v>0</v>
      </c>
      <c r="M230" s="101">
        <f>M231+M251+M259</f>
        <v>0</v>
      </c>
      <c r="N230" s="102">
        <f t="shared" ref="N230:O230" si="303">N231+N251+N259</f>
        <v>0</v>
      </c>
      <c r="O230" s="103">
        <f t="shared" si="303"/>
        <v>0</v>
      </c>
      <c r="P230" s="314"/>
    </row>
    <row r="231" spans="1:16" ht="14.25" hidden="1" customHeight="1" x14ac:dyDescent="0.25">
      <c r="A231" s="69">
        <v>6200</v>
      </c>
      <c r="B231" s="124" t="s">
        <v>211</v>
      </c>
      <c r="C231" s="129">
        <f t="shared" si="283"/>
        <v>0</v>
      </c>
      <c r="D231" s="220">
        <f>SUM(D232,D233,D235,D238,D244,D245,D246)</f>
        <v>0</v>
      </c>
      <c r="E231" s="519">
        <f t="shared" ref="E231:F231" si="304">SUM(E232,E233,E235,E238,E244,E245,E246)</f>
        <v>0</v>
      </c>
      <c r="F231" s="520">
        <f t="shared" si="304"/>
        <v>0</v>
      </c>
      <c r="G231" s="220">
        <f>SUM(G232,G233,G235,G238,G244,G245,G246)</f>
        <v>0</v>
      </c>
      <c r="H231" s="251">
        <f t="shared" ref="H231:I231" si="305">SUM(H232,H233,H235,H238,H244,H245,H246)</f>
        <v>0</v>
      </c>
      <c r="I231" s="262">
        <f t="shared" si="305"/>
        <v>0</v>
      </c>
      <c r="J231" s="251">
        <f>SUM(J232,J233,J235,J238,J244,J245,J246)</f>
        <v>0</v>
      </c>
      <c r="K231" s="130">
        <f t="shared" ref="K231:L231" si="306">SUM(K232,K233,K235,K238,K244,K245,K246)</f>
        <v>0</v>
      </c>
      <c r="L231" s="262">
        <f t="shared" si="306"/>
        <v>0</v>
      </c>
      <c r="M231" s="129">
        <f>SUM(M232,M233,M235,M238,M244,M245,M246)</f>
        <v>0</v>
      </c>
      <c r="N231" s="130">
        <f t="shared" ref="N231:O231" si="307">SUM(N232,N233,N235,N238,N244,N245,N246)</f>
        <v>0</v>
      </c>
      <c r="O231" s="262">
        <f t="shared" si="307"/>
        <v>0</v>
      </c>
      <c r="P231" s="315"/>
    </row>
    <row r="232" spans="1:16" ht="24" hidden="1" x14ac:dyDescent="0.25">
      <c r="A232" s="340">
        <v>6220</v>
      </c>
      <c r="B232" s="52" t="s">
        <v>212</v>
      </c>
      <c r="C232" s="53">
        <f t="shared" si="283"/>
        <v>0</v>
      </c>
      <c r="D232" s="213"/>
      <c r="E232" s="508"/>
      <c r="F232" s="509">
        <f>D232+E232</f>
        <v>0</v>
      </c>
      <c r="G232" s="213"/>
      <c r="H232" s="245"/>
      <c r="I232" s="119">
        <f>G232+H232</f>
        <v>0</v>
      </c>
      <c r="J232" s="245"/>
      <c r="K232" s="55"/>
      <c r="L232" s="119">
        <f>J232+K232</f>
        <v>0</v>
      </c>
      <c r="M232" s="291"/>
      <c r="N232" s="55"/>
      <c r="O232" s="119">
        <f>M232+N232</f>
        <v>0</v>
      </c>
      <c r="P232" s="109"/>
    </row>
    <row r="233" spans="1:16" hidden="1" x14ac:dyDescent="0.25">
      <c r="A233" s="111">
        <v>6230</v>
      </c>
      <c r="B233" s="57" t="s">
        <v>213</v>
      </c>
      <c r="C233" s="58">
        <f t="shared" si="283"/>
        <v>0</v>
      </c>
      <c r="D233" s="215">
        <f t="shared" ref="D233:O233" si="308">SUM(D234)</f>
        <v>0</v>
      </c>
      <c r="E233" s="511">
        <f t="shared" si="308"/>
        <v>0</v>
      </c>
      <c r="F233" s="468">
        <f t="shared" si="308"/>
        <v>0</v>
      </c>
      <c r="G233" s="215">
        <f t="shared" si="308"/>
        <v>0</v>
      </c>
      <c r="H233" s="120">
        <f t="shared" si="308"/>
        <v>0</v>
      </c>
      <c r="I233" s="113">
        <f t="shared" si="308"/>
        <v>0</v>
      </c>
      <c r="J233" s="120">
        <f t="shared" si="308"/>
        <v>0</v>
      </c>
      <c r="K233" s="112">
        <f t="shared" si="308"/>
        <v>0</v>
      </c>
      <c r="L233" s="113">
        <f t="shared" si="308"/>
        <v>0</v>
      </c>
      <c r="M233" s="58">
        <f t="shared" si="308"/>
        <v>0</v>
      </c>
      <c r="N233" s="112">
        <f t="shared" si="308"/>
        <v>0</v>
      </c>
      <c r="O233" s="113">
        <f t="shared" si="308"/>
        <v>0</v>
      </c>
      <c r="P233" s="110"/>
    </row>
    <row r="234" spans="1:16" ht="24" hidden="1" x14ac:dyDescent="0.25">
      <c r="A234" s="38">
        <v>6239</v>
      </c>
      <c r="B234" s="52" t="s">
        <v>214</v>
      </c>
      <c r="C234" s="58">
        <f t="shared" si="283"/>
        <v>0</v>
      </c>
      <c r="D234" s="213"/>
      <c r="E234" s="508"/>
      <c r="F234" s="509">
        <f>D234+E234</f>
        <v>0</v>
      </c>
      <c r="G234" s="213"/>
      <c r="H234" s="245"/>
      <c r="I234" s="119">
        <f>G234+H234</f>
        <v>0</v>
      </c>
      <c r="J234" s="245"/>
      <c r="K234" s="55"/>
      <c r="L234" s="119">
        <f>J234+K234</f>
        <v>0</v>
      </c>
      <c r="M234" s="291"/>
      <c r="N234" s="55"/>
      <c r="O234" s="119">
        <f>M234+N234</f>
        <v>0</v>
      </c>
      <c r="P234" s="109"/>
    </row>
    <row r="235" spans="1:16" ht="24" hidden="1" x14ac:dyDescent="0.25">
      <c r="A235" s="111">
        <v>6240</v>
      </c>
      <c r="B235" s="57" t="s">
        <v>215</v>
      </c>
      <c r="C235" s="58">
        <f t="shared" si="283"/>
        <v>0</v>
      </c>
      <c r="D235" s="215">
        <f>SUM(D236:D237)</f>
        <v>0</v>
      </c>
      <c r="E235" s="511">
        <f t="shared" ref="E235:F235" si="309">SUM(E236:E237)</f>
        <v>0</v>
      </c>
      <c r="F235" s="468">
        <f t="shared" si="309"/>
        <v>0</v>
      </c>
      <c r="G235" s="215">
        <f>SUM(G236:G237)</f>
        <v>0</v>
      </c>
      <c r="H235" s="120">
        <f t="shared" ref="H235:I235" si="310">SUM(H236:H237)</f>
        <v>0</v>
      </c>
      <c r="I235" s="113">
        <f t="shared" si="310"/>
        <v>0</v>
      </c>
      <c r="J235" s="120">
        <f>SUM(J236:J237)</f>
        <v>0</v>
      </c>
      <c r="K235" s="112">
        <f t="shared" ref="K235:L235" si="311">SUM(K236:K237)</f>
        <v>0</v>
      </c>
      <c r="L235" s="113">
        <f t="shared" si="311"/>
        <v>0</v>
      </c>
      <c r="M235" s="58">
        <f>SUM(M236:M237)</f>
        <v>0</v>
      </c>
      <c r="N235" s="112">
        <f t="shared" ref="N235:O235" si="312">SUM(N236:N237)</f>
        <v>0</v>
      </c>
      <c r="O235" s="113">
        <f t="shared" si="312"/>
        <v>0</v>
      </c>
      <c r="P235" s="110"/>
    </row>
    <row r="236" spans="1:16" hidden="1" x14ac:dyDescent="0.25">
      <c r="A236" s="38">
        <v>6241</v>
      </c>
      <c r="B236" s="57" t="s">
        <v>216</v>
      </c>
      <c r="C236" s="58">
        <f t="shared" si="283"/>
        <v>0</v>
      </c>
      <c r="D236" s="214"/>
      <c r="E236" s="510"/>
      <c r="F236" s="468">
        <f t="shared" ref="F236:F237" si="313">D236+E236</f>
        <v>0</v>
      </c>
      <c r="G236" s="214"/>
      <c r="H236" s="246"/>
      <c r="I236" s="113">
        <f t="shared" ref="I236:I237" si="314">G236+H236</f>
        <v>0</v>
      </c>
      <c r="J236" s="246"/>
      <c r="K236" s="60"/>
      <c r="L236" s="113">
        <f t="shared" ref="L236:L237" si="315">J236+K236</f>
        <v>0</v>
      </c>
      <c r="M236" s="292"/>
      <c r="N236" s="60"/>
      <c r="O236" s="113">
        <f t="shared" ref="O236:O237" si="316">M236+N236</f>
        <v>0</v>
      </c>
      <c r="P236" s="110"/>
    </row>
    <row r="237" spans="1:16" hidden="1" x14ac:dyDescent="0.25">
      <c r="A237" s="38">
        <v>6242</v>
      </c>
      <c r="B237" s="57" t="s">
        <v>217</v>
      </c>
      <c r="C237" s="58">
        <f t="shared" si="283"/>
        <v>0</v>
      </c>
      <c r="D237" s="214"/>
      <c r="E237" s="510"/>
      <c r="F237" s="468">
        <f t="shared" si="313"/>
        <v>0</v>
      </c>
      <c r="G237" s="214"/>
      <c r="H237" s="246"/>
      <c r="I237" s="113">
        <f t="shared" si="314"/>
        <v>0</v>
      </c>
      <c r="J237" s="246"/>
      <c r="K237" s="60"/>
      <c r="L237" s="113">
        <f t="shared" si="315"/>
        <v>0</v>
      </c>
      <c r="M237" s="292"/>
      <c r="N237" s="60"/>
      <c r="O237" s="113">
        <f t="shared" si="316"/>
        <v>0</v>
      </c>
      <c r="P237" s="110"/>
    </row>
    <row r="238" spans="1:16" ht="25.5" hidden="1" customHeight="1" x14ac:dyDescent="0.25">
      <c r="A238" s="111">
        <v>6250</v>
      </c>
      <c r="B238" s="57" t="s">
        <v>218</v>
      </c>
      <c r="C238" s="58">
        <f t="shared" si="283"/>
        <v>0</v>
      </c>
      <c r="D238" s="215">
        <f>SUM(D239:D243)</f>
        <v>0</v>
      </c>
      <c r="E238" s="511">
        <f t="shared" ref="E238:F238" si="317">SUM(E239:E243)</f>
        <v>0</v>
      </c>
      <c r="F238" s="468">
        <f t="shared" si="317"/>
        <v>0</v>
      </c>
      <c r="G238" s="215">
        <f>SUM(G239:G243)</f>
        <v>0</v>
      </c>
      <c r="H238" s="120">
        <f t="shared" ref="H238:I238" si="318">SUM(H239:H243)</f>
        <v>0</v>
      </c>
      <c r="I238" s="113">
        <f t="shared" si="318"/>
        <v>0</v>
      </c>
      <c r="J238" s="120">
        <f>SUM(J239:J243)</f>
        <v>0</v>
      </c>
      <c r="K238" s="112">
        <f t="shared" ref="K238:L238" si="319">SUM(K239:K243)</f>
        <v>0</v>
      </c>
      <c r="L238" s="113">
        <f t="shared" si="319"/>
        <v>0</v>
      </c>
      <c r="M238" s="58">
        <f>SUM(M239:M243)</f>
        <v>0</v>
      </c>
      <c r="N238" s="112">
        <f t="shared" ref="N238:O238" si="320">SUM(N239:N243)</f>
        <v>0</v>
      </c>
      <c r="O238" s="113">
        <f t="shared" si="320"/>
        <v>0</v>
      </c>
      <c r="P238" s="110"/>
    </row>
    <row r="239" spans="1:16" ht="14.25" hidden="1" customHeight="1" x14ac:dyDescent="0.25">
      <c r="A239" s="38">
        <v>6252</v>
      </c>
      <c r="B239" s="57" t="s">
        <v>219</v>
      </c>
      <c r="C239" s="58">
        <f t="shared" si="283"/>
        <v>0</v>
      </c>
      <c r="D239" s="214"/>
      <c r="E239" s="510"/>
      <c r="F239" s="468">
        <f t="shared" ref="F239:F245" si="321">D239+E239</f>
        <v>0</v>
      </c>
      <c r="G239" s="214"/>
      <c r="H239" s="246"/>
      <c r="I239" s="113">
        <f t="shared" ref="I239:I245" si="322">G239+H239</f>
        <v>0</v>
      </c>
      <c r="J239" s="246"/>
      <c r="K239" s="60"/>
      <c r="L239" s="113">
        <f t="shared" ref="L239:L245" si="323">J239+K239</f>
        <v>0</v>
      </c>
      <c r="M239" s="292"/>
      <c r="N239" s="60"/>
      <c r="O239" s="113">
        <f t="shared" ref="O239:O245" si="324">M239+N239</f>
        <v>0</v>
      </c>
      <c r="P239" s="110"/>
    </row>
    <row r="240" spans="1:16" ht="14.25" hidden="1" customHeight="1" x14ac:dyDescent="0.25">
      <c r="A240" s="38">
        <v>6253</v>
      </c>
      <c r="B240" s="57" t="s">
        <v>220</v>
      </c>
      <c r="C240" s="58">
        <f t="shared" si="283"/>
        <v>0</v>
      </c>
      <c r="D240" s="214"/>
      <c r="E240" s="510"/>
      <c r="F240" s="468">
        <f t="shared" si="321"/>
        <v>0</v>
      </c>
      <c r="G240" s="214"/>
      <c r="H240" s="246"/>
      <c r="I240" s="113">
        <f t="shared" si="322"/>
        <v>0</v>
      </c>
      <c r="J240" s="246"/>
      <c r="K240" s="60"/>
      <c r="L240" s="113">
        <f t="shared" si="323"/>
        <v>0</v>
      </c>
      <c r="M240" s="292"/>
      <c r="N240" s="60"/>
      <c r="O240" s="113">
        <f t="shared" si="324"/>
        <v>0</v>
      </c>
      <c r="P240" s="110"/>
    </row>
    <row r="241" spans="1:16" ht="24" hidden="1" x14ac:dyDescent="0.25">
      <c r="A241" s="38">
        <v>6254</v>
      </c>
      <c r="B241" s="57" t="s">
        <v>221</v>
      </c>
      <c r="C241" s="58">
        <f t="shared" si="283"/>
        <v>0</v>
      </c>
      <c r="D241" s="214"/>
      <c r="E241" s="510"/>
      <c r="F241" s="468">
        <f t="shared" si="321"/>
        <v>0</v>
      </c>
      <c r="G241" s="214"/>
      <c r="H241" s="246"/>
      <c r="I241" s="113">
        <f t="shared" si="322"/>
        <v>0</v>
      </c>
      <c r="J241" s="246"/>
      <c r="K241" s="60"/>
      <c r="L241" s="113">
        <f t="shared" si="323"/>
        <v>0</v>
      </c>
      <c r="M241" s="292"/>
      <c r="N241" s="60"/>
      <c r="O241" s="113">
        <f t="shared" si="324"/>
        <v>0</v>
      </c>
      <c r="P241" s="110"/>
    </row>
    <row r="242" spans="1:16" ht="24" hidden="1" x14ac:dyDescent="0.25">
      <c r="A242" s="38">
        <v>6255</v>
      </c>
      <c r="B242" s="57" t="s">
        <v>222</v>
      </c>
      <c r="C242" s="58">
        <f t="shared" si="283"/>
        <v>0</v>
      </c>
      <c r="D242" s="214"/>
      <c r="E242" s="510"/>
      <c r="F242" s="468">
        <f t="shared" si="321"/>
        <v>0</v>
      </c>
      <c r="G242" s="214"/>
      <c r="H242" s="246"/>
      <c r="I242" s="113">
        <f t="shared" si="322"/>
        <v>0</v>
      </c>
      <c r="J242" s="246"/>
      <c r="K242" s="60"/>
      <c r="L242" s="113">
        <f t="shared" si="323"/>
        <v>0</v>
      </c>
      <c r="M242" s="292"/>
      <c r="N242" s="60"/>
      <c r="O242" s="113">
        <f t="shared" si="324"/>
        <v>0</v>
      </c>
      <c r="P242" s="110"/>
    </row>
    <row r="243" spans="1:16" hidden="1" x14ac:dyDescent="0.25">
      <c r="A243" s="38">
        <v>6259</v>
      </c>
      <c r="B243" s="57" t="s">
        <v>223</v>
      </c>
      <c r="C243" s="58">
        <f t="shared" si="283"/>
        <v>0</v>
      </c>
      <c r="D243" s="214"/>
      <c r="E243" s="510"/>
      <c r="F243" s="468">
        <f t="shared" si="321"/>
        <v>0</v>
      </c>
      <c r="G243" s="214"/>
      <c r="H243" s="246"/>
      <c r="I243" s="113">
        <f t="shared" si="322"/>
        <v>0</v>
      </c>
      <c r="J243" s="246"/>
      <c r="K243" s="60"/>
      <c r="L243" s="113">
        <f t="shared" si="323"/>
        <v>0</v>
      </c>
      <c r="M243" s="292"/>
      <c r="N243" s="60"/>
      <c r="O243" s="113">
        <f t="shared" si="324"/>
        <v>0</v>
      </c>
      <c r="P243" s="110"/>
    </row>
    <row r="244" spans="1:16" ht="24" hidden="1" x14ac:dyDescent="0.25">
      <c r="A244" s="111">
        <v>6260</v>
      </c>
      <c r="B244" s="57" t="s">
        <v>224</v>
      </c>
      <c r="C244" s="58">
        <f t="shared" si="283"/>
        <v>0</v>
      </c>
      <c r="D244" s="214"/>
      <c r="E244" s="510"/>
      <c r="F244" s="468">
        <f t="shared" si="321"/>
        <v>0</v>
      </c>
      <c r="G244" s="214"/>
      <c r="H244" s="246"/>
      <c r="I244" s="113">
        <f t="shared" si="322"/>
        <v>0</v>
      </c>
      <c r="J244" s="246"/>
      <c r="K244" s="60"/>
      <c r="L244" s="113">
        <f t="shared" si="323"/>
        <v>0</v>
      </c>
      <c r="M244" s="292"/>
      <c r="N244" s="60"/>
      <c r="O244" s="113">
        <f t="shared" si="324"/>
        <v>0</v>
      </c>
      <c r="P244" s="110"/>
    </row>
    <row r="245" spans="1:16" hidden="1" x14ac:dyDescent="0.25">
      <c r="A245" s="111">
        <v>6270</v>
      </c>
      <c r="B245" s="57" t="s">
        <v>225</v>
      </c>
      <c r="C245" s="58">
        <f t="shared" si="283"/>
        <v>0</v>
      </c>
      <c r="D245" s="214"/>
      <c r="E245" s="510"/>
      <c r="F245" s="468">
        <f t="shared" si="321"/>
        <v>0</v>
      </c>
      <c r="G245" s="214"/>
      <c r="H245" s="246"/>
      <c r="I245" s="113">
        <f t="shared" si="322"/>
        <v>0</v>
      </c>
      <c r="J245" s="246"/>
      <c r="K245" s="60"/>
      <c r="L245" s="113">
        <f t="shared" si="323"/>
        <v>0</v>
      </c>
      <c r="M245" s="292"/>
      <c r="N245" s="60"/>
      <c r="O245" s="113">
        <f t="shared" si="324"/>
        <v>0</v>
      </c>
      <c r="P245" s="110"/>
    </row>
    <row r="246" spans="1:16" ht="24" hidden="1" x14ac:dyDescent="0.25">
      <c r="A246" s="340">
        <v>6290</v>
      </c>
      <c r="B246" s="52" t="s">
        <v>226</v>
      </c>
      <c r="C246" s="126">
        <f t="shared" si="283"/>
        <v>0</v>
      </c>
      <c r="D246" s="217">
        <f>SUM(D247:D250)</f>
        <v>0</v>
      </c>
      <c r="E246" s="514">
        <f t="shared" ref="E246:O246" si="325">SUM(E247:E250)</f>
        <v>0</v>
      </c>
      <c r="F246" s="509">
        <f t="shared" si="325"/>
        <v>0</v>
      </c>
      <c r="G246" s="217">
        <f t="shared" si="325"/>
        <v>0</v>
      </c>
      <c r="H246" s="248">
        <f t="shared" si="325"/>
        <v>0</v>
      </c>
      <c r="I246" s="119">
        <f t="shared" si="325"/>
        <v>0</v>
      </c>
      <c r="J246" s="248">
        <f t="shared" si="325"/>
        <v>0</v>
      </c>
      <c r="K246" s="118">
        <f t="shared" si="325"/>
        <v>0</v>
      </c>
      <c r="L246" s="119">
        <f t="shared" si="325"/>
        <v>0</v>
      </c>
      <c r="M246" s="126">
        <f t="shared" si="325"/>
        <v>0</v>
      </c>
      <c r="N246" s="272">
        <f t="shared" si="325"/>
        <v>0</v>
      </c>
      <c r="O246" s="277">
        <f t="shared" si="325"/>
        <v>0</v>
      </c>
      <c r="P246" s="151"/>
    </row>
    <row r="247" spans="1:16" hidden="1" x14ac:dyDescent="0.25">
      <c r="A247" s="38">
        <v>6291</v>
      </c>
      <c r="B247" s="57" t="s">
        <v>227</v>
      </c>
      <c r="C247" s="58">
        <f t="shared" si="283"/>
        <v>0</v>
      </c>
      <c r="D247" s="214"/>
      <c r="E247" s="510"/>
      <c r="F247" s="468">
        <f t="shared" ref="F247:F250" si="326">D247+E247</f>
        <v>0</v>
      </c>
      <c r="G247" s="214"/>
      <c r="H247" s="246"/>
      <c r="I247" s="113">
        <f t="shared" ref="I247:I250" si="327">G247+H247</f>
        <v>0</v>
      </c>
      <c r="J247" s="246"/>
      <c r="K247" s="60"/>
      <c r="L247" s="113">
        <f t="shared" ref="L247:L250" si="328">J247+K247</f>
        <v>0</v>
      </c>
      <c r="M247" s="292"/>
      <c r="N247" s="60"/>
      <c r="O247" s="113">
        <f t="shared" ref="O247:O250" si="329">M247+N247</f>
        <v>0</v>
      </c>
      <c r="P247" s="110"/>
    </row>
    <row r="248" spans="1:16" hidden="1" x14ac:dyDescent="0.25">
      <c r="A248" s="38">
        <v>6292</v>
      </c>
      <c r="B248" s="57" t="s">
        <v>228</v>
      </c>
      <c r="C248" s="58">
        <f t="shared" si="283"/>
        <v>0</v>
      </c>
      <c r="D248" s="214"/>
      <c r="E248" s="510"/>
      <c r="F248" s="468">
        <f t="shared" si="326"/>
        <v>0</v>
      </c>
      <c r="G248" s="214"/>
      <c r="H248" s="246"/>
      <c r="I248" s="113">
        <f t="shared" si="327"/>
        <v>0</v>
      </c>
      <c r="J248" s="246"/>
      <c r="K248" s="60"/>
      <c r="L248" s="113">
        <f t="shared" si="328"/>
        <v>0</v>
      </c>
      <c r="M248" s="292"/>
      <c r="N248" s="60"/>
      <c r="O248" s="113">
        <f t="shared" si="329"/>
        <v>0</v>
      </c>
      <c r="P248" s="110"/>
    </row>
    <row r="249" spans="1:16" ht="72" hidden="1" x14ac:dyDescent="0.25">
      <c r="A249" s="38">
        <v>6296</v>
      </c>
      <c r="B249" s="57" t="s">
        <v>229</v>
      </c>
      <c r="C249" s="58">
        <f t="shared" si="283"/>
        <v>0</v>
      </c>
      <c r="D249" s="214"/>
      <c r="E249" s="510"/>
      <c r="F249" s="468">
        <f t="shared" si="326"/>
        <v>0</v>
      </c>
      <c r="G249" s="214"/>
      <c r="H249" s="246"/>
      <c r="I249" s="113">
        <f t="shared" si="327"/>
        <v>0</v>
      </c>
      <c r="J249" s="246"/>
      <c r="K249" s="60"/>
      <c r="L249" s="113">
        <f t="shared" si="328"/>
        <v>0</v>
      </c>
      <c r="M249" s="292"/>
      <c r="N249" s="60"/>
      <c r="O249" s="113">
        <f t="shared" si="329"/>
        <v>0</v>
      </c>
      <c r="P249" s="110"/>
    </row>
    <row r="250" spans="1:16" ht="39.75" hidden="1" customHeight="1" x14ac:dyDescent="0.25">
      <c r="A250" s="38">
        <v>6299</v>
      </c>
      <c r="B250" s="57" t="s">
        <v>230</v>
      </c>
      <c r="C250" s="58">
        <f t="shared" si="283"/>
        <v>0</v>
      </c>
      <c r="D250" s="214"/>
      <c r="E250" s="510"/>
      <c r="F250" s="468">
        <f t="shared" si="326"/>
        <v>0</v>
      </c>
      <c r="G250" s="214"/>
      <c r="H250" s="246"/>
      <c r="I250" s="113">
        <f t="shared" si="327"/>
        <v>0</v>
      </c>
      <c r="J250" s="246"/>
      <c r="K250" s="60"/>
      <c r="L250" s="113">
        <f t="shared" si="328"/>
        <v>0</v>
      </c>
      <c r="M250" s="292"/>
      <c r="N250" s="60"/>
      <c r="O250" s="113">
        <f t="shared" si="329"/>
        <v>0</v>
      </c>
      <c r="P250" s="110"/>
    </row>
    <row r="251" spans="1:16" hidden="1" x14ac:dyDescent="0.25">
      <c r="A251" s="46">
        <v>6300</v>
      </c>
      <c r="B251" s="104" t="s">
        <v>231</v>
      </c>
      <c r="C251" s="47">
        <f t="shared" si="283"/>
        <v>0</v>
      </c>
      <c r="D251" s="212">
        <f>SUM(D252,D257,D258)</f>
        <v>0</v>
      </c>
      <c r="E251" s="505">
        <f t="shared" ref="E251:O251" si="330">SUM(E252,E257,E258)</f>
        <v>0</v>
      </c>
      <c r="F251" s="472">
        <f t="shared" si="330"/>
        <v>0</v>
      </c>
      <c r="G251" s="212">
        <f t="shared" si="330"/>
        <v>0</v>
      </c>
      <c r="H251" s="105">
        <f t="shared" si="330"/>
        <v>0</v>
      </c>
      <c r="I251" s="116">
        <f t="shared" si="330"/>
        <v>0</v>
      </c>
      <c r="J251" s="105">
        <f t="shared" si="330"/>
        <v>0</v>
      </c>
      <c r="K251" s="50">
        <f t="shared" si="330"/>
        <v>0</v>
      </c>
      <c r="L251" s="116">
        <f t="shared" si="330"/>
        <v>0</v>
      </c>
      <c r="M251" s="159">
        <f t="shared" si="330"/>
        <v>0</v>
      </c>
      <c r="N251" s="160">
        <f t="shared" si="330"/>
        <v>0</v>
      </c>
      <c r="O251" s="161">
        <f t="shared" si="330"/>
        <v>0</v>
      </c>
      <c r="P251" s="316"/>
    </row>
    <row r="252" spans="1:16" ht="24" hidden="1" x14ac:dyDescent="0.25">
      <c r="A252" s="340">
        <v>6320</v>
      </c>
      <c r="B252" s="52" t="s">
        <v>303</v>
      </c>
      <c r="C252" s="126">
        <f t="shared" si="283"/>
        <v>0</v>
      </c>
      <c r="D252" s="217">
        <f>SUM(D253:D256)</f>
        <v>0</v>
      </c>
      <c r="E252" s="514">
        <f t="shared" ref="E252:O252" si="331">SUM(E253:E256)</f>
        <v>0</v>
      </c>
      <c r="F252" s="509">
        <f t="shared" si="331"/>
        <v>0</v>
      </c>
      <c r="G252" s="217">
        <f t="shared" si="331"/>
        <v>0</v>
      </c>
      <c r="H252" s="248">
        <f t="shared" si="331"/>
        <v>0</v>
      </c>
      <c r="I252" s="119">
        <f t="shared" si="331"/>
        <v>0</v>
      </c>
      <c r="J252" s="248">
        <f t="shared" si="331"/>
        <v>0</v>
      </c>
      <c r="K252" s="118">
        <f t="shared" si="331"/>
        <v>0</v>
      </c>
      <c r="L252" s="119">
        <f t="shared" si="331"/>
        <v>0</v>
      </c>
      <c r="M252" s="53">
        <f t="shared" si="331"/>
        <v>0</v>
      </c>
      <c r="N252" s="118">
        <f t="shared" si="331"/>
        <v>0</v>
      </c>
      <c r="O252" s="119">
        <f t="shared" si="331"/>
        <v>0</v>
      </c>
      <c r="P252" s="109"/>
    </row>
    <row r="253" spans="1:16" hidden="1" x14ac:dyDescent="0.25">
      <c r="A253" s="38">
        <v>6322</v>
      </c>
      <c r="B253" s="57" t="s">
        <v>232</v>
      </c>
      <c r="C253" s="58">
        <f t="shared" si="283"/>
        <v>0</v>
      </c>
      <c r="D253" s="214"/>
      <c r="E253" s="510"/>
      <c r="F253" s="468">
        <f t="shared" ref="F253:F258" si="332">D253+E253</f>
        <v>0</v>
      </c>
      <c r="G253" s="214"/>
      <c r="H253" s="246"/>
      <c r="I253" s="113">
        <f t="shared" ref="I253:I258" si="333">G253+H253</f>
        <v>0</v>
      </c>
      <c r="J253" s="246"/>
      <c r="K253" s="60"/>
      <c r="L253" s="113">
        <f t="shared" ref="L253:L258" si="334">J253+K253</f>
        <v>0</v>
      </c>
      <c r="M253" s="292"/>
      <c r="N253" s="60"/>
      <c r="O253" s="113">
        <f t="shared" ref="O253:O258" si="335">M253+N253</f>
        <v>0</v>
      </c>
      <c r="P253" s="110"/>
    </row>
    <row r="254" spans="1:16" ht="24" hidden="1" x14ac:dyDescent="0.25">
      <c r="A254" s="38">
        <v>6323</v>
      </c>
      <c r="B254" s="57" t="s">
        <v>233</v>
      </c>
      <c r="C254" s="58">
        <f t="shared" si="283"/>
        <v>0</v>
      </c>
      <c r="D254" s="214"/>
      <c r="E254" s="510"/>
      <c r="F254" s="468">
        <f t="shared" si="332"/>
        <v>0</v>
      </c>
      <c r="G254" s="214"/>
      <c r="H254" s="246"/>
      <c r="I254" s="113">
        <f t="shared" si="333"/>
        <v>0</v>
      </c>
      <c r="J254" s="246"/>
      <c r="K254" s="60"/>
      <c r="L254" s="113">
        <f t="shared" si="334"/>
        <v>0</v>
      </c>
      <c r="M254" s="292"/>
      <c r="N254" s="60"/>
      <c r="O254" s="113">
        <f t="shared" si="335"/>
        <v>0</v>
      </c>
      <c r="P254" s="110"/>
    </row>
    <row r="255" spans="1:16" ht="24" hidden="1" x14ac:dyDescent="0.25">
      <c r="A255" s="38">
        <v>6324</v>
      </c>
      <c r="B255" s="57" t="s">
        <v>287</v>
      </c>
      <c r="C255" s="58">
        <f t="shared" si="283"/>
        <v>0</v>
      </c>
      <c r="D255" s="214"/>
      <c r="E255" s="510"/>
      <c r="F255" s="468">
        <f t="shared" si="332"/>
        <v>0</v>
      </c>
      <c r="G255" s="214"/>
      <c r="H255" s="246"/>
      <c r="I255" s="113">
        <f t="shared" si="333"/>
        <v>0</v>
      </c>
      <c r="J255" s="246"/>
      <c r="K255" s="60"/>
      <c r="L255" s="113">
        <f t="shared" si="334"/>
        <v>0</v>
      </c>
      <c r="M255" s="292"/>
      <c r="N255" s="60"/>
      <c r="O255" s="113">
        <f t="shared" si="335"/>
        <v>0</v>
      </c>
      <c r="P255" s="110"/>
    </row>
    <row r="256" spans="1:16" hidden="1" x14ac:dyDescent="0.25">
      <c r="A256" s="33">
        <v>6329</v>
      </c>
      <c r="B256" s="52" t="s">
        <v>288</v>
      </c>
      <c r="C256" s="53">
        <f t="shared" si="283"/>
        <v>0</v>
      </c>
      <c r="D256" s="213"/>
      <c r="E256" s="508"/>
      <c r="F256" s="509">
        <f t="shared" si="332"/>
        <v>0</v>
      </c>
      <c r="G256" s="213"/>
      <c r="H256" s="245"/>
      <c r="I256" s="119">
        <f t="shared" si="333"/>
        <v>0</v>
      </c>
      <c r="J256" s="245"/>
      <c r="K256" s="55"/>
      <c r="L256" s="119">
        <f t="shared" si="334"/>
        <v>0</v>
      </c>
      <c r="M256" s="291"/>
      <c r="N256" s="55"/>
      <c r="O256" s="119">
        <f t="shared" si="335"/>
        <v>0</v>
      </c>
      <c r="P256" s="109"/>
    </row>
    <row r="257" spans="1:16" ht="24" hidden="1" x14ac:dyDescent="0.25">
      <c r="A257" s="139">
        <v>6330</v>
      </c>
      <c r="B257" s="140" t="s">
        <v>234</v>
      </c>
      <c r="C257" s="126">
        <f t="shared" si="283"/>
        <v>0</v>
      </c>
      <c r="D257" s="219"/>
      <c r="E257" s="517"/>
      <c r="F257" s="518">
        <f t="shared" si="332"/>
        <v>0</v>
      </c>
      <c r="G257" s="219"/>
      <c r="H257" s="250"/>
      <c r="I257" s="277">
        <f t="shared" si="333"/>
        <v>0</v>
      </c>
      <c r="J257" s="250"/>
      <c r="K257" s="128"/>
      <c r="L257" s="277">
        <f t="shared" si="334"/>
        <v>0</v>
      </c>
      <c r="M257" s="295"/>
      <c r="N257" s="128"/>
      <c r="O257" s="277">
        <f t="shared" si="335"/>
        <v>0</v>
      </c>
      <c r="P257" s="151"/>
    </row>
    <row r="258" spans="1:16" hidden="1" x14ac:dyDescent="0.25">
      <c r="A258" s="111">
        <v>6360</v>
      </c>
      <c r="B258" s="57" t="s">
        <v>235</v>
      </c>
      <c r="C258" s="58">
        <f t="shared" si="283"/>
        <v>0</v>
      </c>
      <c r="D258" s="214"/>
      <c r="E258" s="510"/>
      <c r="F258" s="468">
        <f t="shared" si="332"/>
        <v>0</v>
      </c>
      <c r="G258" s="214"/>
      <c r="H258" s="246"/>
      <c r="I258" s="113">
        <f t="shared" si="333"/>
        <v>0</v>
      </c>
      <c r="J258" s="246"/>
      <c r="K258" s="60"/>
      <c r="L258" s="113">
        <f t="shared" si="334"/>
        <v>0</v>
      </c>
      <c r="M258" s="292"/>
      <c r="N258" s="60"/>
      <c r="O258" s="113">
        <f t="shared" si="335"/>
        <v>0</v>
      </c>
      <c r="P258" s="110"/>
    </row>
    <row r="259" spans="1:16" ht="36" hidden="1" x14ac:dyDescent="0.25">
      <c r="A259" s="46">
        <v>6400</v>
      </c>
      <c r="B259" s="104" t="s">
        <v>236</v>
      </c>
      <c r="C259" s="47">
        <f t="shared" si="283"/>
        <v>0</v>
      </c>
      <c r="D259" s="212">
        <f>SUM(D260,D264)</f>
        <v>0</v>
      </c>
      <c r="E259" s="505">
        <f t="shared" ref="E259:O259" si="336">SUM(E260,E264)</f>
        <v>0</v>
      </c>
      <c r="F259" s="472">
        <f t="shared" si="336"/>
        <v>0</v>
      </c>
      <c r="G259" s="212">
        <f t="shared" si="336"/>
        <v>0</v>
      </c>
      <c r="H259" s="105">
        <f t="shared" si="336"/>
        <v>0</v>
      </c>
      <c r="I259" s="116">
        <f t="shared" si="336"/>
        <v>0</v>
      </c>
      <c r="J259" s="105">
        <f t="shared" si="336"/>
        <v>0</v>
      </c>
      <c r="K259" s="50">
        <f t="shared" si="336"/>
        <v>0</v>
      </c>
      <c r="L259" s="116">
        <f t="shared" si="336"/>
        <v>0</v>
      </c>
      <c r="M259" s="159">
        <f t="shared" si="336"/>
        <v>0</v>
      </c>
      <c r="N259" s="160">
        <f t="shared" si="336"/>
        <v>0</v>
      </c>
      <c r="O259" s="161">
        <f t="shared" si="336"/>
        <v>0</v>
      </c>
      <c r="P259" s="316"/>
    </row>
    <row r="260" spans="1:16" ht="24" hidden="1" x14ac:dyDescent="0.25">
      <c r="A260" s="340">
        <v>6410</v>
      </c>
      <c r="B260" s="52" t="s">
        <v>237</v>
      </c>
      <c r="C260" s="53">
        <f t="shared" si="283"/>
        <v>0</v>
      </c>
      <c r="D260" s="217">
        <f>SUM(D261:D263)</f>
        <v>0</v>
      </c>
      <c r="E260" s="514">
        <f t="shared" ref="E260:O260" si="337">SUM(E261:E263)</f>
        <v>0</v>
      </c>
      <c r="F260" s="509">
        <f t="shared" si="337"/>
        <v>0</v>
      </c>
      <c r="G260" s="217">
        <f t="shared" si="337"/>
        <v>0</v>
      </c>
      <c r="H260" s="248">
        <f t="shared" si="337"/>
        <v>0</v>
      </c>
      <c r="I260" s="119">
        <f t="shared" si="337"/>
        <v>0</v>
      </c>
      <c r="J260" s="248">
        <f t="shared" si="337"/>
        <v>0</v>
      </c>
      <c r="K260" s="118">
        <f t="shared" si="337"/>
        <v>0</v>
      </c>
      <c r="L260" s="119">
        <f t="shared" si="337"/>
        <v>0</v>
      </c>
      <c r="M260" s="64">
        <f t="shared" si="337"/>
        <v>0</v>
      </c>
      <c r="N260" s="271">
        <f t="shared" si="337"/>
        <v>0</v>
      </c>
      <c r="O260" s="276">
        <f t="shared" si="337"/>
        <v>0</v>
      </c>
      <c r="P260" s="148"/>
    </row>
    <row r="261" spans="1:16" hidden="1" x14ac:dyDescent="0.25">
      <c r="A261" s="38">
        <v>6411</v>
      </c>
      <c r="B261" s="141" t="s">
        <v>238</v>
      </c>
      <c r="C261" s="58">
        <f t="shared" si="283"/>
        <v>0</v>
      </c>
      <c r="D261" s="214"/>
      <c r="E261" s="510"/>
      <c r="F261" s="468">
        <f t="shared" ref="F261:F263" si="338">D261+E261</f>
        <v>0</v>
      </c>
      <c r="G261" s="214"/>
      <c r="H261" s="246"/>
      <c r="I261" s="113">
        <f t="shared" ref="I261:I263" si="339">G261+H261</f>
        <v>0</v>
      </c>
      <c r="J261" s="246"/>
      <c r="K261" s="60"/>
      <c r="L261" s="113">
        <f t="shared" ref="L261:L263" si="340">J261+K261</f>
        <v>0</v>
      </c>
      <c r="M261" s="292"/>
      <c r="N261" s="60"/>
      <c r="O261" s="113">
        <f t="shared" ref="O261:O263" si="341">M261+N261</f>
        <v>0</v>
      </c>
      <c r="P261" s="110"/>
    </row>
    <row r="262" spans="1:16" ht="36" hidden="1" x14ac:dyDescent="0.25">
      <c r="A262" s="38">
        <v>6412</v>
      </c>
      <c r="B262" s="57" t="s">
        <v>239</v>
      </c>
      <c r="C262" s="58">
        <f t="shared" si="283"/>
        <v>0</v>
      </c>
      <c r="D262" s="214"/>
      <c r="E262" s="510"/>
      <c r="F262" s="468">
        <f t="shared" si="338"/>
        <v>0</v>
      </c>
      <c r="G262" s="214"/>
      <c r="H262" s="246"/>
      <c r="I262" s="113">
        <f t="shared" si="339"/>
        <v>0</v>
      </c>
      <c r="J262" s="246"/>
      <c r="K262" s="60"/>
      <c r="L262" s="113">
        <f t="shared" si="340"/>
        <v>0</v>
      </c>
      <c r="M262" s="292"/>
      <c r="N262" s="60"/>
      <c r="O262" s="113">
        <f t="shared" si="341"/>
        <v>0</v>
      </c>
      <c r="P262" s="110"/>
    </row>
    <row r="263" spans="1:16" ht="36" hidden="1" x14ac:dyDescent="0.25">
      <c r="A263" s="38">
        <v>6419</v>
      </c>
      <c r="B263" s="57" t="s">
        <v>240</v>
      </c>
      <c r="C263" s="58">
        <f t="shared" si="283"/>
        <v>0</v>
      </c>
      <c r="D263" s="214"/>
      <c r="E263" s="510"/>
      <c r="F263" s="468">
        <f t="shared" si="338"/>
        <v>0</v>
      </c>
      <c r="G263" s="214"/>
      <c r="H263" s="246"/>
      <c r="I263" s="113">
        <f t="shared" si="339"/>
        <v>0</v>
      </c>
      <c r="J263" s="246"/>
      <c r="K263" s="60"/>
      <c r="L263" s="113">
        <f t="shared" si="340"/>
        <v>0</v>
      </c>
      <c r="M263" s="292"/>
      <c r="N263" s="60"/>
      <c r="O263" s="113">
        <f t="shared" si="341"/>
        <v>0</v>
      </c>
      <c r="P263" s="110"/>
    </row>
    <row r="264" spans="1:16" ht="36" hidden="1" x14ac:dyDescent="0.25">
      <c r="A264" s="111">
        <v>6420</v>
      </c>
      <c r="B264" s="57" t="s">
        <v>241</v>
      </c>
      <c r="C264" s="58">
        <f t="shared" si="283"/>
        <v>0</v>
      </c>
      <c r="D264" s="215">
        <f>SUM(D265:D268)</f>
        <v>0</v>
      </c>
      <c r="E264" s="511">
        <f t="shared" ref="E264:F264" si="342">SUM(E265:E268)</f>
        <v>0</v>
      </c>
      <c r="F264" s="468">
        <f t="shared" si="342"/>
        <v>0</v>
      </c>
      <c r="G264" s="215">
        <f>SUM(G265:G268)</f>
        <v>0</v>
      </c>
      <c r="H264" s="120">
        <f t="shared" ref="H264:I264" si="343">SUM(H265:H268)</f>
        <v>0</v>
      </c>
      <c r="I264" s="113">
        <f t="shared" si="343"/>
        <v>0</v>
      </c>
      <c r="J264" s="120">
        <f>SUM(J265:J268)</f>
        <v>0</v>
      </c>
      <c r="K264" s="112">
        <f t="shared" ref="K264:L264" si="344">SUM(K265:K268)</f>
        <v>0</v>
      </c>
      <c r="L264" s="113">
        <f t="shared" si="344"/>
        <v>0</v>
      </c>
      <c r="M264" s="58">
        <f>SUM(M265:M268)</f>
        <v>0</v>
      </c>
      <c r="N264" s="112">
        <f t="shared" ref="N264:O264" si="345">SUM(N265:N268)</f>
        <v>0</v>
      </c>
      <c r="O264" s="113">
        <f t="shared" si="345"/>
        <v>0</v>
      </c>
      <c r="P264" s="110"/>
    </row>
    <row r="265" spans="1:16" hidden="1" x14ac:dyDescent="0.25">
      <c r="A265" s="38">
        <v>6421</v>
      </c>
      <c r="B265" s="57" t="s">
        <v>242</v>
      </c>
      <c r="C265" s="58">
        <f t="shared" si="283"/>
        <v>0</v>
      </c>
      <c r="D265" s="214"/>
      <c r="E265" s="510"/>
      <c r="F265" s="468">
        <f t="shared" ref="F265:F268" si="346">D265+E265</f>
        <v>0</v>
      </c>
      <c r="G265" s="214"/>
      <c r="H265" s="246"/>
      <c r="I265" s="113">
        <f t="shared" ref="I265:I268" si="347">G265+H265</f>
        <v>0</v>
      </c>
      <c r="J265" s="246"/>
      <c r="K265" s="60"/>
      <c r="L265" s="113">
        <f t="shared" ref="L265:L268" si="348">J265+K265</f>
        <v>0</v>
      </c>
      <c r="M265" s="292"/>
      <c r="N265" s="60"/>
      <c r="O265" s="113">
        <f t="shared" ref="O265:O268" si="349">M265+N265</f>
        <v>0</v>
      </c>
      <c r="P265" s="110"/>
    </row>
    <row r="266" spans="1:16" hidden="1" x14ac:dyDescent="0.25">
      <c r="A266" s="38">
        <v>6422</v>
      </c>
      <c r="B266" s="57" t="s">
        <v>243</v>
      </c>
      <c r="C266" s="58">
        <f t="shared" si="283"/>
        <v>0</v>
      </c>
      <c r="D266" s="214"/>
      <c r="E266" s="510"/>
      <c r="F266" s="468">
        <f t="shared" si="346"/>
        <v>0</v>
      </c>
      <c r="G266" s="214"/>
      <c r="H266" s="246"/>
      <c r="I266" s="113">
        <f t="shared" si="347"/>
        <v>0</v>
      </c>
      <c r="J266" s="246"/>
      <c r="K266" s="60"/>
      <c r="L266" s="113">
        <f t="shared" si="348"/>
        <v>0</v>
      </c>
      <c r="M266" s="292"/>
      <c r="N266" s="60"/>
      <c r="O266" s="113">
        <f t="shared" si="349"/>
        <v>0</v>
      </c>
      <c r="P266" s="110"/>
    </row>
    <row r="267" spans="1:16" ht="13.5" hidden="1" customHeight="1" x14ac:dyDescent="0.25">
      <c r="A267" s="38">
        <v>6423</v>
      </c>
      <c r="B267" s="57" t="s">
        <v>244</v>
      </c>
      <c r="C267" s="58">
        <f t="shared" si="283"/>
        <v>0</v>
      </c>
      <c r="D267" s="214"/>
      <c r="E267" s="510"/>
      <c r="F267" s="468">
        <f t="shared" si="346"/>
        <v>0</v>
      </c>
      <c r="G267" s="214"/>
      <c r="H267" s="246"/>
      <c r="I267" s="113">
        <f t="shared" si="347"/>
        <v>0</v>
      </c>
      <c r="J267" s="246"/>
      <c r="K267" s="60"/>
      <c r="L267" s="113">
        <f t="shared" si="348"/>
        <v>0</v>
      </c>
      <c r="M267" s="292"/>
      <c r="N267" s="60"/>
      <c r="O267" s="113">
        <f t="shared" si="349"/>
        <v>0</v>
      </c>
      <c r="P267" s="110"/>
    </row>
    <row r="268" spans="1:16" ht="36" hidden="1" x14ac:dyDescent="0.25">
      <c r="A268" s="38">
        <v>6424</v>
      </c>
      <c r="B268" s="57" t="s">
        <v>245</v>
      </c>
      <c r="C268" s="58">
        <f t="shared" si="283"/>
        <v>0</v>
      </c>
      <c r="D268" s="214"/>
      <c r="E268" s="510"/>
      <c r="F268" s="468">
        <f t="shared" si="346"/>
        <v>0</v>
      </c>
      <c r="G268" s="214"/>
      <c r="H268" s="246"/>
      <c r="I268" s="113">
        <f t="shared" si="347"/>
        <v>0</v>
      </c>
      <c r="J268" s="246"/>
      <c r="K268" s="60"/>
      <c r="L268" s="113">
        <f t="shared" si="348"/>
        <v>0</v>
      </c>
      <c r="M268" s="292"/>
      <c r="N268" s="60"/>
      <c r="O268" s="113">
        <f t="shared" si="349"/>
        <v>0</v>
      </c>
      <c r="P268" s="110"/>
    </row>
    <row r="269" spans="1:16" ht="36" hidden="1" x14ac:dyDescent="0.25">
      <c r="A269" s="143">
        <v>7000</v>
      </c>
      <c r="B269" s="143" t="s">
        <v>246</v>
      </c>
      <c r="C269" s="145">
        <f t="shared" si="283"/>
        <v>0</v>
      </c>
      <c r="D269" s="221">
        <f>SUM(D270,D281)</f>
        <v>0</v>
      </c>
      <c r="E269" s="521">
        <f t="shared" ref="E269:F269" si="350">SUM(E270,E281)</f>
        <v>0</v>
      </c>
      <c r="F269" s="522">
        <f t="shared" si="350"/>
        <v>0</v>
      </c>
      <c r="G269" s="221">
        <f>SUM(G270,G281)</f>
        <v>0</v>
      </c>
      <c r="H269" s="252">
        <f t="shared" ref="H269:I269" si="351">SUM(H270,H281)</f>
        <v>0</v>
      </c>
      <c r="I269" s="263">
        <f t="shared" si="351"/>
        <v>0</v>
      </c>
      <c r="J269" s="252">
        <f>SUM(J270,J281)</f>
        <v>0</v>
      </c>
      <c r="K269" s="144">
        <f t="shared" ref="K269:L269" si="352">SUM(K270,K281)</f>
        <v>0</v>
      </c>
      <c r="L269" s="263">
        <f t="shared" si="352"/>
        <v>0</v>
      </c>
      <c r="M269" s="297">
        <f>SUM(M270,M281)</f>
        <v>0</v>
      </c>
      <c r="N269" s="274">
        <f t="shared" ref="N269:O269" si="353">SUM(N270,N281)</f>
        <v>0</v>
      </c>
      <c r="O269" s="279">
        <f t="shared" si="353"/>
        <v>0</v>
      </c>
      <c r="P269" s="318"/>
    </row>
    <row r="270" spans="1:16" ht="24" hidden="1" x14ac:dyDescent="0.25">
      <c r="A270" s="46">
        <v>7200</v>
      </c>
      <c r="B270" s="104" t="s">
        <v>247</v>
      </c>
      <c r="C270" s="47">
        <f t="shared" si="283"/>
        <v>0</v>
      </c>
      <c r="D270" s="212">
        <f>SUM(D271,D272,D275,D276,D280)</f>
        <v>0</v>
      </c>
      <c r="E270" s="505">
        <f t="shared" ref="E270:F270" si="354">SUM(E271,E272,E275,E276,E280)</f>
        <v>0</v>
      </c>
      <c r="F270" s="472">
        <f t="shared" si="354"/>
        <v>0</v>
      </c>
      <c r="G270" s="212">
        <f>SUM(G271,G272,G275,G276,G280)</f>
        <v>0</v>
      </c>
      <c r="H270" s="105">
        <f t="shared" ref="H270:I270" si="355">SUM(H271,H272,H275,H276,H280)</f>
        <v>0</v>
      </c>
      <c r="I270" s="116">
        <f t="shared" si="355"/>
        <v>0</v>
      </c>
      <c r="J270" s="105">
        <f>SUM(J271,J272,J275,J276,J280)</f>
        <v>0</v>
      </c>
      <c r="K270" s="50">
        <f t="shared" ref="K270:L270" si="356">SUM(K271,K272,K275,K276,K280)</f>
        <v>0</v>
      </c>
      <c r="L270" s="116">
        <f t="shared" si="356"/>
        <v>0</v>
      </c>
      <c r="M270" s="129">
        <f>SUM(M271,M272,M275,M276,M280)</f>
        <v>0</v>
      </c>
      <c r="N270" s="130">
        <f t="shared" ref="N270:O270" si="357">SUM(N271,N272,N275,N276,N280)</f>
        <v>0</v>
      </c>
      <c r="O270" s="262">
        <f t="shared" si="357"/>
        <v>0</v>
      </c>
      <c r="P270" s="315"/>
    </row>
    <row r="271" spans="1:16" ht="24" hidden="1" x14ac:dyDescent="0.25">
      <c r="A271" s="340">
        <v>7210</v>
      </c>
      <c r="B271" s="52" t="s">
        <v>248</v>
      </c>
      <c r="C271" s="53">
        <f t="shared" si="283"/>
        <v>0</v>
      </c>
      <c r="D271" s="213"/>
      <c r="E271" s="508"/>
      <c r="F271" s="509">
        <f>D271+E271</f>
        <v>0</v>
      </c>
      <c r="G271" s="213"/>
      <c r="H271" s="245"/>
      <c r="I271" s="119">
        <f>G271+H271</f>
        <v>0</v>
      </c>
      <c r="J271" s="245"/>
      <c r="K271" s="55"/>
      <c r="L271" s="119">
        <f>J271+K271</f>
        <v>0</v>
      </c>
      <c r="M271" s="291"/>
      <c r="N271" s="55"/>
      <c r="O271" s="119">
        <f>M271+N271</f>
        <v>0</v>
      </c>
      <c r="P271" s="109"/>
    </row>
    <row r="272" spans="1:16" s="142" customFormat="1" ht="36" hidden="1" x14ac:dyDescent="0.25">
      <c r="A272" s="111">
        <v>7220</v>
      </c>
      <c r="B272" s="57" t="s">
        <v>249</v>
      </c>
      <c r="C272" s="58">
        <f t="shared" si="283"/>
        <v>0</v>
      </c>
      <c r="D272" s="215">
        <f>SUM(D273:D274)</f>
        <v>0</v>
      </c>
      <c r="E272" s="511">
        <f t="shared" ref="E272:F272" si="358">SUM(E273:E274)</f>
        <v>0</v>
      </c>
      <c r="F272" s="468">
        <f t="shared" si="358"/>
        <v>0</v>
      </c>
      <c r="G272" s="215">
        <f>SUM(G273:G274)</f>
        <v>0</v>
      </c>
      <c r="H272" s="120">
        <f t="shared" ref="H272:I272" si="359">SUM(H273:H274)</f>
        <v>0</v>
      </c>
      <c r="I272" s="113">
        <f t="shared" si="359"/>
        <v>0</v>
      </c>
      <c r="J272" s="120">
        <f>SUM(J273:J274)</f>
        <v>0</v>
      </c>
      <c r="K272" s="112">
        <f t="shared" ref="K272:L272" si="360">SUM(K273:K274)</f>
        <v>0</v>
      </c>
      <c r="L272" s="113">
        <f t="shared" si="360"/>
        <v>0</v>
      </c>
      <c r="M272" s="58">
        <f>SUM(M273:M274)</f>
        <v>0</v>
      </c>
      <c r="N272" s="112">
        <f t="shared" ref="N272:O272" si="361">SUM(N273:N274)</f>
        <v>0</v>
      </c>
      <c r="O272" s="113">
        <f t="shared" si="361"/>
        <v>0</v>
      </c>
      <c r="P272" s="110"/>
    </row>
    <row r="273" spans="1:16" s="142" customFormat="1" ht="36" hidden="1" x14ac:dyDescent="0.25">
      <c r="A273" s="38">
        <v>7221</v>
      </c>
      <c r="B273" s="57" t="s">
        <v>250</v>
      </c>
      <c r="C273" s="58">
        <f t="shared" si="283"/>
        <v>0</v>
      </c>
      <c r="D273" s="214"/>
      <c r="E273" s="510"/>
      <c r="F273" s="468">
        <f t="shared" ref="F273:F275" si="362">D273+E273</f>
        <v>0</v>
      </c>
      <c r="G273" s="214"/>
      <c r="H273" s="246"/>
      <c r="I273" s="113">
        <f t="shared" ref="I273:I275" si="363">G273+H273</f>
        <v>0</v>
      </c>
      <c r="J273" s="246"/>
      <c r="K273" s="60"/>
      <c r="L273" s="113">
        <f t="shared" ref="L273:L275" si="364">J273+K273</f>
        <v>0</v>
      </c>
      <c r="M273" s="292"/>
      <c r="N273" s="60"/>
      <c r="O273" s="113">
        <f t="shared" ref="O273:O275" si="365">M273+N273</f>
        <v>0</v>
      </c>
      <c r="P273" s="110"/>
    </row>
    <row r="274" spans="1:16" s="142" customFormat="1" ht="36" hidden="1" x14ac:dyDescent="0.25">
      <c r="A274" s="38">
        <v>7222</v>
      </c>
      <c r="B274" s="57" t="s">
        <v>251</v>
      </c>
      <c r="C274" s="58">
        <f t="shared" si="283"/>
        <v>0</v>
      </c>
      <c r="D274" s="214"/>
      <c r="E274" s="510"/>
      <c r="F274" s="468">
        <f t="shared" si="362"/>
        <v>0</v>
      </c>
      <c r="G274" s="214"/>
      <c r="H274" s="246"/>
      <c r="I274" s="113">
        <f t="shared" si="363"/>
        <v>0</v>
      </c>
      <c r="J274" s="246"/>
      <c r="K274" s="60"/>
      <c r="L274" s="113">
        <f t="shared" si="364"/>
        <v>0</v>
      </c>
      <c r="M274" s="292"/>
      <c r="N274" s="60"/>
      <c r="O274" s="113">
        <f t="shared" si="365"/>
        <v>0</v>
      </c>
      <c r="P274" s="110"/>
    </row>
    <row r="275" spans="1:16" ht="24" hidden="1" x14ac:dyDescent="0.25">
      <c r="A275" s="111">
        <v>7230</v>
      </c>
      <c r="B275" s="57" t="s">
        <v>292</v>
      </c>
      <c r="C275" s="58">
        <f t="shared" si="283"/>
        <v>0</v>
      </c>
      <c r="D275" s="214"/>
      <c r="E275" s="510"/>
      <c r="F275" s="468">
        <f t="shared" si="362"/>
        <v>0</v>
      </c>
      <c r="G275" s="214"/>
      <c r="H275" s="246"/>
      <c r="I275" s="113">
        <f t="shared" si="363"/>
        <v>0</v>
      </c>
      <c r="J275" s="246"/>
      <c r="K275" s="60"/>
      <c r="L275" s="113">
        <f t="shared" si="364"/>
        <v>0</v>
      </c>
      <c r="M275" s="292"/>
      <c r="N275" s="60"/>
      <c r="O275" s="113">
        <f t="shared" si="365"/>
        <v>0</v>
      </c>
      <c r="P275" s="110"/>
    </row>
    <row r="276" spans="1:16" ht="24" hidden="1" x14ac:dyDescent="0.25">
      <c r="A276" s="111">
        <v>7240</v>
      </c>
      <c r="B276" s="57" t="s">
        <v>252</v>
      </c>
      <c r="C276" s="58">
        <f t="shared" si="283"/>
        <v>0</v>
      </c>
      <c r="D276" s="215">
        <f t="shared" ref="D276:O276" si="366">SUM(D277:D279)</f>
        <v>0</v>
      </c>
      <c r="E276" s="511">
        <f t="shared" si="366"/>
        <v>0</v>
      </c>
      <c r="F276" s="468">
        <f t="shared" si="366"/>
        <v>0</v>
      </c>
      <c r="G276" s="215">
        <f t="shared" si="366"/>
        <v>0</v>
      </c>
      <c r="H276" s="120">
        <f t="shared" si="366"/>
        <v>0</v>
      </c>
      <c r="I276" s="113">
        <f t="shared" si="366"/>
        <v>0</v>
      </c>
      <c r="J276" s="120">
        <f>SUM(J277:J279)</f>
        <v>0</v>
      </c>
      <c r="K276" s="112">
        <f t="shared" ref="K276:L276" si="367">SUM(K277:K279)</f>
        <v>0</v>
      </c>
      <c r="L276" s="113">
        <f t="shared" si="367"/>
        <v>0</v>
      </c>
      <c r="M276" s="58">
        <f t="shared" si="366"/>
        <v>0</v>
      </c>
      <c r="N276" s="112">
        <f t="shared" si="366"/>
        <v>0</v>
      </c>
      <c r="O276" s="113">
        <f t="shared" si="366"/>
        <v>0</v>
      </c>
      <c r="P276" s="110"/>
    </row>
    <row r="277" spans="1:16" ht="48" hidden="1" x14ac:dyDescent="0.25">
      <c r="A277" s="38">
        <v>7245</v>
      </c>
      <c r="B277" s="57" t="s">
        <v>253</v>
      </c>
      <c r="C277" s="58">
        <f t="shared" ref="C277:C298" si="368">F277+I277+L277+O277</f>
        <v>0</v>
      </c>
      <c r="D277" s="214"/>
      <c r="E277" s="510"/>
      <c r="F277" s="468">
        <f t="shared" ref="F277:F280" si="369">D277+E277</f>
        <v>0</v>
      </c>
      <c r="G277" s="214"/>
      <c r="H277" s="246"/>
      <c r="I277" s="113">
        <f t="shared" ref="I277:I280" si="370">G277+H277</f>
        <v>0</v>
      </c>
      <c r="J277" s="246"/>
      <c r="K277" s="60"/>
      <c r="L277" s="113">
        <f t="shared" ref="L277:L280" si="371">J277+K277</f>
        <v>0</v>
      </c>
      <c r="M277" s="292"/>
      <c r="N277" s="60"/>
      <c r="O277" s="113">
        <f t="shared" ref="O277:O280" si="372">M277+N277</f>
        <v>0</v>
      </c>
      <c r="P277" s="110"/>
    </row>
    <row r="278" spans="1:16" ht="84.75" hidden="1" customHeight="1" x14ac:dyDescent="0.25">
      <c r="A278" s="38">
        <v>7246</v>
      </c>
      <c r="B278" s="57" t="s">
        <v>254</v>
      </c>
      <c r="C278" s="58">
        <f t="shared" si="368"/>
        <v>0</v>
      </c>
      <c r="D278" s="214"/>
      <c r="E278" s="510"/>
      <c r="F278" s="468">
        <f t="shared" si="369"/>
        <v>0</v>
      </c>
      <c r="G278" s="214"/>
      <c r="H278" s="246"/>
      <c r="I278" s="113">
        <f t="shared" si="370"/>
        <v>0</v>
      </c>
      <c r="J278" s="246"/>
      <c r="K278" s="60"/>
      <c r="L278" s="113">
        <f t="shared" si="371"/>
        <v>0</v>
      </c>
      <c r="M278" s="292"/>
      <c r="N278" s="60"/>
      <c r="O278" s="113">
        <f t="shared" si="372"/>
        <v>0</v>
      </c>
      <c r="P278" s="110"/>
    </row>
    <row r="279" spans="1:16" ht="36" hidden="1" x14ac:dyDescent="0.25">
      <c r="A279" s="38">
        <v>7247</v>
      </c>
      <c r="B279" s="57" t="s">
        <v>309</v>
      </c>
      <c r="C279" s="58">
        <f t="shared" si="368"/>
        <v>0</v>
      </c>
      <c r="D279" s="214"/>
      <c r="E279" s="510"/>
      <c r="F279" s="468">
        <f t="shared" si="369"/>
        <v>0</v>
      </c>
      <c r="G279" s="214"/>
      <c r="H279" s="246"/>
      <c r="I279" s="113">
        <f t="shared" si="370"/>
        <v>0</v>
      </c>
      <c r="J279" s="246"/>
      <c r="K279" s="60"/>
      <c r="L279" s="113">
        <f t="shared" si="371"/>
        <v>0</v>
      </c>
      <c r="M279" s="292"/>
      <c r="N279" s="60"/>
      <c r="O279" s="113">
        <f t="shared" si="372"/>
        <v>0</v>
      </c>
      <c r="P279" s="110"/>
    </row>
    <row r="280" spans="1:16" ht="24" hidden="1" x14ac:dyDescent="0.25">
      <c r="A280" s="340">
        <v>7260</v>
      </c>
      <c r="B280" s="52" t="s">
        <v>255</v>
      </c>
      <c r="C280" s="53">
        <f t="shared" si="368"/>
        <v>0</v>
      </c>
      <c r="D280" s="213"/>
      <c r="E280" s="508"/>
      <c r="F280" s="509">
        <f t="shared" si="369"/>
        <v>0</v>
      </c>
      <c r="G280" s="213"/>
      <c r="H280" s="245"/>
      <c r="I280" s="119">
        <f t="shared" si="370"/>
        <v>0</v>
      </c>
      <c r="J280" s="245"/>
      <c r="K280" s="55"/>
      <c r="L280" s="119">
        <f t="shared" si="371"/>
        <v>0</v>
      </c>
      <c r="M280" s="291"/>
      <c r="N280" s="55"/>
      <c r="O280" s="119">
        <f t="shared" si="372"/>
        <v>0</v>
      </c>
      <c r="P280" s="109"/>
    </row>
    <row r="281" spans="1:16" hidden="1" x14ac:dyDescent="0.25">
      <c r="A281" s="72">
        <v>7700</v>
      </c>
      <c r="B281" s="158" t="s">
        <v>284</v>
      </c>
      <c r="C281" s="159">
        <f t="shared" si="368"/>
        <v>0</v>
      </c>
      <c r="D281" s="222">
        <f t="shared" ref="D281:O281" si="373">D282</f>
        <v>0</v>
      </c>
      <c r="E281" s="523">
        <f t="shared" si="373"/>
        <v>0</v>
      </c>
      <c r="F281" s="488">
        <f t="shared" si="373"/>
        <v>0</v>
      </c>
      <c r="G281" s="222">
        <f t="shared" si="373"/>
        <v>0</v>
      </c>
      <c r="H281" s="253">
        <f t="shared" si="373"/>
        <v>0</v>
      </c>
      <c r="I281" s="161">
        <f t="shared" si="373"/>
        <v>0</v>
      </c>
      <c r="J281" s="253">
        <f t="shared" si="373"/>
        <v>0</v>
      </c>
      <c r="K281" s="160">
        <f t="shared" si="373"/>
        <v>0</v>
      </c>
      <c r="L281" s="161">
        <f t="shared" si="373"/>
        <v>0</v>
      </c>
      <c r="M281" s="159">
        <f t="shared" si="373"/>
        <v>0</v>
      </c>
      <c r="N281" s="160">
        <f t="shared" si="373"/>
        <v>0</v>
      </c>
      <c r="O281" s="161">
        <f t="shared" si="373"/>
        <v>0</v>
      </c>
      <c r="P281" s="316"/>
    </row>
    <row r="282" spans="1:16" hidden="1" x14ac:dyDescent="0.25">
      <c r="A282" s="106">
        <v>7720</v>
      </c>
      <c r="B282" s="52" t="s">
        <v>285</v>
      </c>
      <c r="C282" s="64">
        <f t="shared" si="368"/>
        <v>0</v>
      </c>
      <c r="D282" s="223"/>
      <c r="E282" s="524"/>
      <c r="F282" s="481">
        <f>D282+E282</f>
        <v>0</v>
      </c>
      <c r="G282" s="223"/>
      <c r="H282" s="254"/>
      <c r="I282" s="276">
        <f>G282+H282</f>
        <v>0</v>
      </c>
      <c r="J282" s="254"/>
      <c r="K282" s="66"/>
      <c r="L282" s="276">
        <f>J282+K282</f>
        <v>0</v>
      </c>
      <c r="M282" s="298"/>
      <c r="N282" s="66"/>
      <c r="O282" s="276">
        <f>M282+N282</f>
        <v>0</v>
      </c>
      <c r="P282" s="148"/>
    </row>
    <row r="283" spans="1:16" hidden="1" x14ac:dyDescent="0.25">
      <c r="A283" s="141"/>
      <c r="B283" s="57" t="s">
        <v>256</v>
      </c>
      <c r="C283" s="58">
        <f t="shared" si="368"/>
        <v>0</v>
      </c>
      <c r="D283" s="215">
        <f>SUM(D284:D285)</f>
        <v>0</v>
      </c>
      <c r="E283" s="511">
        <f t="shared" ref="E283:F283" si="374">SUM(E284:E285)</f>
        <v>0</v>
      </c>
      <c r="F283" s="468">
        <f t="shared" si="374"/>
        <v>0</v>
      </c>
      <c r="G283" s="215">
        <f>SUM(G284:G285)</f>
        <v>0</v>
      </c>
      <c r="H283" s="120">
        <f t="shared" ref="H283:I283" si="375">SUM(H284:H285)</f>
        <v>0</v>
      </c>
      <c r="I283" s="113">
        <f t="shared" si="375"/>
        <v>0</v>
      </c>
      <c r="J283" s="120">
        <f>SUM(J284:J285)</f>
        <v>0</v>
      </c>
      <c r="K283" s="112">
        <f t="shared" ref="K283:L283" si="376">SUM(K284:K285)</f>
        <v>0</v>
      </c>
      <c r="L283" s="113">
        <f t="shared" si="376"/>
        <v>0</v>
      </c>
      <c r="M283" s="58">
        <f>SUM(M284:M285)</f>
        <v>0</v>
      </c>
      <c r="N283" s="112">
        <f t="shared" ref="N283:O283" si="377">SUM(N284:N285)</f>
        <v>0</v>
      </c>
      <c r="O283" s="113">
        <f t="shared" si="377"/>
        <v>0</v>
      </c>
      <c r="P283" s="110"/>
    </row>
    <row r="284" spans="1:16" hidden="1" x14ac:dyDescent="0.25">
      <c r="A284" s="141" t="s">
        <v>257</v>
      </c>
      <c r="B284" s="38" t="s">
        <v>258</v>
      </c>
      <c r="C284" s="58">
        <f t="shared" si="368"/>
        <v>0</v>
      </c>
      <c r="D284" s="214"/>
      <c r="E284" s="510"/>
      <c r="F284" s="468">
        <f t="shared" ref="F284:F285" si="378">D284+E284</f>
        <v>0</v>
      </c>
      <c r="G284" s="214"/>
      <c r="H284" s="246"/>
      <c r="I284" s="113">
        <f t="shared" ref="I284:I285" si="379">G284+H284</f>
        <v>0</v>
      </c>
      <c r="J284" s="246"/>
      <c r="K284" s="60"/>
      <c r="L284" s="113">
        <f t="shared" ref="L284:L285" si="380">J284+K284</f>
        <v>0</v>
      </c>
      <c r="M284" s="292"/>
      <c r="N284" s="60"/>
      <c r="O284" s="113">
        <f t="shared" ref="O284:O285" si="381">M284+N284</f>
        <v>0</v>
      </c>
      <c r="P284" s="110"/>
    </row>
    <row r="285" spans="1:16" ht="24" hidden="1" x14ac:dyDescent="0.25">
      <c r="A285" s="141" t="s">
        <v>259</v>
      </c>
      <c r="B285" s="146" t="s">
        <v>260</v>
      </c>
      <c r="C285" s="53">
        <f t="shared" si="368"/>
        <v>0</v>
      </c>
      <c r="D285" s="213"/>
      <c r="E285" s="508"/>
      <c r="F285" s="509">
        <f t="shared" si="378"/>
        <v>0</v>
      </c>
      <c r="G285" s="213"/>
      <c r="H285" s="245"/>
      <c r="I285" s="119">
        <f t="shared" si="379"/>
        <v>0</v>
      </c>
      <c r="J285" s="245"/>
      <c r="K285" s="55"/>
      <c r="L285" s="119">
        <f t="shared" si="380"/>
        <v>0</v>
      </c>
      <c r="M285" s="291"/>
      <c r="N285" s="55"/>
      <c r="O285" s="119">
        <f t="shared" si="381"/>
        <v>0</v>
      </c>
      <c r="P285" s="109"/>
    </row>
    <row r="286" spans="1:16" ht="12.75" thickBot="1" x14ac:dyDescent="0.3">
      <c r="A286" s="164"/>
      <c r="B286" s="164" t="s">
        <v>261</v>
      </c>
      <c r="C286" s="280">
        <f t="shared" si="368"/>
        <v>626098</v>
      </c>
      <c r="D286" s="224">
        <f t="shared" ref="D286:O286" si="382">SUM(D283,D269,D230,D195,D187,D173,D75,D53)</f>
        <v>448851</v>
      </c>
      <c r="E286" s="525">
        <f t="shared" si="382"/>
        <v>0</v>
      </c>
      <c r="F286" s="526">
        <f t="shared" si="382"/>
        <v>448851</v>
      </c>
      <c r="G286" s="224">
        <f t="shared" si="382"/>
        <v>165745</v>
      </c>
      <c r="H286" s="166">
        <f t="shared" si="382"/>
        <v>994</v>
      </c>
      <c r="I286" s="264">
        <f t="shared" si="382"/>
        <v>166739</v>
      </c>
      <c r="J286" s="166">
        <f t="shared" si="382"/>
        <v>10508</v>
      </c>
      <c r="K286" s="165">
        <f t="shared" si="382"/>
        <v>0</v>
      </c>
      <c r="L286" s="264">
        <f t="shared" si="382"/>
        <v>10508</v>
      </c>
      <c r="M286" s="280">
        <f t="shared" si="382"/>
        <v>0</v>
      </c>
      <c r="N286" s="165">
        <f t="shared" si="382"/>
        <v>0</v>
      </c>
      <c r="O286" s="264">
        <f t="shared" si="382"/>
        <v>0</v>
      </c>
      <c r="P286" s="319"/>
    </row>
    <row r="287" spans="1:16" s="21" customFormat="1" ht="13.5" thickTop="1" thickBot="1" x14ac:dyDescent="0.3">
      <c r="A287" s="707" t="s">
        <v>262</v>
      </c>
      <c r="B287" s="708"/>
      <c r="C287" s="172">
        <f t="shared" si="368"/>
        <v>-4008</v>
      </c>
      <c r="D287" s="225">
        <f>SUM(D24,D25,D41)-D51</f>
        <v>0</v>
      </c>
      <c r="E287" s="527">
        <f t="shared" ref="E287:F287" si="383">SUM(E24,E25,E41)-E51</f>
        <v>0</v>
      </c>
      <c r="F287" s="528">
        <f t="shared" si="383"/>
        <v>0</v>
      </c>
      <c r="G287" s="225">
        <f>SUM(G24,G25,G41)-G51</f>
        <v>0</v>
      </c>
      <c r="H287" s="255">
        <f t="shared" ref="H287:I287" si="384">SUM(H24,H25,H41)-H51</f>
        <v>0</v>
      </c>
      <c r="I287" s="265">
        <f t="shared" si="384"/>
        <v>0</v>
      </c>
      <c r="J287" s="255">
        <f>(J26+J43)-J51</f>
        <v>-4008</v>
      </c>
      <c r="K287" s="168">
        <f t="shared" ref="K287:L287" si="385">(K26+K43)-K51</f>
        <v>0</v>
      </c>
      <c r="L287" s="265">
        <f t="shared" si="385"/>
        <v>-4008</v>
      </c>
      <c r="M287" s="172">
        <f>M45-M51</f>
        <v>0</v>
      </c>
      <c r="N287" s="168">
        <f t="shared" ref="N287:O287" si="386">N45-N51</f>
        <v>0</v>
      </c>
      <c r="O287" s="265">
        <f t="shared" si="386"/>
        <v>0</v>
      </c>
      <c r="P287" s="174"/>
    </row>
    <row r="288" spans="1:16" s="21" customFormat="1" ht="12.75" thickTop="1" x14ac:dyDescent="0.25">
      <c r="A288" s="709" t="s">
        <v>263</v>
      </c>
      <c r="B288" s="710"/>
      <c r="C288" s="156">
        <f t="shared" si="368"/>
        <v>4008</v>
      </c>
      <c r="D288" s="226">
        <f t="shared" ref="D288:O288" si="387">SUM(D289,D290)-D297+D298</f>
        <v>0</v>
      </c>
      <c r="E288" s="529">
        <f t="shared" si="387"/>
        <v>0</v>
      </c>
      <c r="F288" s="530">
        <f t="shared" si="387"/>
        <v>0</v>
      </c>
      <c r="G288" s="226">
        <f t="shared" si="387"/>
        <v>0</v>
      </c>
      <c r="H288" s="256">
        <f t="shared" si="387"/>
        <v>0</v>
      </c>
      <c r="I288" s="154">
        <f t="shared" si="387"/>
        <v>0</v>
      </c>
      <c r="J288" s="256">
        <f t="shared" si="387"/>
        <v>4008</v>
      </c>
      <c r="K288" s="153">
        <f t="shared" si="387"/>
        <v>0</v>
      </c>
      <c r="L288" s="154">
        <f t="shared" si="387"/>
        <v>4008</v>
      </c>
      <c r="M288" s="156">
        <f t="shared" si="387"/>
        <v>0</v>
      </c>
      <c r="N288" s="153">
        <f t="shared" si="387"/>
        <v>0</v>
      </c>
      <c r="O288" s="154">
        <f t="shared" si="387"/>
        <v>0</v>
      </c>
      <c r="P288" s="320"/>
    </row>
    <row r="289" spans="1:16" s="21" customFormat="1" ht="12.75" thickBot="1" x14ac:dyDescent="0.3">
      <c r="A289" s="87" t="s">
        <v>264</v>
      </c>
      <c r="B289" s="87" t="s">
        <v>265</v>
      </c>
      <c r="C289" s="88">
        <f t="shared" si="368"/>
        <v>4008</v>
      </c>
      <c r="D289" s="208">
        <f t="shared" ref="D289:O289" si="388">D21-D283</f>
        <v>0</v>
      </c>
      <c r="E289" s="497">
        <f t="shared" si="388"/>
        <v>0</v>
      </c>
      <c r="F289" s="498">
        <f t="shared" si="388"/>
        <v>0</v>
      </c>
      <c r="G289" s="208">
        <f t="shared" si="388"/>
        <v>0</v>
      </c>
      <c r="H289" s="241">
        <f t="shared" si="388"/>
        <v>0</v>
      </c>
      <c r="I289" s="90">
        <f t="shared" si="388"/>
        <v>0</v>
      </c>
      <c r="J289" s="241">
        <f t="shared" si="388"/>
        <v>4008</v>
      </c>
      <c r="K289" s="89">
        <f t="shared" si="388"/>
        <v>0</v>
      </c>
      <c r="L289" s="90">
        <f t="shared" si="388"/>
        <v>4008</v>
      </c>
      <c r="M289" s="88">
        <f t="shared" si="388"/>
        <v>0</v>
      </c>
      <c r="N289" s="89">
        <f t="shared" si="388"/>
        <v>0</v>
      </c>
      <c r="O289" s="90">
        <f t="shared" si="388"/>
        <v>0</v>
      </c>
      <c r="P289" s="311"/>
    </row>
    <row r="290" spans="1:16" s="21" customFormat="1" ht="12.75" hidden="1" thickTop="1" x14ac:dyDescent="0.25">
      <c r="A290" s="169" t="s">
        <v>266</v>
      </c>
      <c r="B290" s="169" t="s">
        <v>267</v>
      </c>
      <c r="C290" s="156">
        <f t="shared" si="368"/>
        <v>0</v>
      </c>
      <c r="D290" s="226">
        <f t="shared" ref="D290:O290" si="389">SUM(D291,D293,D295)-SUM(D292,D294,D296)</f>
        <v>0</v>
      </c>
      <c r="E290" s="529">
        <f t="shared" si="389"/>
        <v>0</v>
      </c>
      <c r="F290" s="530">
        <f t="shared" si="389"/>
        <v>0</v>
      </c>
      <c r="G290" s="226">
        <f t="shared" si="389"/>
        <v>0</v>
      </c>
      <c r="H290" s="256">
        <f t="shared" si="389"/>
        <v>0</v>
      </c>
      <c r="I290" s="154">
        <f t="shared" si="389"/>
        <v>0</v>
      </c>
      <c r="J290" s="256">
        <f t="shared" si="389"/>
        <v>0</v>
      </c>
      <c r="K290" s="153">
        <f t="shared" si="389"/>
        <v>0</v>
      </c>
      <c r="L290" s="154">
        <f t="shared" si="389"/>
        <v>0</v>
      </c>
      <c r="M290" s="156">
        <f t="shared" si="389"/>
        <v>0</v>
      </c>
      <c r="N290" s="153">
        <f t="shared" si="389"/>
        <v>0</v>
      </c>
      <c r="O290" s="154">
        <f t="shared" si="389"/>
        <v>0</v>
      </c>
      <c r="P290" s="320"/>
    </row>
    <row r="291" spans="1:16" ht="12.75" hidden="1" thickTop="1" x14ac:dyDescent="0.25">
      <c r="A291" s="147" t="s">
        <v>268</v>
      </c>
      <c r="B291" s="82" t="s">
        <v>269</v>
      </c>
      <c r="C291" s="64">
        <f t="shared" si="368"/>
        <v>0</v>
      </c>
      <c r="D291" s="223"/>
      <c r="E291" s="524"/>
      <c r="F291" s="481">
        <f t="shared" ref="F291:F298" si="390">D291+E291</f>
        <v>0</v>
      </c>
      <c r="G291" s="223"/>
      <c r="H291" s="254"/>
      <c r="I291" s="276">
        <f t="shared" ref="I291:I298" si="391">G291+H291</f>
        <v>0</v>
      </c>
      <c r="J291" s="254"/>
      <c r="K291" s="66"/>
      <c r="L291" s="276">
        <f t="shared" ref="L291:L298" si="392">J291+K291</f>
        <v>0</v>
      </c>
      <c r="M291" s="298"/>
      <c r="N291" s="66"/>
      <c r="O291" s="276">
        <f t="shared" ref="O291:O298" si="393">M291+N291</f>
        <v>0</v>
      </c>
      <c r="P291" s="148"/>
    </row>
    <row r="292" spans="1:16" ht="24.75" hidden="1" thickTop="1" x14ac:dyDescent="0.25">
      <c r="A292" s="141" t="s">
        <v>270</v>
      </c>
      <c r="B292" s="37" t="s">
        <v>271</v>
      </c>
      <c r="C292" s="58">
        <f t="shared" si="368"/>
        <v>0</v>
      </c>
      <c r="D292" s="214"/>
      <c r="E292" s="510"/>
      <c r="F292" s="468">
        <f t="shared" si="390"/>
        <v>0</v>
      </c>
      <c r="G292" s="214"/>
      <c r="H292" s="246"/>
      <c r="I292" s="113">
        <f t="shared" si="391"/>
        <v>0</v>
      </c>
      <c r="J292" s="246"/>
      <c r="K292" s="60"/>
      <c r="L292" s="113">
        <f t="shared" si="392"/>
        <v>0</v>
      </c>
      <c r="M292" s="292"/>
      <c r="N292" s="60"/>
      <c r="O292" s="113">
        <f t="shared" si="393"/>
        <v>0</v>
      </c>
      <c r="P292" s="110"/>
    </row>
    <row r="293" spans="1:16" ht="12.75" hidden="1" thickTop="1" x14ac:dyDescent="0.25">
      <c r="A293" s="141" t="s">
        <v>272</v>
      </c>
      <c r="B293" s="37" t="s">
        <v>273</v>
      </c>
      <c r="C293" s="58">
        <f t="shared" si="368"/>
        <v>0</v>
      </c>
      <c r="D293" s="214"/>
      <c r="E293" s="510"/>
      <c r="F293" s="468">
        <f t="shared" si="390"/>
        <v>0</v>
      </c>
      <c r="G293" s="214"/>
      <c r="H293" s="246"/>
      <c r="I293" s="113">
        <f t="shared" si="391"/>
        <v>0</v>
      </c>
      <c r="J293" s="246"/>
      <c r="K293" s="60"/>
      <c r="L293" s="113">
        <f t="shared" si="392"/>
        <v>0</v>
      </c>
      <c r="M293" s="292"/>
      <c r="N293" s="60"/>
      <c r="O293" s="113">
        <f t="shared" si="393"/>
        <v>0</v>
      </c>
      <c r="P293" s="110"/>
    </row>
    <row r="294" spans="1:16" ht="24.75" hidden="1" thickTop="1" x14ac:dyDescent="0.25">
      <c r="A294" s="141" t="s">
        <v>274</v>
      </c>
      <c r="B294" s="37" t="s">
        <v>275</v>
      </c>
      <c r="C294" s="58">
        <f>F294+I294+L294+O294</f>
        <v>0</v>
      </c>
      <c r="D294" s="214"/>
      <c r="E294" s="510"/>
      <c r="F294" s="468">
        <f t="shared" si="390"/>
        <v>0</v>
      </c>
      <c r="G294" s="214"/>
      <c r="H294" s="246"/>
      <c r="I294" s="113">
        <f t="shared" si="391"/>
        <v>0</v>
      </c>
      <c r="J294" s="246"/>
      <c r="K294" s="60"/>
      <c r="L294" s="113">
        <f t="shared" si="392"/>
        <v>0</v>
      </c>
      <c r="M294" s="292"/>
      <c r="N294" s="60"/>
      <c r="O294" s="113">
        <f t="shared" si="393"/>
        <v>0</v>
      </c>
      <c r="P294" s="110"/>
    </row>
    <row r="295" spans="1:16" ht="12.75" hidden="1" thickTop="1" x14ac:dyDescent="0.25">
      <c r="A295" s="141" t="s">
        <v>276</v>
      </c>
      <c r="B295" s="37" t="s">
        <v>277</v>
      </c>
      <c r="C295" s="58">
        <f t="shared" si="368"/>
        <v>0</v>
      </c>
      <c r="D295" s="214"/>
      <c r="E295" s="510"/>
      <c r="F295" s="468">
        <f t="shared" si="390"/>
        <v>0</v>
      </c>
      <c r="G295" s="214"/>
      <c r="H295" s="246"/>
      <c r="I295" s="113">
        <f t="shared" si="391"/>
        <v>0</v>
      </c>
      <c r="J295" s="246"/>
      <c r="K295" s="60"/>
      <c r="L295" s="113">
        <f t="shared" si="392"/>
        <v>0</v>
      </c>
      <c r="M295" s="292"/>
      <c r="N295" s="60"/>
      <c r="O295" s="113">
        <f t="shared" si="393"/>
        <v>0</v>
      </c>
      <c r="P295" s="110"/>
    </row>
    <row r="296" spans="1:16" ht="24.75" hidden="1" thickTop="1" x14ac:dyDescent="0.25">
      <c r="A296" s="149" t="s">
        <v>278</v>
      </c>
      <c r="B296" s="150" t="s">
        <v>279</v>
      </c>
      <c r="C296" s="126">
        <f t="shared" si="368"/>
        <v>0</v>
      </c>
      <c r="D296" s="219"/>
      <c r="E296" s="517"/>
      <c r="F296" s="518">
        <f t="shared" si="390"/>
        <v>0</v>
      </c>
      <c r="G296" s="219"/>
      <c r="H296" s="250"/>
      <c r="I296" s="277">
        <f t="shared" si="391"/>
        <v>0</v>
      </c>
      <c r="J296" s="250"/>
      <c r="K296" s="128"/>
      <c r="L296" s="277">
        <f t="shared" si="392"/>
        <v>0</v>
      </c>
      <c r="M296" s="295"/>
      <c r="N296" s="128"/>
      <c r="O296" s="277">
        <f t="shared" si="393"/>
        <v>0</v>
      </c>
      <c r="P296" s="151"/>
    </row>
    <row r="297" spans="1:16" s="21" customFormat="1" ht="13.5" hidden="1" thickTop="1" thickBot="1" x14ac:dyDescent="0.3">
      <c r="A297" s="171" t="s">
        <v>280</v>
      </c>
      <c r="B297" s="171" t="s">
        <v>281</v>
      </c>
      <c r="C297" s="172">
        <f t="shared" si="368"/>
        <v>0</v>
      </c>
      <c r="D297" s="227"/>
      <c r="E297" s="531"/>
      <c r="F297" s="528">
        <f t="shared" si="390"/>
        <v>0</v>
      </c>
      <c r="G297" s="227"/>
      <c r="H297" s="257"/>
      <c r="I297" s="265">
        <f t="shared" si="391"/>
        <v>0</v>
      </c>
      <c r="J297" s="257"/>
      <c r="K297" s="173"/>
      <c r="L297" s="265">
        <f t="shared" si="392"/>
        <v>0</v>
      </c>
      <c r="M297" s="299"/>
      <c r="N297" s="173"/>
      <c r="O297" s="265">
        <f t="shared" si="393"/>
        <v>0</v>
      </c>
      <c r="P297" s="174"/>
    </row>
    <row r="298" spans="1:16" s="21" customFormat="1" ht="48.75" hidden="1" thickTop="1" x14ac:dyDescent="0.25">
      <c r="A298" s="169" t="s">
        <v>282</v>
      </c>
      <c r="B298" s="155" t="s">
        <v>283</v>
      </c>
      <c r="C298" s="156">
        <f t="shared" si="368"/>
        <v>0</v>
      </c>
      <c r="D298" s="218"/>
      <c r="E298" s="516"/>
      <c r="F298" s="472">
        <f t="shared" si="390"/>
        <v>0</v>
      </c>
      <c r="G298" s="218"/>
      <c r="H298" s="249"/>
      <c r="I298" s="116">
        <f t="shared" si="391"/>
        <v>0</v>
      </c>
      <c r="J298" s="249"/>
      <c r="K298" s="121"/>
      <c r="L298" s="116">
        <f t="shared" si="392"/>
        <v>0</v>
      </c>
      <c r="M298" s="294"/>
      <c r="N298" s="121"/>
      <c r="O298" s="116">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s9X9PnphgksTfuMQuF7lZUQRfHrl8g0fla/8P7RA1aE7NESlLwY9bC6zVDhI/z39Xs+22qFbAamf2uUenXZ9pA==" saltValue="k6dJbmuV/nj5U4kltZ4RYQ==" spinCount="100000" sheet="1" objects="1" scenarios="1" formatCells="0" formatColumns="0" formatRows="0"/>
  <autoFilter ref="A18:P298">
    <filterColumn colId="2">
      <filters blank="1">
        <filter val="1 000"/>
        <filter val="1 093"/>
        <filter val="1 174"/>
        <filter val="1 360"/>
        <filter val="1 387"/>
        <filter val="1 413"/>
        <filter val="1 766"/>
        <filter val="1 858"/>
        <filter val="10 672"/>
        <filter val="101 092"/>
        <filter val="117 122"/>
        <filter val="125 741"/>
        <filter val="14 524"/>
        <filter val="15 841"/>
        <filter val="18 525"/>
        <filter val="18 850"/>
        <filter val="186"/>
        <filter val="189"/>
        <filter val="2 149"/>
        <filter val="2 458"/>
        <filter val="2 582"/>
        <filter val="2 600"/>
        <filter val="2 632"/>
        <filter val="2 850"/>
        <filter val="2 972"/>
        <filter val="200"/>
        <filter val="225"/>
        <filter val="26"/>
        <filter val="299"/>
        <filter val="3 059"/>
        <filter val="3 798"/>
        <filter val="30 522"/>
        <filter val="300"/>
        <filter val="309"/>
        <filter val="32 599"/>
        <filter val="343 044"/>
        <filter val="375"/>
        <filter val="378 493"/>
        <filter val="4 008"/>
        <filter val="-4 008"/>
        <filter val="4 153"/>
        <filter val="4 542"/>
        <filter val="4 742"/>
        <filter val="4 780"/>
        <filter val="4 956"/>
        <filter val="459"/>
        <filter val="5 116"/>
        <filter val="5 272"/>
        <filter val="5 358"/>
        <filter val="5 614"/>
        <filter val="5 769"/>
        <filter val="504 234"/>
        <filter val="6 430"/>
        <filter val="600"/>
        <filter val="615 590"/>
        <filter val="621 356"/>
        <filter val="626"/>
        <filter val="626 098"/>
        <filter val="68 378"/>
        <filter val="70"/>
        <filter val="711"/>
        <filter val="74"/>
        <filter val="810"/>
        <filter val="85"/>
        <filter val="874"/>
        <filter val="89 048"/>
        <filter val="95 21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&amp;R&amp;"Times New Roman,Regular"&amp;9
11.pielikums Jūrmalas pilsētas domes
2018.gada 5.septembra saistošajiem noteikumiem Nr.32 
(protokols Nr.12, 1.punkts)</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01.3.1.</vt:lpstr>
      <vt:lpstr>09.1.5.</vt:lpstr>
      <vt:lpstr>09.1.9.</vt:lpstr>
      <vt:lpstr>09.2.1.</vt:lpstr>
      <vt:lpstr>09.3.1.</vt:lpstr>
      <vt:lpstr>09.5.1.</vt:lpstr>
      <vt:lpstr>09.6.1.</vt:lpstr>
      <vt:lpstr>09.7.1.</vt:lpstr>
      <vt:lpstr>09.8.1.</vt:lpstr>
      <vt:lpstr>09.9.1.</vt:lpstr>
      <vt:lpstr>09.11.1.</vt:lpstr>
      <vt:lpstr>09.23.1.</vt:lpstr>
      <vt:lpstr>09.24.1.</vt:lpstr>
      <vt:lpstr>09.25.1.</vt:lpstr>
      <vt:lpstr>09.26.1.</vt:lpstr>
      <vt:lpstr>09.27.1.</vt:lpstr>
      <vt:lpstr>09.28.1.</vt:lpstr>
      <vt:lpstr>09.31.1.</vt:lpstr>
      <vt:lpstr>09.32.1.</vt:lpstr>
      <vt:lpstr>10.1.1.</vt:lpstr>
      <vt:lpstr>4.piel.</vt:lpstr>
      <vt:lpstr>9.piel.</vt:lpstr>
      <vt:lpstr>'01.3.1.'!Print_Titles</vt:lpstr>
      <vt:lpstr>'09.1.5.'!Print_Titles</vt:lpstr>
      <vt:lpstr>'09.1.9.'!Print_Titles</vt:lpstr>
      <vt:lpstr>'09.11.1.'!Print_Titles</vt:lpstr>
      <vt:lpstr>'09.2.1.'!Print_Titles</vt:lpstr>
      <vt:lpstr>'09.23.1.'!Print_Titles</vt:lpstr>
      <vt:lpstr>'09.24.1.'!Print_Titles</vt:lpstr>
      <vt:lpstr>'09.26.1.'!Print_Titles</vt:lpstr>
      <vt:lpstr>'09.27.1.'!Print_Titles</vt:lpstr>
      <vt:lpstr>'09.28.1.'!Print_Titles</vt:lpstr>
      <vt:lpstr>'09.3.1.'!Print_Titles</vt:lpstr>
      <vt:lpstr>'09.31.1.'!Print_Titles</vt:lpstr>
      <vt:lpstr>'09.32.1.'!Print_Titles</vt:lpstr>
      <vt:lpstr>'09.5.1.'!Print_Titles</vt:lpstr>
      <vt:lpstr>'09.6.1.'!Print_Titles</vt:lpstr>
      <vt:lpstr>'09.7.1.'!Print_Titles</vt:lpstr>
      <vt:lpstr>'09.8.1.'!Print_Titles</vt:lpstr>
      <vt:lpstr>'09.9.1.'!Print_Titles</vt:lpstr>
      <vt:lpstr>'10.1.1.'!Print_Titles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dc:creator>
  <cp:lastModifiedBy>Liene Zalkovska</cp:lastModifiedBy>
  <cp:lastPrinted>2018-09-05T06:42:18Z</cp:lastPrinted>
  <dcterms:created xsi:type="dcterms:W3CDTF">2015-01-08T09:25:06Z</dcterms:created>
  <dcterms:modified xsi:type="dcterms:W3CDTF">2018-09-05T06:46:43Z</dcterms:modified>
</cp:coreProperties>
</file>